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Orçamento!$L$19:$L$282</definedName>
    <definedName name="_xlnm.Print_Area" localSheetId="0">Orçamento!$O$2:$W$282</definedName>
    <definedName name="BM.medicao" hidden="1">OFFSET([1]BM!$O$5,1,0)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A18" i="1"/>
  <c r="C18" i="1" s="1"/>
  <c r="J18" i="1" s="1"/>
  <c r="E20" i="1" l="1"/>
  <c r="F20" i="1"/>
  <c r="B20" i="1"/>
  <c r="I20" i="1"/>
  <c r="G18" i="1"/>
  <c r="K18" i="1"/>
  <c r="D18" i="1"/>
  <c r="H18" i="1"/>
  <c r="E18" i="1"/>
  <c r="G20" i="1"/>
  <c r="C21" i="1"/>
  <c r="B18" i="1"/>
  <c r="F18" i="1"/>
  <c r="H20" i="1"/>
  <c r="L21" i="1" l="1"/>
  <c r="H21" i="1"/>
  <c r="F21" i="1"/>
  <c r="G21" i="1"/>
  <c r="B21" i="1"/>
  <c r="C22" i="1" s="1"/>
  <c r="I21" i="1"/>
  <c r="E21" i="1"/>
  <c r="L22" i="1" l="1"/>
  <c r="H22" i="1"/>
  <c r="I22" i="1"/>
  <c r="E22" i="1"/>
  <c r="C23" i="1"/>
  <c r="G22" i="1"/>
  <c r="F22" i="1"/>
  <c r="B22" i="1"/>
  <c r="L23" i="1" l="1"/>
  <c r="H23" i="1"/>
  <c r="D23" i="1"/>
  <c r="J23" i="1"/>
  <c r="B23" i="1"/>
  <c r="C24" i="1"/>
  <c r="K23" i="1"/>
  <c r="G23" i="1"/>
  <c r="F23" i="1"/>
  <c r="I23" i="1"/>
  <c r="E23" i="1"/>
  <c r="L24" i="1" l="1"/>
  <c r="H24" i="1"/>
  <c r="D24" i="1"/>
  <c r="K24" i="1"/>
  <c r="G24" i="1"/>
  <c r="J24" i="1"/>
  <c r="F24" i="1"/>
  <c r="B24" i="1"/>
  <c r="C25" i="1" s="1"/>
  <c r="I24" i="1"/>
  <c r="E24" i="1"/>
  <c r="L25" i="1" l="1"/>
  <c r="H25" i="1"/>
  <c r="F25" i="1"/>
  <c r="I25" i="1"/>
  <c r="E25" i="1"/>
  <c r="G25" i="1"/>
  <c r="B25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U18" i="1"/>
  <c r="V18" i="1"/>
  <c r="S18" i="1"/>
  <c r="K22" i="1" l="1"/>
  <c r="W18" i="1"/>
  <c r="N18" i="1"/>
  <c r="W19" i="1"/>
  <c r="R18" i="1"/>
  <c r="L18" i="1" l="1"/>
  <c r="O18" i="1" s="1"/>
  <c r="I18" i="1"/>
  <c r="C26" i="1"/>
  <c r="L26" i="1" l="1"/>
  <c r="H26" i="1"/>
  <c r="D26" i="1"/>
  <c r="F26" i="1"/>
  <c r="C27" i="1"/>
  <c r="K26" i="1"/>
  <c r="G26" i="1"/>
  <c r="B26" i="1"/>
  <c r="J26" i="1"/>
  <c r="I26" i="1"/>
  <c r="E26" i="1"/>
  <c r="L27" i="1" l="1"/>
  <c r="H27" i="1"/>
  <c r="D27" i="1"/>
  <c r="F27" i="1"/>
  <c r="C28" i="1"/>
  <c r="K27" i="1"/>
  <c r="G27" i="1"/>
  <c r="J27" i="1"/>
  <c r="B27" i="1"/>
  <c r="E27" i="1"/>
  <c r="I27" i="1"/>
  <c r="L28" i="1" l="1"/>
  <c r="H28" i="1"/>
  <c r="D28" i="1"/>
  <c r="B28" i="1"/>
  <c r="C29" i="1"/>
  <c r="K28" i="1"/>
  <c r="G28" i="1"/>
  <c r="J28" i="1"/>
  <c r="F28" i="1"/>
  <c r="I28" i="1"/>
  <c r="E28" i="1"/>
  <c r="L29" i="1" l="1"/>
  <c r="H29" i="1"/>
  <c r="D29" i="1"/>
  <c r="J29" i="1"/>
  <c r="B29" i="1"/>
  <c r="C30" i="1"/>
  <c r="K29" i="1"/>
  <c r="G29" i="1"/>
  <c r="F29" i="1"/>
  <c r="I29" i="1"/>
  <c r="E29" i="1"/>
  <c r="L30" i="1" l="1"/>
  <c r="H30" i="1"/>
  <c r="D30" i="1"/>
  <c r="J30" i="1"/>
  <c r="C31" i="1"/>
  <c r="K30" i="1"/>
  <c r="G30" i="1"/>
  <c r="F30" i="1"/>
  <c r="B30" i="1"/>
  <c r="I30" i="1"/>
  <c r="E30" i="1"/>
  <c r="L31" i="1" l="1"/>
  <c r="H31" i="1"/>
  <c r="D31" i="1"/>
  <c r="J31" i="1"/>
  <c r="C32" i="1"/>
  <c r="K31" i="1"/>
  <c r="G31" i="1"/>
  <c r="F31" i="1"/>
  <c r="B31" i="1"/>
  <c r="E31" i="1"/>
  <c r="I31" i="1"/>
  <c r="L32" i="1" l="1"/>
  <c r="H32" i="1"/>
  <c r="D32" i="1"/>
  <c r="F32" i="1"/>
  <c r="C33" i="1"/>
  <c r="K32" i="1"/>
  <c r="G32" i="1"/>
  <c r="B32" i="1"/>
  <c r="J32" i="1"/>
  <c r="I32" i="1"/>
  <c r="E32" i="1"/>
  <c r="L33" i="1" l="1"/>
  <c r="H33" i="1"/>
  <c r="D33" i="1"/>
  <c r="F33" i="1"/>
  <c r="C34" i="1"/>
  <c r="K33" i="1"/>
  <c r="G33" i="1"/>
  <c r="J33" i="1"/>
  <c r="B33" i="1"/>
  <c r="I33" i="1"/>
  <c r="E33" i="1"/>
  <c r="L34" i="1" l="1"/>
  <c r="H34" i="1"/>
  <c r="D34" i="1"/>
  <c r="F34" i="1"/>
  <c r="K34" i="1"/>
  <c r="G34" i="1"/>
  <c r="J34" i="1"/>
  <c r="B34" i="1"/>
  <c r="C35" i="1" s="1"/>
  <c r="I34" i="1"/>
  <c r="E34" i="1"/>
  <c r="L35" i="1" l="1"/>
  <c r="H35" i="1"/>
  <c r="B35" i="1"/>
  <c r="C36" i="1"/>
  <c r="G35" i="1"/>
  <c r="F35" i="1"/>
  <c r="E35" i="1"/>
  <c r="I35" i="1"/>
  <c r="L36" i="1" l="1"/>
  <c r="H36" i="1"/>
  <c r="D36" i="1"/>
  <c r="J36" i="1"/>
  <c r="B36" i="1"/>
  <c r="C37" i="1"/>
  <c r="K36" i="1"/>
  <c r="G36" i="1"/>
  <c r="F36" i="1"/>
  <c r="I36" i="1"/>
  <c r="E36" i="1"/>
  <c r="L37" i="1" l="1"/>
  <c r="H37" i="1"/>
  <c r="D37" i="1"/>
  <c r="J37" i="1"/>
  <c r="K37" i="1"/>
  <c r="G37" i="1"/>
  <c r="B37" i="1"/>
  <c r="C38" i="1" s="1"/>
  <c r="F37" i="1"/>
  <c r="I37" i="1"/>
  <c r="E37" i="1"/>
  <c r="L38" i="1" l="1"/>
  <c r="H38" i="1"/>
  <c r="F38" i="1"/>
  <c r="C39" i="1"/>
  <c r="G38" i="1"/>
  <c r="B38" i="1"/>
  <c r="I38" i="1"/>
  <c r="E38" i="1"/>
  <c r="K35" i="1" l="1"/>
  <c r="L39" i="1"/>
  <c r="H39" i="1"/>
  <c r="D39" i="1"/>
  <c r="J39" i="1"/>
  <c r="K39" i="1"/>
  <c r="G39" i="1"/>
  <c r="B39" i="1"/>
  <c r="C40" i="1" s="1"/>
  <c r="F39" i="1"/>
  <c r="E39" i="1"/>
  <c r="I39" i="1"/>
  <c r="L40" i="1" l="1"/>
  <c r="H40" i="1"/>
  <c r="F40" i="1"/>
  <c r="C41" i="1"/>
  <c r="G40" i="1"/>
  <c r="K38" i="1" s="1"/>
  <c r="B40" i="1"/>
  <c r="I40" i="1"/>
  <c r="E40" i="1"/>
  <c r="L41" i="1" l="1"/>
  <c r="H41" i="1"/>
  <c r="D41" i="1"/>
  <c r="J41" i="1"/>
  <c r="K41" i="1"/>
  <c r="G41" i="1"/>
  <c r="F41" i="1"/>
  <c r="B41" i="1"/>
  <c r="C42" i="1" s="1"/>
  <c r="I41" i="1"/>
  <c r="E41" i="1"/>
  <c r="L42" i="1" l="1"/>
  <c r="H42" i="1"/>
  <c r="B42" i="1"/>
  <c r="C43" i="1"/>
  <c r="G42" i="1"/>
  <c r="K40" i="1" s="1"/>
  <c r="F42" i="1"/>
  <c r="I42" i="1"/>
  <c r="E42" i="1"/>
  <c r="L43" i="1" l="1"/>
  <c r="H43" i="1"/>
  <c r="D43" i="1"/>
  <c r="J43" i="1"/>
  <c r="B43" i="1"/>
  <c r="C44" i="1" s="1"/>
  <c r="K43" i="1"/>
  <c r="G43" i="1"/>
  <c r="F43" i="1"/>
  <c r="E43" i="1"/>
  <c r="I43" i="1"/>
  <c r="L44" i="1" l="1"/>
  <c r="H44" i="1"/>
  <c r="C45" i="1"/>
  <c r="G44" i="1"/>
  <c r="J40" i="1" s="1"/>
  <c r="D40" i="1" s="1"/>
  <c r="B44" i="1"/>
  <c r="F44" i="1"/>
  <c r="I44" i="1"/>
  <c r="E44" i="1"/>
  <c r="J42" i="1" l="1"/>
  <c r="L45" i="1"/>
  <c r="H45" i="1"/>
  <c r="D45" i="1"/>
  <c r="F45" i="1"/>
  <c r="C46" i="1"/>
  <c r="K45" i="1"/>
  <c r="G45" i="1"/>
  <c r="J45" i="1"/>
  <c r="B45" i="1"/>
  <c r="I45" i="1"/>
  <c r="E45" i="1"/>
  <c r="L46" i="1" l="1"/>
  <c r="H46" i="1"/>
  <c r="D46" i="1"/>
  <c r="B46" i="1"/>
  <c r="C47" i="1" s="1"/>
  <c r="K46" i="1"/>
  <c r="G46" i="1"/>
  <c r="J46" i="1"/>
  <c r="F46" i="1"/>
  <c r="I46" i="1"/>
  <c r="E46" i="1"/>
  <c r="L47" i="1" l="1"/>
  <c r="H47" i="1"/>
  <c r="B47" i="1"/>
  <c r="C48" i="1"/>
  <c r="G47" i="1"/>
  <c r="F47" i="1"/>
  <c r="E47" i="1"/>
  <c r="I47" i="1"/>
  <c r="L48" i="1" l="1"/>
  <c r="H48" i="1"/>
  <c r="D48" i="1"/>
  <c r="F48" i="1"/>
  <c r="C49" i="1"/>
  <c r="K48" i="1"/>
  <c r="G48" i="1"/>
  <c r="J48" i="1"/>
  <c r="B48" i="1"/>
  <c r="I48" i="1"/>
  <c r="E48" i="1"/>
  <c r="K44" i="1"/>
  <c r="L49" i="1" l="1"/>
  <c r="H49" i="1"/>
  <c r="D49" i="1"/>
  <c r="J49" i="1"/>
  <c r="B49" i="1"/>
  <c r="C50" i="1"/>
  <c r="K49" i="1"/>
  <c r="G49" i="1"/>
  <c r="F49" i="1"/>
  <c r="I49" i="1"/>
  <c r="E49" i="1"/>
  <c r="I50" i="1" l="1"/>
  <c r="E50" i="1"/>
  <c r="L50" i="1"/>
  <c r="H50" i="1"/>
  <c r="G50" i="1"/>
  <c r="B50" i="1"/>
  <c r="C51" i="1"/>
  <c r="F50" i="1"/>
  <c r="I51" i="1" l="1"/>
  <c r="E51" i="1"/>
  <c r="L51" i="1"/>
  <c r="G51" i="1"/>
  <c r="B51" i="1"/>
  <c r="C52" i="1"/>
  <c r="F51" i="1"/>
  <c r="H51" i="1"/>
  <c r="K47" i="1"/>
  <c r="I52" i="1" l="1"/>
  <c r="E52" i="1"/>
  <c r="J52" i="1"/>
  <c r="D52" i="1"/>
  <c r="L52" i="1"/>
  <c r="H52" i="1"/>
  <c r="G52" i="1"/>
  <c r="B52" i="1"/>
  <c r="K52" i="1"/>
  <c r="F52" i="1"/>
  <c r="C53" i="1"/>
  <c r="I53" i="1" l="1"/>
  <c r="E53" i="1"/>
  <c r="L53" i="1"/>
  <c r="G53" i="1"/>
  <c r="B53" i="1"/>
  <c r="J53" i="1"/>
  <c r="C54" i="1"/>
  <c r="K53" i="1"/>
  <c r="F53" i="1"/>
  <c r="D53" i="1"/>
  <c r="H53" i="1"/>
  <c r="I54" i="1" l="1"/>
  <c r="E54" i="1"/>
  <c r="L54" i="1"/>
  <c r="H54" i="1"/>
  <c r="B54" i="1"/>
  <c r="G54" i="1"/>
  <c r="C55" i="1"/>
  <c r="F54" i="1"/>
  <c r="K50" i="1" s="1"/>
  <c r="J51" i="1" l="1"/>
  <c r="I55" i="1"/>
  <c r="E55" i="1"/>
  <c r="L55" i="1"/>
  <c r="G55" i="1"/>
  <c r="B55" i="1"/>
  <c r="J55" i="1"/>
  <c r="C56" i="1"/>
  <c r="K55" i="1"/>
  <c r="F55" i="1"/>
  <c r="D55" i="1"/>
  <c r="H55" i="1"/>
  <c r="I56" i="1" l="1"/>
  <c r="E56" i="1"/>
  <c r="J56" i="1"/>
  <c r="D56" i="1"/>
  <c r="G56" i="1"/>
  <c r="H56" i="1"/>
  <c r="L56" i="1"/>
  <c r="B56" i="1"/>
  <c r="K56" i="1"/>
  <c r="F56" i="1"/>
  <c r="C57" i="1"/>
  <c r="I57" i="1" l="1"/>
  <c r="E57" i="1"/>
  <c r="L57" i="1"/>
  <c r="G57" i="1"/>
  <c r="B57" i="1"/>
  <c r="D57" i="1"/>
  <c r="C58" i="1"/>
  <c r="K57" i="1"/>
  <c r="F57" i="1"/>
  <c r="J57" i="1"/>
  <c r="H57" i="1"/>
  <c r="I58" i="1" l="1"/>
  <c r="E58" i="1"/>
  <c r="J58" i="1"/>
  <c r="D58" i="1"/>
  <c r="L58" i="1"/>
  <c r="B58" i="1"/>
  <c r="H58" i="1"/>
  <c r="G58" i="1"/>
  <c r="C59" i="1"/>
  <c r="K58" i="1"/>
  <c r="F58" i="1"/>
  <c r="I59" i="1" l="1"/>
  <c r="E59" i="1"/>
  <c r="L59" i="1"/>
  <c r="G59" i="1"/>
  <c r="B59" i="1"/>
  <c r="J59" i="1"/>
  <c r="C60" i="1"/>
  <c r="K59" i="1"/>
  <c r="F59" i="1"/>
  <c r="D59" i="1"/>
  <c r="H59" i="1"/>
  <c r="I60" i="1" l="1"/>
  <c r="E60" i="1"/>
  <c r="J60" i="1"/>
  <c r="D60" i="1"/>
  <c r="L60" i="1"/>
  <c r="H60" i="1"/>
  <c r="G60" i="1"/>
  <c r="B60" i="1"/>
  <c r="K60" i="1"/>
  <c r="F60" i="1"/>
  <c r="C61" i="1"/>
  <c r="I61" i="1" l="1"/>
  <c r="E61" i="1"/>
  <c r="L61" i="1"/>
  <c r="G61" i="1"/>
  <c r="B61" i="1"/>
  <c r="J61" i="1"/>
  <c r="C62" i="1"/>
  <c r="K61" i="1"/>
  <c r="F61" i="1"/>
  <c r="D61" i="1"/>
  <c r="H61" i="1"/>
  <c r="I62" i="1" l="1"/>
  <c r="E62" i="1"/>
  <c r="J62" i="1"/>
  <c r="D62" i="1"/>
  <c r="G62" i="1"/>
  <c r="H62" i="1"/>
  <c r="L62" i="1"/>
  <c r="B62" i="1"/>
  <c r="C63" i="1"/>
  <c r="K62" i="1"/>
  <c r="F62" i="1"/>
  <c r="I63" i="1" l="1"/>
  <c r="E63" i="1"/>
  <c r="L63" i="1"/>
  <c r="G63" i="1"/>
  <c r="B63" i="1"/>
  <c r="D63" i="1"/>
  <c r="C64" i="1"/>
  <c r="K63" i="1"/>
  <c r="F63" i="1"/>
  <c r="J63" i="1"/>
  <c r="H63" i="1"/>
  <c r="I64" i="1" l="1"/>
  <c r="E64" i="1"/>
  <c r="J64" i="1"/>
  <c r="D64" i="1"/>
  <c r="B64" i="1"/>
  <c r="H64" i="1"/>
  <c r="G64" i="1"/>
  <c r="L64" i="1"/>
  <c r="K64" i="1"/>
  <c r="F64" i="1"/>
  <c r="C65" i="1"/>
  <c r="I65" i="1" l="1"/>
  <c r="E65" i="1"/>
  <c r="L65" i="1"/>
  <c r="G65" i="1"/>
  <c r="B65" i="1"/>
  <c r="J65" i="1"/>
  <c r="C66" i="1"/>
  <c r="K65" i="1"/>
  <c r="F65" i="1"/>
  <c r="D65" i="1"/>
  <c r="H65" i="1"/>
  <c r="I66" i="1" l="1"/>
  <c r="E66" i="1"/>
  <c r="J66" i="1"/>
  <c r="D66" i="1"/>
  <c r="L66" i="1"/>
  <c r="H66" i="1"/>
  <c r="G66" i="1"/>
  <c r="B66" i="1"/>
  <c r="C67" i="1"/>
  <c r="K66" i="1"/>
  <c r="F66" i="1"/>
  <c r="I67" i="1" l="1"/>
  <c r="E67" i="1"/>
  <c r="L67" i="1"/>
  <c r="H67" i="1"/>
  <c r="D67" i="1"/>
  <c r="C68" i="1"/>
  <c r="J67" i="1"/>
  <c r="B67" i="1"/>
  <c r="G67" i="1"/>
  <c r="F67" i="1"/>
  <c r="K67" i="1"/>
  <c r="I68" i="1" l="1"/>
  <c r="E68" i="1"/>
  <c r="L68" i="1"/>
  <c r="H68" i="1"/>
  <c r="D68" i="1"/>
  <c r="K68" i="1"/>
  <c r="G68" i="1"/>
  <c r="C69" i="1"/>
  <c r="J68" i="1"/>
  <c r="B68" i="1"/>
  <c r="F68" i="1"/>
  <c r="I69" i="1" l="1"/>
  <c r="E69" i="1"/>
  <c r="L69" i="1"/>
  <c r="H69" i="1"/>
  <c r="D69" i="1"/>
  <c r="F69" i="1"/>
  <c r="C70" i="1"/>
  <c r="K69" i="1"/>
  <c r="J69" i="1"/>
  <c r="B69" i="1"/>
  <c r="G69" i="1"/>
  <c r="I70" i="1" l="1"/>
  <c r="E70" i="1"/>
  <c r="L70" i="1"/>
  <c r="H70" i="1"/>
  <c r="D70" i="1"/>
  <c r="G70" i="1"/>
  <c r="F70" i="1"/>
  <c r="K70" i="1"/>
  <c r="J70" i="1"/>
  <c r="B70" i="1"/>
  <c r="C71" i="1"/>
  <c r="I71" i="1" l="1"/>
  <c r="E71" i="1"/>
  <c r="L71" i="1"/>
  <c r="H71" i="1"/>
  <c r="D71" i="1"/>
  <c r="C72" i="1"/>
  <c r="J71" i="1"/>
  <c r="B71" i="1"/>
  <c r="F71" i="1"/>
  <c r="G71" i="1"/>
  <c r="K71" i="1"/>
  <c r="I72" i="1" l="1"/>
  <c r="E72" i="1"/>
  <c r="L72" i="1"/>
  <c r="H72" i="1"/>
  <c r="D72" i="1"/>
  <c r="K72" i="1"/>
  <c r="C73" i="1"/>
  <c r="J72" i="1"/>
  <c r="B72" i="1"/>
  <c r="G72" i="1"/>
  <c r="F72" i="1"/>
  <c r="I73" i="1" l="1"/>
  <c r="E73" i="1"/>
  <c r="L73" i="1"/>
  <c r="H73" i="1"/>
  <c r="D73" i="1"/>
  <c r="F73" i="1"/>
  <c r="J73" i="1"/>
  <c r="B73" i="1"/>
  <c r="K73" i="1"/>
  <c r="C74" i="1"/>
  <c r="G73" i="1"/>
  <c r="I74" i="1" l="1"/>
  <c r="E74" i="1"/>
  <c r="L74" i="1"/>
  <c r="H74" i="1"/>
  <c r="D74" i="1"/>
  <c r="G74" i="1"/>
  <c r="K74" i="1"/>
  <c r="F74" i="1"/>
  <c r="C75" i="1"/>
  <c r="J74" i="1"/>
  <c r="B74" i="1"/>
  <c r="I75" i="1" l="1"/>
  <c r="E75" i="1"/>
  <c r="L75" i="1"/>
  <c r="H75" i="1"/>
  <c r="D75" i="1"/>
  <c r="C76" i="1"/>
  <c r="J75" i="1"/>
  <c r="B75" i="1"/>
  <c r="G75" i="1"/>
  <c r="F75" i="1"/>
  <c r="K75" i="1"/>
  <c r="I76" i="1" l="1"/>
  <c r="E76" i="1"/>
  <c r="L76" i="1"/>
  <c r="H76" i="1"/>
  <c r="D76" i="1"/>
  <c r="K76" i="1"/>
  <c r="G76" i="1"/>
  <c r="C77" i="1"/>
  <c r="J76" i="1"/>
  <c r="B76" i="1"/>
  <c r="F76" i="1"/>
  <c r="I77" i="1" l="1"/>
  <c r="E77" i="1"/>
  <c r="L77" i="1"/>
  <c r="H77" i="1"/>
  <c r="D77" i="1"/>
  <c r="F77" i="1"/>
  <c r="J77" i="1"/>
  <c r="B77" i="1"/>
  <c r="K77" i="1"/>
  <c r="C78" i="1"/>
  <c r="G77" i="1"/>
  <c r="I78" i="1" l="1"/>
  <c r="E78" i="1"/>
  <c r="L78" i="1"/>
  <c r="H78" i="1"/>
  <c r="D78" i="1"/>
  <c r="G78" i="1"/>
  <c r="K78" i="1"/>
  <c r="F78" i="1"/>
  <c r="J78" i="1"/>
  <c r="B78" i="1"/>
  <c r="C79" i="1"/>
  <c r="I79" i="1" l="1"/>
  <c r="E79" i="1"/>
  <c r="L79" i="1"/>
  <c r="H79" i="1"/>
  <c r="D79" i="1"/>
  <c r="C80" i="1"/>
  <c r="J79" i="1"/>
  <c r="B79" i="1"/>
  <c r="G79" i="1"/>
  <c r="F79" i="1"/>
  <c r="K79" i="1"/>
  <c r="I80" i="1" l="1"/>
  <c r="E80" i="1"/>
  <c r="L80" i="1"/>
  <c r="H80" i="1"/>
  <c r="D80" i="1"/>
  <c r="K80" i="1"/>
  <c r="G80" i="1"/>
  <c r="C81" i="1"/>
  <c r="J80" i="1"/>
  <c r="B80" i="1"/>
  <c r="F80" i="1"/>
  <c r="I81" i="1" l="1"/>
  <c r="E81" i="1"/>
  <c r="L81" i="1"/>
  <c r="H81" i="1"/>
  <c r="D81" i="1"/>
  <c r="F81" i="1"/>
  <c r="J81" i="1"/>
  <c r="B81" i="1"/>
  <c r="K81" i="1"/>
  <c r="C82" i="1"/>
  <c r="G81" i="1"/>
  <c r="I82" i="1" l="1"/>
  <c r="E82" i="1"/>
  <c r="L82" i="1"/>
  <c r="H82" i="1"/>
  <c r="D82" i="1"/>
  <c r="G82" i="1"/>
  <c r="K82" i="1"/>
  <c r="F82" i="1"/>
  <c r="C83" i="1"/>
  <c r="J82" i="1"/>
  <c r="B82" i="1"/>
  <c r="I83" i="1" l="1"/>
  <c r="E83" i="1"/>
  <c r="L83" i="1"/>
  <c r="H83" i="1"/>
  <c r="D83" i="1"/>
  <c r="C84" i="1"/>
  <c r="J83" i="1"/>
  <c r="B83" i="1"/>
  <c r="G83" i="1"/>
  <c r="F83" i="1"/>
  <c r="K83" i="1"/>
  <c r="I84" i="1" l="1"/>
  <c r="E84" i="1"/>
  <c r="L84" i="1"/>
  <c r="H84" i="1"/>
  <c r="D84" i="1"/>
  <c r="K84" i="1"/>
  <c r="C85" i="1"/>
  <c r="J84" i="1"/>
  <c r="B84" i="1"/>
  <c r="G84" i="1"/>
  <c r="F84" i="1"/>
  <c r="I85" i="1" l="1"/>
  <c r="E85" i="1"/>
  <c r="L85" i="1"/>
  <c r="H85" i="1"/>
  <c r="D85" i="1"/>
  <c r="F85" i="1"/>
  <c r="C86" i="1"/>
  <c r="K85" i="1"/>
  <c r="J85" i="1"/>
  <c r="B85" i="1"/>
  <c r="G85" i="1"/>
  <c r="I86" i="1" l="1"/>
  <c r="E86" i="1"/>
  <c r="L86" i="1"/>
  <c r="H86" i="1"/>
  <c r="D86" i="1"/>
  <c r="G86" i="1"/>
  <c r="F86" i="1"/>
  <c r="K86" i="1"/>
  <c r="J86" i="1"/>
  <c r="B86" i="1"/>
  <c r="C87" i="1"/>
  <c r="I87" i="1" l="1"/>
  <c r="E87" i="1"/>
  <c r="L87" i="1"/>
  <c r="H87" i="1"/>
  <c r="D87" i="1"/>
  <c r="C88" i="1"/>
  <c r="J87" i="1"/>
  <c r="B87" i="1"/>
  <c r="G87" i="1"/>
  <c r="F87" i="1"/>
  <c r="K87" i="1"/>
  <c r="L88" i="1" l="1"/>
  <c r="C89" i="1"/>
  <c r="I88" i="1"/>
  <c r="E88" i="1"/>
  <c r="H88" i="1"/>
  <c r="D88" i="1"/>
  <c r="K88" i="1"/>
  <c r="J88" i="1"/>
  <c r="B88" i="1"/>
  <c r="G88" i="1"/>
  <c r="F88" i="1"/>
  <c r="L89" i="1" l="1"/>
  <c r="H89" i="1"/>
  <c r="D89" i="1"/>
  <c r="C90" i="1"/>
  <c r="K89" i="1"/>
  <c r="G89" i="1"/>
  <c r="J89" i="1"/>
  <c r="B89" i="1"/>
  <c r="I89" i="1"/>
  <c r="F89" i="1"/>
  <c r="E89" i="1"/>
  <c r="L90" i="1" l="1"/>
  <c r="H90" i="1"/>
  <c r="D90" i="1"/>
  <c r="C91" i="1"/>
  <c r="K90" i="1"/>
  <c r="G90" i="1"/>
  <c r="F90" i="1"/>
  <c r="E90" i="1"/>
  <c r="J90" i="1"/>
  <c r="I90" i="1"/>
  <c r="B90" i="1"/>
  <c r="L91" i="1" l="1"/>
  <c r="H91" i="1"/>
  <c r="D91" i="1"/>
  <c r="C92" i="1"/>
  <c r="K91" i="1"/>
  <c r="G91" i="1"/>
  <c r="J91" i="1"/>
  <c r="B91" i="1"/>
  <c r="I91" i="1"/>
  <c r="F91" i="1"/>
  <c r="E91" i="1"/>
  <c r="L92" i="1" l="1"/>
  <c r="H92" i="1"/>
  <c r="D92" i="1"/>
  <c r="C93" i="1"/>
  <c r="K92" i="1"/>
  <c r="G92" i="1"/>
  <c r="F92" i="1"/>
  <c r="E92" i="1"/>
  <c r="B92" i="1"/>
  <c r="J92" i="1"/>
  <c r="I92" i="1"/>
  <c r="L93" i="1" l="1"/>
  <c r="H93" i="1"/>
  <c r="D93" i="1"/>
  <c r="C94" i="1"/>
  <c r="K93" i="1"/>
  <c r="G93" i="1"/>
  <c r="J93" i="1"/>
  <c r="B93" i="1"/>
  <c r="I93" i="1"/>
  <c r="E93" i="1"/>
  <c r="F93" i="1"/>
  <c r="L94" i="1" l="1"/>
  <c r="H94" i="1"/>
  <c r="D94" i="1"/>
  <c r="C95" i="1"/>
  <c r="K94" i="1"/>
  <c r="G94" i="1"/>
  <c r="F94" i="1"/>
  <c r="E94" i="1"/>
  <c r="I94" i="1"/>
  <c r="B94" i="1"/>
  <c r="J94" i="1"/>
  <c r="L95" i="1" l="1"/>
  <c r="H95" i="1"/>
  <c r="G95" i="1"/>
  <c r="B95" i="1"/>
  <c r="C96" i="1" s="1"/>
  <c r="I95" i="1"/>
  <c r="F95" i="1"/>
  <c r="E95" i="1"/>
  <c r="L96" i="1" l="1"/>
  <c r="H96" i="1"/>
  <c r="C97" i="1"/>
  <c r="G96" i="1"/>
  <c r="F96" i="1"/>
  <c r="E96" i="1"/>
  <c r="B96" i="1"/>
  <c r="I96" i="1"/>
  <c r="L97" i="1" l="1"/>
  <c r="H97" i="1"/>
  <c r="D97" i="1"/>
  <c r="C98" i="1"/>
  <c r="K97" i="1"/>
  <c r="G97" i="1"/>
  <c r="J97" i="1"/>
  <c r="B97" i="1"/>
  <c r="I97" i="1"/>
  <c r="E97" i="1"/>
  <c r="F97" i="1"/>
  <c r="L98" i="1" l="1"/>
  <c r="H98" i="1"/>
  <c r="D98" i="1"/>
  <c r="C99" i="1"/>
  <c r="K98" i="1"/>
  <c r="G98" i="1"/>
  <c r="F98" i="1"/>
  <c r="E98" i="1"/>
  <c r="I98" i="1"/>
  <c r="J98" i="1"/>
  <c r="B98" i="1"/>
  <c r="L99" i="1" l="1"/>
  <c r="H99" i="1"/>
  <c r="D99" i="1"/>
  <c r="C100" i="1"/>
  <c r="K99" i="1"/>
  <c r="G99" i="1"/>
  <c r="J99" i="1"/>
  <c r="B99" i="1"/>
  <c r="I99" i="1"/>
  <c r="F99" i="1"/>
  <c r="E99" i="1"/>
  <c r="L100" i="1" l="1"/>
  <c r="H100" i="1"/>
  <c r="D100" i="1"/>
  <c r="C101" i="1"/>
  <c r="K100" i="1"/>
  <c r="G100" i="1"/>
  <c r="F100" i="1"/>
  <c r="E100" i="1"/>
  <c r="B100" i="1"/>
  <c r="J100" i="1"/>
  <c r="I100" i="1"/>
  <c r="L101" i="1" l="1"/>
  <c r="H101" i="1"/>
  <c r="D101" i="1"/>
  <c r="C102" i="1"/>
  <c r="K101" i="1"/>
  <c r="G101" i="1"/>
  <c r="J101" i="1"/>
  <c r="B101" i="1"/>
  <c r="I101" i="1"/>
  <c r="E101" i="1"/>
  <c r="F101" i="1"/>
  <c r="L102" i="1" l="1"/>
  <c r="H102" i="1"/>
  <c r="D102" i="1"/>
  <c r="C103" i="1"/>
  <c r="K102" i="1"/>
  <c r="G102" i="1"/>
  <c r="F102" i="1"/>
  <c r="E102" i="1"/>
  <c r="I102" i="1"/>
  <c r="B102" i="1"/>
  <c r="J102" i="1"/>
  <c r="L103" i="1" l="1"/>
  <c r="H103" i="1"/>
  <c r="D103" i="1"/>
  <c r="C104" i="1"/>
  <c r="K103" i="1"/>
  <c r="G103" i="1"/>
  <c r="J103" i="1"/>
  <c r="B103" i="1"/>
  <c r="I103" i="1"/>
  <c r="F103" i="1"/>
  <c r="E103" i="1"/>
  <c r="L104" i="1" l="1"/>
  <c r="H104" i="1"/>
  <c r="D104" i="1"/>
  <c r="C105" i="1"/>
  <c r="K104" i="1"/>
  <c r="G104" i="1"/>
  <c r="F104" i="1"/>
  <c r="E104" i="1"/>
  <c r="J104" i="1"/>
  <c r="I104" i="1"/>
  <c r="B104" i="1"/>
  <c r="L105" i="1" l="1"/>
  <c r="H105" i="1"/>
  <c r="D105" i="1"/>
  <c r="C106" i="1"/>
  <c r="K105" i="1"/>
  <c r="G105" i="1"/>
  <c r="J105" i="1"/>
  <c r="B105" i="1"/>
  <c r="I105" i="1"/>
  <c r="F105" i="1"/>
  <c r="E105" i="1"/>
  <c r="L106" i="1" l="1"/>
  <c r="H106" i="1"/>
  <c r="D106" i="1"/>
  <c r="C107" i="1"/>
  <c r="K106" i="1"/>
  <c r="G106" i="1"/>
  <c r="F106" i="1"/>
  <c r="E106" i="1"/>
  <c r="J106" i="1"/>
  <c r="I106" i="1"/>
  <c r="B106" i="1"/>
  <c r="L107" i="1" l="1"/>
  <c r="H107" i="1"/>
  <c r="D107" i="1"/>
  <c r="C108" i="1"/>
  <c r="K107" i="1"/>
  <c r="G107" i="1"/>
  <c r="J107" i="1"/>
  <c r="B107" i="1"/>
  <c r="I107" i="1"/>
  <c r="F107" i="1"/>
  <c r="E107" i="1"/>
  <c r="L108" i="1" l="1"/>
  <c r="H108" i="1"/>
  <c r="D108" i="1"/>
  <c r="C109" i="1"/>
  <c r="K108" i="1"/>
  <c r="G108" i="1"/>
  <c r="F108" i="1"/>
  <c r="E108" i="1"/>
  <c r="B108" i="1"/>
  <c r="J108" i="1"/>
  <c r="I108" i="1"/>
  <c r="L109" i="1" l="1"/>
  <c r="H109" i="1"/>
  <c r="D109" i="1"/>
  <c r="C110" i="1"/>
  <c r="K109" i="1"/>
  <c r="G109" i="1"/>
  <c r="J109" i="1"/>
  <c r="B109" i="1"/>
  <c r="I109" i="1"/>
  <c r="E109" i="1"/>
  <c r="F109" i="1"/>
  <c r="L110" i="1" l="1"/>
  <c r="H110" i="1"/>
  <c r="D110" i="1"/>
  <c r="C111" i="1"/>
  <c r="K110" i="1"/>
  <c r="G110" i="1"/>
  <c r="F110" i="1"/>
  <c r="E110" i="1"/>
  <c r="I110" i="1"/>
  <c r="B110" i="1"/>
  <c r="J110" i="1"/>
  <c r="L111" i="1" l="1"/>
  <c r="H111" i="1"/>
  <c r="D111" i="1"/>
  <c r="C112" i="1"/>
  <c r="K111" i="1"/>
  <c r="G111" i="1"/>
  <c r="J111" i="1"/>
  <c r="B111" i="1"/>
  <c r="I111" i="1"/>
  <c r="F111" i="1"/>
  <c r="E111" i="1"/>
  <c r="L112" i="1" l="1"/>
  <c r="H112" i="1"/>
  <c r="D112" i="1"/>
  <c r="C113" i="1"/>
  <c r="K112" i="1"/>
  <c r="G112" i="1"/>
  <c r="F112" i="1"/>
  <c r="E112" i="1"/>
  <c r="J112" i="1"/>
  <c r="B112" i="1"/>
  <c r="I112" i="1"/>
  <c r="L113" i="1" l="1"/>
  <c r="H113" i="1"/>
  <c r="D113" i="1"/>
  <c r="C114" i="1"/>
  <c r="K113" i="1"/>
  <c r="G113" i="1"/>
  <c r="J113" i="1"/>
  <c r="B113" i="1"/>
  <c r="I113" i="1"/>
  <c r="E113" i="1"/>
  <c r="F113" i="1"/>
  <c r="L114" i="1" l="1"/>
  <c r="H114" i="1"/>
  <c r="D114" i="1"/>
  <c r="C115" i="1"/>
  <c r="K114" i="1"/>
  <c r="G114" i="1"/>
  <c r="F114" i="1"/>
  <c r="E114" i="1"/>
  <c r="I114" i="1"/>
  <c r="J114" i="1"/>
  <c r="B114" i="1"/>
  <c r="L115" i="1" l="1"/>
  <c r="H115" i="1"/>
  <c r="D115" i="1"/>
  <c r="C116" i="1"/>
  <c r="K115" i="1"/>
  <c r="G115" i="1"/>
  <c r="J115" i="1"/>
  <c r="B115" i="1"/>
  <c r="I115" i="1"/>
  <c r="F115" i="1"/>
  <c r="E115" i="1"/>
  <c r="L116" i="1" l="1"/>
  <c r="H116" i="1"/>
  <c r="D116" i="1"/>
  <c r="C117" i="1"/>
  <c r="K116" i="1"/>
  <c r="G116" i="1"/>
  <c r="F116" i="1"/>
  <c r="E116" i="1"/>
  <c r="B116" i="1"/>
  <c r="J116" i="1"/>
  <c r="I116" i="1"/>
  <c r="L117" i="1" l="1"/>
  <c r="H117" i="1"/>
  <c r="D117" i="1"/>
  <c r="K117" i="1"/>
  <c r="G117" i="1"/>
  <c r="J117" i="1"/>
  <c r="B117" i="1"/>
  <c r="C118" i="1" s="1"/>
  <c r="I117" i="1"/>
  <c r="E117" i="1"/>
  <c r="F117" i="1"/>
  <c r="L118" i="1" l="1"/>
  <c r="H118" i="1"/>
  <c r="C119" i="1"/>
  <c r="G118" i="1"/>
  <c r="F118" i="1"/>
  <c r="E118" i="1"/>
  <c r="I118" i="1"/>
  <c r="B118" i="1"/>
  <c r="L119" i="1" l="1"/>
  <c r="H119" i="1"/>
  <c r="D119" i="1"/>
  <c r="C120" i="1"/>
  <c r="K119" i="1"/>
  <c r="G119" i="1"/>
  <c r="J119" i="1"/>
  <c r="B119" i="1"/>
  <c r="I119" i="1"/>
  <c r="F119" i="1"/>
  <c r="E119" i="1"/>
  <c r="L120" i="1" l="1"/>
  <c r="H120" i="1"/>
  <c r="D120" i="1"/>
  <c r="C121" i="1"/>
  <c r="K120" i="1"/>
  <c r="G120" i="1"/>
  <c r="F120" i="1"/>
  <c r="E120" i="1"/>
  <c r="J120" i="1"/>
  <c r="I120" i="1"/>
  <c r="B120" i="1"/>
  <c r="L121" i="1" l="1"/>
  <c r="H121" i="1"/>
  <c r="D121" i="1"/>
  <c r="C122" i="1"/>
  <c r="K121" i="1"/>
  <c r="G121" i="1"/>
  <c r="J121" i="1"/>
  <c r="B121" i="1"/>
  <c r="I121" i="1"/>
  <c r="F121" i="1"/>
  <c r="E121" i="1"/>
  <c r="L122" i="1" l="1"/>
  <c r="H122" i="1"/>
  <c r="D122" i="1"/>
  <c r="C123" i="1"/>
  <c r="K122" i="1"/>
  <c r="G122" i="1"/>
  <c r="F122" i="1"/>
  <c r="E122" i="1"/>
  <c r="J122" i="1"/>
  <c r="I122" i="1"/>
  <c r="B122" i="1"/>
  <c r="L123" i="1" l="1"/>
  <c r="H123" i="1"/>
  <c r="D123" i="1"/>
  <c r="C124" i="1"/>
  <c r="K123" i="1"/>
  <c r="G123" i="1"/>
  <c r="J123" i="1"/>
  <c r="B123" i="1"/>
  <c r="I123" i="1"/>
  <c r="F123" i="1"/>
  <c r="E123" i="1"/>
  <c r="L124" i="1" l="1"/>
  <c r="H124" i="1"/>
  <c r="D124" i="1"/>
  <c r="C125" i="1"/>
  <c r="K124" i="1"/>
  <c r="G124" i="1"/>
  <c r="F124" i="1"/>
  <c r="E124" i="1"/>
  <c r="B124" i="1"/>
  <c r="J124" i="1"/>
  <c r="I124" i="1"/>
  <c r="L125" i="1" l="1"/>
  <c r="H125" i="1"/>
  <c r="D125" i="1"/>
  <c r="C126" i="1"/>
  <c r="K125" i="1"/>
  <c r="G125" i="1"/>
  <c r="J125" i="1"/>
  <c r="B125" i="1"/>
  <c r="I125" i="1"/>
  <c r="E125" i="1"/>
  <c r="F125" i="1"/>
  <c r="L126" i="1" l="1"/>
  <c r="H126" i="1"/>
  <c r="D126" i="1"/>
  <c r="C127" i="1"/>
  <c r="K126" i="1"/>
  <c r="G126" i="1"/>
  <c r="F126" i="1"/>
  <c r="E126" i="1"/>
  <c r="I126" i="1"/>
  <c r="B126" i="1"/>
  <c r="J126" i="1"/>
  <c r="L127" i="1" l="1"/>
  <c r="H127" i="1"/>
  <c r="D127" i="1"/>
  <c r="C128" i="1"/>
  <c r="K127" i="1"/>
  <c r="G127" i="1"/>
  <c r="J127" i="1"/>
  <c r="B127" i="1"/>
  <c r="I127" i="1"/>
  <c r="F127" i="1"/>
  <c r="E127" i="1"/>
  <c r="L128" i="1" l="1"/>
  <c r="H128" i="1"/>
  <c r="D128" i="1"/>
  <c r="C129" i="1"/>
  <c r="K128" i="1"/>
  <c r="G128" i="1"/>
  <c r="F128" i="1"/>
  <c r="E128" i="1"/>
  <c r="J128" i="1"/>
  <c r="I128" i="1"/>
  <c r="B128" i="1"/>
  <c r="L129" i="1" l="1"/>
  <c r="H129" i="1"/>
  <c r="D129" i="1"/>
  <c r="C130" i="1"/>
  <c r="K129" i="1"/>
  <c r="G129" i="1"/>
  <c r="J129" i="1"/>
  <c r="B129" i="1"/>
  <c r="I129" i="1"/>
  <c r="E129" i="1"/>
  <c r="F129" i="1"/>
  <c r="L130" i="1" l="1"/>
  <c r="H130" i="1"/>
  <c r="D130" i="1"/>
  <c r="C131" i="1"/>
  <c r="K130" i="1"/>
  <c r="G130" i="1"/>
  <c r="F130" i="1"/>
  <c r="E130" i="1"/>
  <c r="I130" i="1"/>
  <c r="B130" i="1"/>
  <c r="J130" i="1"/>
  <c r="L131" i="1" l="1"/>
  <c r="H131" i="1"/>
  <c r="C132" i="1"/>
  <c r="G131" i="1"/>
  <c r="B131" i="1"/>
  <c r="I131" i="1"/>
  <c r="F131" i="1"/>
  <c r="E131" i="1"/>
  <c r="L132" i="1" l="1"/>
  <c r="H132" i="1"/>
  <c r="D132" i="1"/>
  <c r="C133" i="1"/>
  <c r="K132" i="1"/>
  <c r="G132" i="1"/>
  <c r="F132" i="1"/>
  <c r="E132" i="1"/>
  <c r="B132" i="1"/>
  <c r="J132" i="1"/>
  <c r="I132" i="1"/>
  <c r="L133" i="1" l="1"/>
  <c r="H133" i="1"/>
  <c r="D133" i="1"/>
  <c r="C134" i="1"/>
  <c r="K133" i="1"/>
  <c r="G133" i="1"/>
  <c r="J133" i="1"/>
  <c r="B133" i="1"/>
  <c r="I133" i="1"/>
  <c r="E133" i="1"/>
  <c r="F133" i="1"/>
  <c r="L134" i="1" l="1"/>
  <c r="H134" i="1"/>
  <c r="D134" i="1"/>
  <c r="C135" i="1"/>
  <c r="K134" i="1"/>
  <c r="G134" i="1"/>
  <c r="F134" i="1"/>
  <c r="E134" i="1"/>
  <c r="I134" i="1"/>
  <c r="J134" i="1"/>
  <c r="B134" i="1"/>
  <c r="L135" i="1" l="1"/>
  <c r="H135" i="1"/>
  <c r="D135" i="1"/>
  <c r="C136" i="1"/>
  <c r="K135" i="1"/>
  <c r="G135" i="1"/>
  <c r="J135" i="1"/>
  <c r="B135" i="1"/>
  <c r="I135" i="1"/>
  <c r="F135" i="1"/>
  <c r="E135" i="1"/>
  <c r="L136" i="1" l="1"/>
  <c r="H136" i="1"/>
  <c r="D136" i="1"/>
  <c r="C137" i="1"/>
  <c r="K136" i="1"/>
  <c r="G136" i="1"/>
  <c r="F136" i="1"/>
  <c r="E136" i="1"/>
  <c r="J136" i="1"/>
  <c r="I136" i="1"/>
  <c r="B136" i="1"/>
  <c r="L137" i="1" l="1"/>
  <c r="H137" i="1"/>
  <c r="D137" i="1"/>
  <c r="C138" i="1"/>
  <c r="K137" i="1"/>
  <c r="G137" i="1"/>
  <c r="J137" i="1"/>
  <c r="B137" i="1"/>
  <c r="I137" i="1"/>
  <c r="F137" i="1"/>
  <c r="E137" i="1"/>
  <c r="L138" i="1" l="1"/>
  <c r="H138" i="1"/>
  <c r="D138" i="1"/>
  <c r="C139" i="1"/>
  <c r="K138" i="1"/>
  <c r="G138" i="1"/>
  <c r="F138" i="1"/>
  <c r="E138" i="1"/>
  <c r="B138" i="1"/>
  <c r="J138" i="1"/>
  <c r="I138" i="1"/>
  <c r="L139" i="1" l="1"/>
  <c r="H139" i="1"/>
  <c r="D139" i="1"/>
  <c r="C140" i="1"/>
  <c r="K139" i="1"/>
  <c r="G139" i="1"/>
  <c r="J139" i="1"/>
  <c r="B139" i="1"/>
  <c r="I139" i="1"/>
  <c r="F139" i="1"/>
  <c r="E139" i="1"/>
  <c r="L140" i="1" l="1"/>
  <c r="H140" i="1"/>
  <c r="D140" i="1"/>
  <c r="C141" i="1"/>
  <c r="K140" i="1"/>
  <c r="G140" i="1"/>
  <c r="F140" i="1"/>
  <c r="E140" i="1"/>
  <c r="B140" i="1"/>
  <c r="I140" i="1"/>
  <c r="J140" i="1"/>
  <c r="L141" i="1" l="1"/>
  <c r="H141" i="1"/>
  <c r="D141" i="1"/>
  <c r="C142" i="1"/>
  <c r="K141" i="1"/>
  <c r="G141" i="1"/>
  <c r="J141" i="1"/>
  <c r="B141" i="1"/>
  <c r="I141" i="1"/>
  <c r="E141" i="1"/>
  <c r="F141" i="1"/>
  <c r="L142" i="1" l="1"/>
  <c r="H142" i="1"/>
  <c r="D142" i="1"/>
  <c r="C143" i="1"/>
  <c r="K142" i="1"/>
  <c r="G142" i="1"/>
  <c r="F142" i="1"/>
  <c r="E142" i="1"/>
  <c r="I142" i="1"/>
  <c r="J142" i="1"/>
  <c r="B142" i="1"/>
  <c r="L143" i="1" l="1"/>
  <c r="H143" i="1"/>
  <c r="D143" i="1"/>
  <c r="C144" i="1"/>
  <c r="K143" i="1"/>
  <c r="G143" i="1"/>
  <c r="J143" i="1"/>
  <c r="B143" i="1"/>
  <c r="I143" i="1"/>
  <c r="F143" i="1"/>
  <c r="E143" i="1"/>
  <c r="L144" i="1" l="1"/>
  <c r="H144" i="1"/>
  <c r="D144" i="1"/>
  <c r="C145" i="1"/>
  <c r="K144" i="1"/>
  <c r="G144" i="1"/>
  <c r="F144" i="1"/>
  <c r="E144" i="1"/>
  <c r="J144" i="1"/>
  <c r="I144" i="1"/>
  <c r="B144" i="1"/>
  <c r="L145" i="1" l="1"/>
  <c r="H145" i="1"/>
  <c r="D145" i="1"/>
  <c r="K145" i="1"/>
  <c r="G145" i="1"/>
  <c r="J145" i="1"/>
  <c r="B145" i="1"/>
  <c r="C146" i="1" s="1"/>
  <c r="I145" i="1"/>
  <c r="E145" i="1"/>
  <c r="F145" i="1"/>
  <c r="L146" i="1" l="1"/>
  <c r="H146" i="1"/>
  <c r="C147" i="1"/>
  <c r="G146" i="1"/>
  <c r="F146" i="1"/>
  <c r="E146" i="1"/>
  <c r="I146" i="1"/>
  <c r="B146" i="1"/>
  <c r="L147" i="1" l="1"/>
  <c r="H147" i="1"/>
  <c r="D147" i="1"/>
  <c r="C148" i="1"/>
  <c r="K147" i="1"/>
  <c r="G147" i="1"/>
  <c r="J147" i="1"/>
  <c r="B147" i="1"/>
  <c r="I147" i="1"/>
  <c r="F147" i="1"/>
  <c r="E147" i="1"/>
  <c r="L148" i="1" l="1"/>
  <c r="H148" i="1"/>
  <c r="D148" i="1"/>
  <c r="C149" i="1"/>
  <c r="K148" i="1"/>
  <c r="G148" i="1"/>
  <c r="I148" i="1"/>
  <c r="F148" i="1"/>
  <c r="E148" i="1"/>
  <c r="B148" i="1"/>
  <c r="J148" i="1"/>
  <c r="L149" i="1" l="1"/>
  <c r="H149" i="1"/>
  <c r="D149" i="1"/>
  <c r="C150" i="1"/>
  <c r="K149" i="1"/>
  <c r="G149" i="1"/>
  <c r="E149" i="1"/>
  <c r="J149" i="1"/>
  <c r="B149" i="1"/>
  <c r="I149" i="1"/>
  <c r="F149" i="1"/>
  <c r="L150" i="1" l="1"/>
  <c r="H150" i="1"/>
  <c r="D150" i="1"/>
  <c r="C151" i="1"/>
  <c r="K150" i="1"/>
  <c r="G150" i="1"/>
  <c r="I150" i="1"/>
  <c r="F150" i="1"/>
  <c r="E150" i="1"/>
  <c r="J150" i="1"/>
  <c r="B150" i="1"/>
  <c r="L151" i="1" l="1"/>
  <c r="H151" i="1"/>
  <c r="D151" i="1"/>
  <c r="C152" i="1"/>
  <c r="K151" i="1"/>
  <c r="G151" i="1"/>
  <c r="E151" i="1"/>
  <c r="J151" i="1"/>
  <c r="B151" i="1"/>
  <c r="I151" i="1"/>
  <c r="F151" i="1"/>
  <c r="L152" i="1" l="1"/>
  <c r="H152" i="1"/>
  <c r="D152" i="1"/>
  <c r="C153" i="1"/>
  <c r="K152" i="1"/>
  <c r="G152" i="1"/>
  <c r="I152" i="1"/>
  <c r="F152" i="1"/>
  <c r="E152" i="1"/>
  <c r="B152" i="1"/>
  <c r="J152" i="1"/>
  <c r="L153" i="1" l="1"/>
  <c r="H153" i="1"/>
  <c r="D153" i="1"/>
  <c r="C154" i="1"/>
  <c r="K153" i="1"/>
  <c r="G153" i="1"/>
  <c r="E153" i="1"/>
  <c r="J153" i="1"/>
  <c r="B153" i="1"/>
  <c r="I153" i="1"/>
  <c r="F153" i="1"/>
  <c r="L154" i="1" l="1"/>
  <c r="H154" i="1"/>
  <c r="D154" i="1"/>
  <c r="C155" i="1"/>
  <c r="K154" i="1"/>
  <c r="G154" i="1"/>
  <c r="I154" i="1"/>
  <c r="F154" i="1"/>
  <c r="E154" i="1"/>
  <c r="J154" i="1"/>
  <c r="B154" i="1"/>
  <c r="L155" i="1" l="1"/>
  <c r="H155" i="1"/>
  <c r="D155" i="1"/>
  <c r="C156" i="1"/>
  <c r="K155" i="1"/>
  <c r="G155" i="1"/>
  <c r="E155" i="1"/>
  <c r="J155" i="1"/>
  <c r="B155" i="1"/>
  <c r="I155" i="1"/>
  <c r="F155" i="1"/>
  <c r="L156" i="1" l="1"/>
  <c r="H156" i="1"/>
  <c r="D156" i="1"/>
  <c r="C157" i="1"/>
  <c r="K156" i="1"/>
  <c r="G156" i="1"/>
  <c r="I156" i="1"/>
  <c r="F156" i="1"/>
  <c r="E156" i="1"/>
  <c r="B156" i="1"/>
  <c r="J156" i="1"/>
  <c r="L157" i="1" l="1"/>
  <c r="H157" i="1"/>
  <c r="D157" i="1"/>
  <c r="C158" i="1"/>
  <c r="K157" i="1"/>
  <c r="G157" i="1"/>
  <c r="E157" i="1"/>
  <c r="J157" i="1"/>
  <c r="B157" i="1"/>
  <c r="I157" i="1"/>
  <c r="F157" i="1"/>
  <c r="L158" i="1" l="1"/>
  <c r="H158" i="1"/>
  <c r="D158" i="1"/>
  <c r="C159" i="1"/>
  <c r="K158" i="1"/>
  <c r="G158" i="1"/>
  <c r="I158" i="1"/>
  <c r="F158" i="1"/>
  <c r="E158" i="1"/>
  <c r="J158" i="1"/>
  <c r="B158" i="1"/>
  <c r="L159" i="1" l="1"/>
  <c r="H159" i="1"/>
  <c r="D159" i="1"/>
  <c r="C160" i="1"/>
  <c r="K159" i="1"/>
  <c r="G159" i="1"/>
  <c r="E159" i="1"/>
  <c r="J159" i="1"/>
  <c r="B159" i="1"/>
  <c r="I159" i="1"/>
  <c r="F159" i="1"/>
  <c r="L160" i="1" l="1"/>
  <c r="H160" i="1"/>
  <c r="D160" i="1"/>
  <c r="C161" i="1"/>
  <c r="K160" i="1"/>
  <c r="G160" i="1"/>
  <c r="I160" i="1"/>
  <c r="F160" i="1"/>
  <c r="E160" i="1"/>
  <c r="J160" i="1"/>
  <c r="B160" i="1"/>
  <c r="L161" i="1" l="1"/>
  <c r="H161" i="1"/>
  <c r="D161" i="1"/>
  <c r="C162" i="1"/>
  <c r="K161" i="1"/>
  <c r="G161" i="1"/>
  <c r="E161" i="1"/>
  <c r="J161" i="1"/>
  <c r="B161" i="1"/>
  <c r="I161" i="1"/>
  <c r="F161" i="1"/>
  <c r="L162" i="1" l="1"/>
  <c r="H162" i="1"/>
  <c r="D162" i="1"/>
  <c r="C163" i="1"/>
  <c r="K162" i="1"/>
  <c r="G162" i="1"/>
  <c r="I162" i="1"/>
  <c r="F162" i="1"/>
  <c r="E162" i="1"/>
  <c r="J162" i="1"/>
  <c r="B162" i="1"/>
  <c r="L163" i="1" l="1"/>
  <c r="H163" i="1"/>
  <c r="D163" i="1"/>
  <c r="C164" i="1"/>
  <c r="K163" i="1"/>
  <c r="G163" i="1"/>
  <c r="E163" i="1"/>
  <c r="J163" i="1"/>
  <c r="B163" i="1"/>
  <c r="I163" i="1"/>
  <c r="F163" i="1"/>
  <c r="L164" i="1" l="1"/>
  <c r="H164" i="1"/>
  <c r="D164" i="1"/>
  <c r="C165" i="1"/>
  <c r="K164" i="1"/>
  <c r="G164" i="1"/>
  <c r="I164" i="1"/>
  <c r="F164" i="1"/>
  <c r="E164" i="1"/>
  <c r="B164" i="1"/>
  <c r="J164" i="1"/>
  <c r="L165" i="1" l="1"/>
  <c r="H165" i="1"/>
  <c r="D165" i="1"/>
  <c r="K165" i="1"/>
  <c r="G165" i="1"/>
  <c r="E165" i="1"/>
  <c r="J165" i="1"/>
  <c r="B165" i="1"/>
  <c r="C166" i="1"/>
  <c r="I165" i="1"/>
  <c r="F165" i="1"/>
  <c r="L166" i="1" l="1"/>
  <c r="H166" i="1"/>
  <c r="D166" i="1"/>
  <c r="K166" i="1"/>
  <c r="F166" i="1"/>
  <c r="C167" i="1"/>
  <c r="J166" i="1"/>
  <c r="E166" i="1"/>
  <c r="I166" i="1"/>
  <c r="G166" i="1"/>
  <c r="B166" i="1"/>
  <c r="L167" i="1" l="1"/>
  <c r="H167" i="1"/>
  <c r="D167" i="1"/>
  <c r="C168" i="1"/>
  <c r="J167" i="1"/>
  <c r="E167" i="1"/>
  <c r="I167" i="1"/>
  <c r="G167" i="1"/>
  <c r="F167" i="1"/>
  <c r="B167" i="1"/>
  <c r="K167" i="1"/>
  <c r="L168" i="1" l="1"/>
  <c r="H168" i="1"/>
  <c r="D168" i="1"/>
  <c r="I168" i="1"/>
  <c r="G168" i="1"/>
  <c r="B168" i="1"/>
  <c r="C169" i="1"/>
  <c r="F168" i="1"/>
  <c r="E168" i="1"/>
  <c r="K168" i="1"/>
  <c r="J168" i="1"/>
  <c r="L169" i="1" l="1"/>
  <c r="H169" i="1"/>
  <c r="D169" i="1"/>
  <c r="G169" i="1"/>
  <c r="B169" i="1"/>
  <c r="K169" i="1"/>
  <c r="F169" i="1"/>
  <c r="J169" i="1"/>
  <c r="C170" i="1"/>
  <c r="I169" i="1"/>
  <c r="E169" i="1"/>
  <c r="L170" i="1" l="1"/>
  <c r="H170" i="1"/>
  <c r="D170" i="1"/>
  <c r="K170" i="1"/>
  <c r="F170" i="1"/>
  <c r="C171" i="1"/>
  <c r="J170" i="1"/>
  <c r="E170" i="1"/>
  <c r="I170" i="1"/>
  <c r="G170" i="1"/>
  <c r="B170" i="1"/>
  <c r="L171" i="1" l="1"/>
  <c r="H171" i="1"/>
  <c r="D171" i="1"/>
  <c r="C172" i="1"/>
  <c r="J171" i="1"/>
  <c r="E171" i="1"/>
  <c r="I171" i="1"/>
  <c r="G171" i="1"/>
  <c r="F171" i="1"/>
  <c r="B171" i="1"/>
  <c r="K171" i="1"/>
  <c r="L172" i="1" l="1"/>
  <c r="H172" i="1"/>
  <c r="D172" i="1"/>
  <c r="I172" i="1"/>
  <c r="G172" i="1"/>
  <c r="B172" i="1"/>
  <c r="C173" i="1"/>
  <c r="F172" i="1"/>
  <c r="E172" i="1"/>
  <c r="K172" i="1"/>
  <c r="J172" i="1"/>
  <c r="L173" i="1" l="1"/>
  <c r="H173" i="1"/>
  <c r="D173" i="1"/>
  <c r="G173" i="1"/>
  <c r="B173" i="1"/>
  <c r="K173" i="1"/>
  <c r="F173" i="1"/>
  <c r="J173" i="1"/>
  <c r="C174" i="1"/>
  <c r="I173" i="1"/>
  <c r="E173" i="1"/>
  <c r="L174" i="1" l="1"/>
  <c r="H174" i="1"/>
  <c r="D174" i="1"/>
  <c r="K174" i="1"/>
  <c r="F174" i="1"/>
  <c r="C175" i="1"/>
  <c r="J174" i="1"/>
  <c r="E174" i="1"/>
  <c r="I174" i="1"/>
  <c r="G174" i="1"/>
  <c r="B174" i="1"/>
  <c r="L175" i="1" l="1"/>
  <c r="H175" i="1"/>
  <c r="D175" i="1"/>
  <c r="C176" i="1"/>
  <c r="J175" i="1"/>
  <c r="E175" i="1"/>
  <c r="I175" i="1"/>
  <c r="G175" i="1"/>
  <c r="F175" i="1"/>
  <c r="B175" i="1"/>
  <c r="K175" i="1"/>
  <c r="L176" i="1" l="1"/>
  <c r="H176" i="1"/>
  <c r="D176" i="1"/>
  <c r="I176" i="1"/>
  <c r="G176" i="1"/>
  <c r="B176" i="1"/>
  <c r="C177" i="1"/>
  <c r="F176" i="1"/>
  <c r="E176" i="1"/>
  <c r="K176" i="1"/>
  <c r="J176" i="1"/>
  <c r="L177" i="1" l="1"/>
  <c r="H177" i="1"/>
  <c r="D177" i="1"/>
  <c r="G177" i="1"/>
  <c r="B177" i="1"/>
  <c r="K177" i="1"/>
  <c r="F177" i="1"/>
  <c r="J177" i="1"/>
  <c r="C178" i="1"/>
  <c r="I177" i="1"/>
  <c r="E177" i="1"/>
  <c r="L178" i="1" l="1"/>
  <c r="H178" i="1"/>
  <c r="D178" i="1"/>
  <c r="K178" i="1"/>
  <c r="F178" i="1"/>
  <c r="C179" i="1"/>
  <c r="J178" i="1"/>
  <c r="E178" i="1"/>
  <c r="I178" i="1"/>
  <c r="G178" i="1"/>
  <c r="B178" i="1"/>
  <c r="L179" i="1" l="1"/>
  <c r="H179" i="1"/>
  <c r="D179" i="1"/>
  <c r="C180" i="1"/>
  <c r="J179" i="1"/>
  <c r="E179" i="1"/>
  <c r="I179" i="1"/>
  <c r="G179" i="1"/>
  <c r="F179" i="1"/>
  <c r="B179" i="1"/>
  <c r="K179" i="1"/>
  <c r="L180" i="1" l="1"/>
  <c r="H180" i="1"/>
  <c r="D180" i="1"/>
  <c r="I180" i="1"/>
  <c r="G180" i="1"/>
  <c r="B180" i="1"/>
  <c r="K180" i="1"/>
  <c r="F180" i="1"/>
  <c r="C181" i="1"/>
  <c r="E180" i="1"/>
  <c r="J180" i="1"/>
  <c r="L181" i="1" l="1"/>
  <c r="H181" i="1"/>
  <c r="D181" i="1"/>
  <c r="G181" i="1"/>
  <c r="B181" i="1"/>
  <c r="K181" i="1"/>
  <c r="F181" i="1"/>
  <c r="C182" i="1"/>
  <c r="J181" i="1"/>
  <c r="E181" i="1"/>
  <c r="I181" i="1"/>
  <c r="L182" i="1" l="1"/>
  <c r="H182" i="1"/>
  <c r="D182" i="1"/>
  <c r="K182" i="1"/>
  <c r="F182" i="1"/>
  <c r="C183" i="1"/>
  <c r="J182" i="1"/>
  <c r="E182" i="1"/>
  <c r="I182" i="1"/>
  <c r="G182" i="1"/>
  <c r="B182" i="1"/>
  <c r="L183" i="1" l="1"/>
  <c r="H183" i="1"/>
  <c r="D183" i="1"/>
  <c r="C184" i="1"/>
  <c r="J183" i="1"/>
  <c r="E183" i="1"/>
  <c r="I183" i="1"/>
  <c r="G183" i="1"/>
  <c r="B183" i="1"/>
  <c r="K183" i="1"/>
  <c r="F183" i="1"/>
  <c r="L184" i="1" l="1"/>
  <c r="H184" i="1"/>
  <c r="I184" i="1"/>
  <c r="G184" i="1"/>
  <c r="B184" i="1"/>
  <c r="F184" i="1"/>
  <c r="E184" i="1"/>
  <c r="C185" i="1"/>
  <c r="L185" i="1" l="1"/>
  <c r="H185" i="1"/>
  <c r="D185" i="1"/>
  <c r="G185" i="1"/>
  <c r="B185" i="1"/>
  <c r="K185" i="1"/>
  <c r="F185" i="1"/>
  <c r="C186" i="1"/>
  <c r="J185" i="1"/>
  <c r="E185" i="1"/>
  <c r="I185" i="1"/>
  <c r="L186" i="1" l="1"/>
  <c r="H186" i="1"/>
  <c r="D186" i="1"/>
  <c r="K186" i="1"/>
  <c r="F186" i="1"/>
  <c r="C187" i="1"/>
  <c r="J186" i="1"/>
  <c r="E186" i="1"/>
  <c r="I186" i="1"/>
  <c r="G186" i="1"/>
  <c r="B186" i="1"/>
  <c r="L187" i="1" l="1"/>
  <c r="H187" i="1"/>
  <c r="D187" i="1"/>
  <c r="C188" i="1"/>
  <c r="J187" i="1"/>
  <c r="E187" i="1"/>
  <c r="I187" i="1"/>
  <c r="G187" i="1"/>
  <c r="B187" i="1"/>
  <c r="K187" i="1"/>
  <c r="F187" i="1"/>
  <c r="L188" i="1" l="1"/>
  <c r="H188" i="1"/>
  <c r="I188" i="1"/>
  <c r="G188" i="1"/>
  <c r="B188" i="1"/>
  <c r="F188" i="1"/>
  <c r="E188" i="1"/>
  <c r="C189" i="1"/>
  <c r="K184" i="1"/>
  <c r="L189" i="1" l="1"/>
  <c r="H189" i="1"/>
  <c r="D189" i="1"/>
  <c r="G189" i="1"/>
  <c r="B189" i="1"/>
  <c r="K189" i="1"/>
  <c r="F189" i="1"/>
  <c r="C190" i="1"/>
  <c r="J189" i="1"/>
  <c r="E189" i="1"/>
  <c r="I189" i="1"/>
  <c r="L190" i="1" l="1"/>
  <c r="H190" i="1"/>
  <c r="D190" i="1"/>
  <c r="K190" i="1"/>
  <c r="F190" i="1"/>
  <c r="J190" i="1"/>
  <c r="E190" i="1"/>
  <c r="I190" i="1"/>
  <c r="G190" i="1"/>
  <c r="B190" i="1"/>
  <c r="C191" i="1" s="1"/>
  <c r="L191" i="1" l="1"/>
  <c r="H191" i="1"/>
  <c r="C192" i="1"/>
  <c r="E191" i="1"/>
  <c r="I191" i="1"/>
  <c r="G191" i="1"/>
  <c r="B191" i="1"/>
  <c r="F191" i="1"/>
  <c r="L192" i="1" l="1"/>
  <c r="H192" i="1"/>
  <c r="D192" i="1"/>
  <c r="I192" i="1"/>
  <c r="G192" i="1"/>
  <c r="B192" i="1"/>
  <c r="K192" i="1"/>
  <c r="F192" i="1"/>
  <c r="E192" i="1"/>
  <c r="C193" i="1"/>
  <c r="J192" i="1"/>
  <c r="K188" i="1"/>
  <c r="L193" i="1" l="1"/>
  <c r="H193" i="1"/>
  <c r="D193" i="1"/>
  <c r="G193" i="1"/>
  <c r="B193" i="1"/>
  <c r="K193" i="1"/>
  <c r="F193" i="1"/>
  <c r="C194" i="1"/>
  <c r="J193" i="1"/>
  <c r="E193" i="1"/>
  <c r="I193" i="1"/>
  <c r="L194" i="1" l="1"/>
  <c r="H194" i="1"/>
  <c r="D194" i="1"/>
  <c r="K194" i="1"/>
  <c r="F194" i="1"/>
  <c r="C195" i="1"/>
  <c r="J194" i="1"/>
  <c r="E194" i="1"/>
  <c r="I194" i="1"/>
  <c r="G194" i="1"/>
  <c r="B194" i="1"/>
  <c r="L195" i="1" l="1"/>
  <c r="H195" i="1"/>
  <c r="D195" i="1"/>
  <c r="J195" i="1"/>
  <c r="E195" i="1"/>
  <c r="I195" i="1"/>
  <c r="G195" i="1"/>
  <c r="B195" i="1"/>
  <c r="C196" i="1" s="1"/>
  <c r="K195" i="1"/>
  <c r="F195" i="1"/>
  <c r="I196" i="1" l="1"/>
  <c r="H196" i="1"/>
  <c r="G196" i="1"/>
  <c r="B196" i="1"/>
  <c r="L196" i="1"/>
  <c r="F196" i="1"/>
  <c r="K191" i="1" s="1"/>
  <c r="E196" i="1"/>
  <c r="C197" i="1"/>
  <c r="I197" i="1" l="1"/>
  <c r="E197" i="1"/>
  <c r="C198" i="1"/>
  <c r="K197" i="1"/>
  <c r="F197" i="1"/>
  <c r="H197" i="1"/>
  <c r="B197" i="1"/>
  <c r="G197" i="1"/>
  <c r="L197" i="1"/>
  <c r="D197" i="1"/>
  <c r="J197" i="1"/>
  <c r="I198" i="1" l="1"/>
  <c r="E198" i="1"/>
  <c r="H198" i="1"/>
  <c r="J198" i="1"/>
  <c r="B198" i="1"/>
  <c r="G198" i="1"/>
  <c r="L198" i="1"/>
  <c r="F198" i="1"/>
  <c r="K198" i="1"/>
  <c r="D198" i="1"/>
  <c r="C199" i="1"/>
  <c r="I199" i="1" l="1"/>
  <c r="E199" i="1"/>
  <c r="C200" i="1"/>
  <c r="F199" i="1"/>
  <c r="H199" i="1"/>
  <c r="B199" i="1"/>
  <c r="G199" i="1"/>
  <c r="L199" i="1"/>
  <c r="I200" i="1" l="1"/>
  <c r="E200" i="1"/>
  <c r="H200" i="1"/>
  <c r="J200" i="1"/>
  <c r="B200" i="1"/>
  <c r="G200" i="1"/>
  <c r="L200" i="1"/>
  <c r="F200" i="1"/>
  <c r="D200" i="1"/>
  <c r="C201" i="1"/>
  <c r="K200" i="1"/>
  <c r="K196" i="1"/>
  <c r="I201" i="1" l="1"/>
  <c r="E201" i="1"/>
  <c r="C202" i="1"/>
  <c r="K201" i="1"/>
  <c r="F201" i="1"/>
  <c r="H201" i="1"/>
  <c r="B201" i="1"/>
  <c r="G201" i="1"/>
  <c r="L201" i="1"/>
  <c r="D201" i="1"/>
  <c r="J201" i="1"/>
  <c r="I202" i="1" l="1"/>
  <c r="E202" i="1"/>
  <c r="H202" i="1"/>
  <c r="J202" i="1"/>
  <c r="B202" i="1"/>
  <c r="G202" i="1"/>
  <c r="L202" i="1"/>
  <c r="F202" i="1"/>
  <c r="K202" i="1"/>
  <c r="D202" i="1"/>
  <c r="C203" i="1"/>
  <c r="I203" i="1" l="1"/>
  <c r="E203" i="1"/>
  <c r="K203" i="1"/>
  <c r="F203" i="1"/>
  <c r="H203" i="1"/>
  <c r="B203" i="1"/>
  <c r="C204" i="1" s="1"/>
  <c r="G203" i="1"/>
  <c r="L203" i="1"/>
  <c r="D203" i="1"/>
  <c r="J203" i="1"/>
  <c r="I204" i="1" l="1"/>
  <c r="E204" i="1"/>
  <c r="H204" i="1"/>
  <c r="B204" i="1"/>
  <c r="G204" i="1"/>
  <c r="L204" i="1"/>
  <c r="F204" i="1"/>
  <c r="C205" i="1"/>
  <c r="K199" i="1" l="1"/>
  <c r="I205" i="1"/>
  <c r="E205" i="1"/>
  <c r="C206" i="1"/>
  <c r="F205" i="1"/>
  <c r="H205" i="1"/>
  <c r="B205" i="1"/>
  <c r="G205" i="1"/>
  <c r="L205" i="1"/>
  <c r="I206" i="1" l="1"/>
  <c r="E206" i="1"/>
  <c r="H206" i="1"/>
  <c r="L206" i="1"/>
  <c r="C207" i="1"/>
  <c r="J206" i="1"/>
  <c r="B206" i="1"/>
  <c r="G206" i="1"/>
  <c r="F206" i="1"/>
  <c r="K206" i="1"/>
  <c r="D206" i="1"/>
  <c r="L207" i="1" l="1"/>
  <c r="H207" i="1"/>
  <c r="J207" i="1"/>
  <c r="E207" i="1"/>
  <c r="F207" i="1"/>
  <c r="K207" i="1"/>
  <c r="D207" i="1"/>
  <c r="B207" i="1"/>
  <c r="C208" i="1" s="1"/>
  <c r="I207" i="1"/>
  <c r="G207" i="1"/>
  <c r="L208" i="1" l="1"/>
  <c r="H208" i="1"/>
  <c r="I208" i="1"/>
  <c r="C209" i="1"/>
  <c r="G208" i="1"/>
  <c r="F208" i="1"/>
  <c r="B208" i="1"/>
  <c r="E208" i="1"/>
  <c r="K205" i="1"/>
  <c r="L209" i="1" l="1"/>
  <c r="H209" i="1"/>
  <c r="D209" i="1"/>
  <c r="G209" i="1"/>
  <c r="B209" i="1"/>
  <c r="C210" i="1" s="1"/>
  <c r="J209" i="1"/>
  <c r="I209" i="1"/>
  <c r="K209" i="1"/>
  <c r="F209" i="1"/>
  <c r="E209" i="1"/>
  <c r="L210" i="1" l="1"/>
  <c r="H210" i="1"/>
  <c r="F210" i="1"/>
  <c r="C211" i="1"/>
  <c r="I210" i="1"/>
  <c r="B210" i="1"/>
  <c r="G210" i="1"/>
  <c r="K208" i="1" s="1"/>
  <c r="E210" i="1"/>
  <c r="L211" i="1" l="1"/>
  <c r="H211" i="1"/>
  <c r="D211" i="1"/>
  <c r="C212" i="1"/>
  <c r="J211" i="1"/>
  <c r="E211" i="1"/>
  <c r="F211" i="1"/>
  <c r="K211" i="1"/>
  <c r="B211" i="1"/>
  <c r="I211" i="1"/>
  <c r="G211" i="1"/>
  <c r="L212" i="1" l="1"/>
  <c r="H212" i="1"/>
  <c r="D212" i="1"/>
  <c r="I212" i="1"/>
  <c r="G212" i="1"/>
  <c r="F212" i="1"/>
  <c r="B212" i="1"/>
  <c r="C213" i="1" s="1"/>
  <c r="K212" i="1"/>
  <c r="J212" i="1"/>
  <c r="E212" i="1"/>
  <c r="L213" i="1" l="1"/>
  <c r="H213" i="1"/>
  <c r="G213" i="1"/>
  <c r="B213" i="1"/>
  <c r="C214" i="1"/>
  <c r="I213" i="1"/>
  <c r="F213" i="1"/>
  <c r="E213" i="1"/>
  <c r="K210" i="1" l="1"/>
  <c r="L214" i="1"/>
  <c r="H214" i="1"/>
  <c r="D214" i="1"/>
  <c r="K214" i="1"/>
  <c r="F214" i="1"/>
  <c r="J214" i="1"/>
  <c r="C215" i="1"/>
  <c r="I214" i="1"/>
  <c r="B214" i="1"/>
  <c r="G214" i="1"/>
  <c r="E214" i="1"/>
  <c r="L215" i="1" l="1"/>
  <c r="H215" i="1"/>
  <c r="C216" i="1"/>
  <c r="E215" i="1"/>
  <c r="F215" i="1"/>
  <c r="B215" i="1"/>
  <c r="I215" i="1"/>
  <c r="G215" i="1"/>
  <c r="J213" i="1" s="1"/>
  <c r="J210" i="1" l="1"/>
  <c r="D210" i="1" s="1"/>
  <c r="L216" i="1"/>
  <c r="H216" i="1"/>
  <c r="D216" i="1"/>
  <c r="I216" i="1"/>
  <c r="C217" i="1"/>
  <c r="G216" i="1"/>
  <c r="F216" i="1"/>
  <c r="B216" i="1"/>
  <c r="K216" i="1"/>
  <c r="J216" i="1"/>
  <c r="E216" i="1"/>
  <c r="L217" i="1" l="1"/>
  <c r="H217" i="1"/>
  <c r="D217" i="1"/>
  <c r="G217" i="1"/>
  <c r="B217" i="1"/>
  <c r="C218" i="1" s="1"/>
  <c r="J217" i="1"/>
  <c r="I217" i="1"/>
  <c r="K217" i="1"/>
  <c r="F217" i="1"/>
  <c r="E217" i="1"/>
  <c r="L218" i="1" l="1"/>
  <c r="H218" i="1"/>
  <c r="F218" i="1"/>
  <c r="K215" i="1" s="1"/>
  <c r="C219" i="1"/>
  <c r="I218" i="1"/>
  <c r="B218" i="1"/>
  <c r="G218" i="1"/>
  <c r="E218" i="1"/>
  <c r="L219" i="1" l="1"/>
  <c r="H219" i="1"/>
  <c r="D219" i="1"/>
  <c r="C220" i="1"/>
  <c r="J219" i="1"/>
  <c r="E219" i="1"/>
  <c r="F219" i="1"/>
  <c r="K219" i="1"/>
  <c r="B219" i="1"/>
  <c r="I219" i="1"/>
  <c r="G219" i="1"/>
  <c r="L220" i="1" l="1"/>
  <c r="H220" i="1"/>
  <c r="D220" i="1"/>
  <c r="I220" i="1"/>
  <c r="G220" i="1"/>
  <c r="F220" i="1"/>
  <c r="B220" i="1"/>
  <c r="C221" i="1" s="1"/>
  <c r="K220" i="1"/>
  <c r="J220" i="1"/>
  <c r="E220" i="1"/>
  <c r="L221" i="1" l="1"/>
  <c r="H221" i="1"/>
  <c r="G221" i="1"/>
  <c r="B221" i="1"/>
  <c r="C222" i="1" s="1"/>
  <c r="I221" i="1"/>
  <c r="F221" i="1"/>
  <c r="E221" i="1"/>
  <c r="K218" i="1"/>
  <c r="L222" i="1" l="1"/>
  <c r="H222" i="1"/>
  <c r="F222" i="1"/>
  <c r="C223" i="1"/>
  <c r="I222" i="1"/>
  <c r="B222" i="1"/>
  <c r="G222" i="1"/>
  <c r="E222" i="1"/>
  <c r="L223" i="1" l="1"/>
  <c r="H223" i="1"/>
  <c r="D223" i="1"/>
  <c r="C224" i="1"/>
  <c r="J223" i="1"/>
  <c r="E223" i="1"/>
  <c r="F223" i="1"/>
  <c r="K223" i="1"/>
  <c r="B223" i="1"/>
  <c r="I223" i="1"/>
  <c r="G223" i="1"/>
  <c r="L224" i="1" l="1"/>
  <c r="H224" i="1"/>
  <c r="D224" i="1"/>
  <c r="I224" i="1"/>
  <c r="G224" i="1"/>
  <c r="J224" i="1"/>
  <c r="F224" i="1"/>
  <c r="B224" i="1"/>
  <c r="C225" i="1" s="1"/>
  <c r="K224" i="1"/>
  <c r="E224" i="1"/>
  <c r="L225" i="1" l="1"/>
  <c r="H225" i="1"/>
  <c r="G225" i="1"/>
  <c r="B225" i="1"/>
  <c r="F225" i="1"/>
  <c r="E225" i="1"/>
  <c r="I225" i="1"/>
  <c r="C226" i="1"/>
  <c r="K222" i="1" l="1"/>
  <c r="L226" i="1"/>
  <c r="H226" i="1"/>
  <c r="D226" i="1"/>
  <c r="K226" i="1"/>
  <c r="F226" i="1"/>
  <c r="C227" i="1"/>
  <c r="J226" i="1"/>
  <c r="E226" i="1"/>
  <c r="B226" i="1"/>
  <c r="I226" i="1"/>
  <c r="G226" i="1"/>
  <c r="L227" i="1" l="1"/>
  <c r="H227" i="1"/>
  <c r="D227" i="1"/>
  <c r="J227" i="1"/>
  <c r="E227" i="1"/>
  <c r="I227" i="1"/>
  <c r="K227" i="1"/>
  <c r="G227" i="1"/>
  <c r="F227" i="1"/>
  <c r="B227" i="1"/>
  <c r="C228" i="1" s="1"/>
  <c r="L228" i="1" l="1"/>
  <c r="H228" i="1"/>
  <c r="I228" i="1"/>
  <c r="G228" i="1"/>
  <c r="K225" i="1" s="1"/>
  <c r="B228" i="1"/>
  <c r="C229" i="1"/>
  <c r="F228" i="1"/>
  <c r="E228" i="1"/>
  <c r="L229" i="1" l="1"/>
  <c r="H229" i="1"/>
  <c r="D229" i="1"/>
  <c r="G229" i="1"/>
  <c r="B229" i="1"/>
  <c r="K229" i="1"/>
  <c r="F229" i="1"/>
  <c r="E229" i="1"/>
  <c r="I229" i="1"/>
  <c r="C230" i="1"/>
  <c r="J229" i="1"/>
  <c r="L230" i="1" l="1"/>
  <c r="H230" i="1"/>
  <c r="F230" i="1"/>
  <c r="C231" i="1"/>
  <c r="E230" i="1"/>
  <c r="B230" i="1"/>
  <c r="I230" i="1"/>
  <c r="G230" i="1"/>
  <c r="J228" i="1" s="1"/>
  <c r="L231" i="1" l="1"/>
  <c r="H231" i="1"/>
  <c r="D231" i="1"/>
  <c r="C232" i="1"/>
  <c r="J231" i="1"/>
  <c r="E231" i="1"/>
  <c r="I231" i="1"/>
  <c r="K231" i="1"/>
  <c r="G231" i="1"/>
  <c r="F231" i="1"/>
  <c r="B231" i="1"/>
  <c r="L232" i="1" l="1"/>
  <c r="H232" i="1"/>
  <c r="D232" i="1"/>
  <c r="I232" i="1"/>
  <c r="G232" i="1"/>
  <c r="B232" i="1"/>
  <c r="J232" i="1"/>
  <c r="C233" i="1"/>
  <c r="F232" i="1"/>
  <c r="K232" i="1"/>
  <c r="E232" i="1"/>
  <c r="L233" i="1" l="1"/>
  <c r="H233" i="1"/>
  <c r="D233" i="1"/>
  <c r="G233" i="1"/>
  <c r="B233" i="1"/>
  <c r="C234" i="1" s="1"/>
  <c r="K233" i="1"/>
  <c r="F233" i="1"/>
  <c r="E233" i="1"/>
  <c r="I233" i="1"/>
  <c r="J233" i="1"/>
  <c r="L234" i="1" l="1"/>
  <c r="H234" i="1"/>
  <c r="F234" i="1"/>
  <c r="C235" i="1"/>
  <c r="E234" i="1"/>
  <c r="B234" i="1"/>
  <c r="I234" i="1"/>
  <c r="G234" i="1"/>
  <c r="L235" i="1" l="1"/>
  <c r="H235" i="1"/>
  <c r="C236" i="1"/>
  <c r="E235" i="1"/>
  <c r="I235" i="1"/>
  <c r="G235" i="1"/>
  <c r="F235" i="1"/>
  <c r="B235" i="1"/>
  <c r="L236" i="1" l="1"/>
  <c r="H236" i="1"/>
  <c r="D236" i="1"/>
  <c r="I236" i="1"/>
  <c r="G236" i="1"/>
  <c r="B236" i="1"/>
  <c r="J236" i="1"/>
  <c r="C237" i="1"/>
  <c r="F236" i="1"/>
  <c r="K236" i="1"/>
  <c r="E236" i="1"/>
  <c r="L237" i="1" l="1"/>
  <c r="H237" i="1"/>
  <c r="G237" i="1"/>
  <c r="B237" i="1"/>
  <c r="F237" i="1"/>
  <c r="E237" i="1"/>
  <c r="I237" i="1"/>
  <c r="C238" i="1"/>
  <c r="K235" i="1"/>
  <c r="L238" i="1" l="1"/>
  <c r="H238" i="1"/>
  <c r="D238" i="1"/>
  <c r="K238" i="1"/>
  <c r="F238" i="1"/>
  <c r="C239" i="1"/>
  <c r="J238" i="1"/>
  <c r="E238" i="1"/>
  <c r="B238" i="1"/>
  <c r="I238" i="1"/>
  <c r="G238" i="1"/>
  <c r="L239" i="1" l="1"/>
  <c r="H239" i="1"/>
  <c r="D239" i="1"/>
  <c r="J239" i="1"/>
  <c r="E239" i="1"/>
  <c r="I239" i="1"/>
  <c r="K239" i="1"/>
  <c r="G239" i="1"/>
  <c r="F239" i="1"/>
  <c r="B239" i="1"/>
  <c r="C240" i="1" s="1"/>
  <c r="L240" i="1" l="1"/>
  <c r="H240" i="1"/>
  <c r="I240" i="1"/>
  <c r="G240" i="1"/>
  <c r="B240" i="1"/>
  <c r="C241" i="1"/>
  <c r="F240" i="1"/>
  <c r="K237" i="1" s="1"/>
  <c r="E240" i="1"/>
  <c r="L241" i="1" l="1"/>
  <c r="H241" i="1"/>
  <c r="D241" i="1"/>
  <c r="G241" i="1"/>
  <c r="B241" i="1"/>
  <c r="K241" i="1"/>
  <c r="F241" i="1"/>
  <c r="E241" i="1"/>
  <c r="I241" i="1"/>
  <c r="C242" i="1"/>
  <c r="J241" i="1"/>
  <c r="L242" i="1" l="1"/>
  <c r="H242" i="1"/>
  <c r="D242" i="1"/>
  <c r="K242" i="1"/>
  <c r="F242" i="1"/>
  <c r="C243" i="1"/>
  <c r="J242" i="1"/>
  <c r="E242" i="1"/>
  <c r="B242" i="1"/>
  <c r="I242" i="1"/>
  <c r="G242" i="1"/>
  <c r="L243" i="1" l="1"/>
  <c r="H243" i="1"/>
  <c r="D243" i="1"/>
  <c r="C244" i="1"/>
  <c r="J243" i="1"/>
  <c r="E243" i="1"/>
  <c r="I243" i="1"/>
  <c r="K243" i="1"/>
  <c r="G243" i="1"/>
  <c r="F243" i="1"/>
  <c r="B243" i="1"/>
  <c r="L244" i="1" l="1"/>
  <c r="H244" i="1"/>
  <c r="D244" i="1"/>
  <c r="I244" i="1"/>
  <c r="G244" i="1"/>
  <c r="B244" i="1"/>
  <c r="K244" i="1"/>
  <c r="F244" i="1"/>
  <c r="J244" i="1"/>
  <c r="C245" i="1"/>
  <c r="E244" i="1"/>
  <c r="L245" i="1" l="1"/>
  <c r="H245" i="1"/>
  <c r="D245" i="1"/>
  <c r="G245" i="1"/>
  <c r="B245" i="1"/>
  <c r="K245" i="1"/>
  <c r="F245" i="1"/>
  <c r="C246" i="1"/>
  <c r="J245" i="1"/>
  <c r="E245" i="1"/>
  <c r="I245" i="1"/>
  <c r="L246" i="1" l="1"/>
  <c r="H246" i="1"/>
  <c r="D246" i="1"/>
  <c r="K246" i="1"/>
  <c r="F246" i="1"/>
  <c r="C247" i="1"/>
  <c r="J246" i="1"/>
  <c r="E246" i="1"/>
  <c r="I246" i="1"/>
  <c r="B246" i="1"/>
  <c r="G246" i="1"/>
  <c r="L247" i="1" l="1"/>
  <c r="H247" i="1"/>
  <c r="D247" i="1"/>
  <c r="C248" i="1"/>
  <c r="J247" i="1"/>
  <c r="E247" i="1"/>
  <c r="I247" i="1"/>
  <c r="G247" i="1"/>
  <c r="B247" i="1"/>
  <c r="K247" i="1"/>
  <c r="F247" i="1"/>
  <c r="L248" i="1" l="1"/>
  <c r="H248" i="1"/>
  <c r="D248" i="1"/>
  <c r="I248" i="1"/>
  <c r="G248" i="1"/>
  <c r="B248" i="1"/>
  <c r="K248" i="1"/>
  <c r="F248" i="1"/>
  <c r="J248" i="1"/>
  <c r="C249" i="1"/>
  <c r="E248" i="1"/>
  <c r="L249" i="1" l="1"/>
  <c r="H249" i="1"/>
  <c r="G249" i="1"/>
  <c r="B249" i="1"/>
  <c r="F249" i="1"/>
  <c r="C250" i="1"/>
  <c r="E249" i="1"/>
  <c r="I249" i="1"/>
  <c r="L250" i="1" l="1"/>
  <c r="H250" i="1"/>
  <c r="D250" i="1"/>
  <c r="K250" i="1"/>
  <c r="F250" i="1"/>
  <c r="C251" i="1"/>
  <c r="J250" i="1"/>
  <c r="E250" i="1"/>
  <c r="I250" i="1"/>
  <c r="B250" i="1"/>
  <c r="G250" i="1"/>
  <c r="J251" i="1" l="1"/>
  <c r="H251" i="1"/>
  <c r="D251" i="1"/>
  <c r="K251" i="1"/>
  <c r="E251" i="1"/>
  <c r="C252" i="1"/>
  <c r="I251" i="1"/>
  <c r="G251" i="1"/>
  <c r="B251" i="1"/>
  <c r="L251" i="1"/>
  <c r="F251" i="1"/>
  <c r="J252" i="1" l="1"/>
  <c r="F252" i="1"/>
  <c r="B252" i="1"/>
  <c r="L252" i="1"/>
  <c r="G252" i="1"/>
  <c r="K252" i="1"/>
  <c r="D252" i="1"/>
  <c r="I252" i="1"/>
  <c r="C253" i="1"/>
  <c r="H252" i="1"/>
  <c r="E252" i="1"/>
  <c r="J253" i="1" l="1"/>
  <c r="F253" i="1"/>
  <c r="B253" i="1"/>
  <c r="K253" i="1"/>
  <c r="E253" i="1"/>
  <c r="G253" i="1"/>
  <c r="L253" i="1"/>
  <c r="D253" i="1"/>
  <c r="I253" i="1"/>
  <c r="H253" i="1"/>
  <c r="C254" i="1"/>
  <c r="J254" i="1" l="1"/>
  <c r="F254" i="1"/>
  <c r="B254" i="1"/>
  <c r="C255" i="1"/>
  <c r="I254" i="1"/>
  <c r="D254" i="1"/>
  <c r="H254" i="1"/>
  <c r="G254" i="1"/>
  <c r="L254" i="1"/>
  <c r="E254" i="1"/>
  <c r="K254" i="1"/>
  <c r="F255" i="1" l="1"/>
  <c r="B255" i="1"/>
  <c r="H255" i="1"/>
  <c r="C256" i="1"/>
  <c r="I255" i="1"/>
  <c r="G255" i="1"/>
  <c r="L255" i="1"/>
  <c r="E255" i="1"/>
  <c r="J256" i="1" l="1"/>
  <c r="F256" i="1"/>
  <c r="B256" i="1"/>
  <c r="C257" i="1" s="1"/>
  <c r="L256" i="1"/>
  <c r="G256" i="1"/>
  <c r="K256" i="1"/>
  <c r="D256" i="1"/>
  <c r="I256" i="1"/>
  <c r="H256" i="1"/>
  <c r="E256" i="1"/>
  <c r="F257" i="1" l="1"/>
  <c r="B257" i="1"/>
  <c r="E257" i="1"/>
  <c r="G257" i="1"/>
  <c r="L257" i="1"/>
  <c r="I257" i="1"/>
  <c r="C258" i="1"/>
  <c r="H257" i="1"/>
  <c r="K255" i="1"/>
  <c r="J258" i="1" l="1"/>
  <c r="F258" i="1"/>
  <c r="B258" i="1"/>
  <c r="C259" i="1"/>
  <c r="I258" i="1"/>
  <c r="D258" i="1"/>
  <c r="H258" i="1"/>
  <c r="G258" i="1"/>
  <c r="L258" i="1"/>
  <c r="E258" i="1"/>
  <c r="K258" i="1"/>
  <c r="F259" i="1" l="1"/>
  <c r="B259" i="1"/>
  <c r="H259" i="1"/>
  <c r="C260" i="1"/>
  <c r="I259" i="1"/>
  <c r="G259" i="1"/>
  <c r="L259" i="1"/>
  <c r="E259" i="1"/>
  <c r="K257" i="1"/>
  <c r="J260" i="1" l="1"/>
  <c r="F260" i="1"/>
  <c r="B260" i="1"/>
  <c r="L260" i="1"/>
  <c r="G260" i="1"/>
  <c r="K260" i="1"/>
  <c r="D260" i="1"/>
  <c r="I260" i="1"/>
  <c r="C261" i="1"/>
  <c r="H260" i="1"/>
  <c r="E260" i="1"/>
  <c r="J261" i="1" l="1"/>
  <c r="F261" i="1"/>
  <c r="B261" i="1"/>
  <c r="K261" i="1"/>
  <c r="E261" i="1"/>
  <c r="G261" i="1"/>
  <c r="L261" i="1"/>
  <c r="D261" i="1"/>
  <c r="I261" i="1"/>
  <c r="H261" i="1"/>
  <c r="C262" i="1"/>
  <c r="F262" i="1" l="1"/>
  <c r="B262" i="1"/>
  <c r="C263" i="1"/>
  <c r="I262" i="1"/>
  <c r="H262" i="1"/>
  <c r="G262" i="1"/>
  <c r="L262" i="1"/>
  <c r="E262" i="1"/>
  <c r="K259" i="1"/>
  <c r="J263" i="1" l="1"/>
  <c r="F263" i="1"/>
  <c r="B263" i="1"/>
  <c r="H263" i="1"/>
  <c r="K263" i="1"/>
  <c r="D263" i="1"/>
  <c r="C264" i="1"/>
  <c r="I263" i="1"/>
  <c r="G263" i="1"/>
  <c r="E263" i="1"/>
  <c r="L263" i="1"/>
  <c r="J264" i="1" l="1"/>
  <c r="F264" i="1"/>
  <c r="B264" i="1"/>
  <c r="L264" i="1"/>
  <c r="G264" i="1"/>
  <c r="K264" i="1"/>
  <c r="D264" i="1"/>
  <c r="I264" i="1"/>
  <c r="C265" i="1"/>
  <c r="H264" i="1"/>
  <c r="E264" i="1"/>
  <c r="J265" i="1" l="1"/>
  <c r="F265" i="1"/>
  <c r="B265" i="1"/>
  <c r="C266" i="1" s="1"/>
  <c r="K265" i="1"/>
  <c r="E265" i="1"/>
  <c r="G265" i="1"/>
  <c r="L265" i="1"/>
  <c r="D265" i="1"/>
  <c r="I265" i="1"/>
  <c r="H265" i="1"/>
  <c r="F266" i="1" l="1"/>
  <c r="B266" i="1"/>
  <c r="C267" i="1"/>
  <c r="I266" i="1"/>
  <c r="H266" i="1"/>
  <c r="G266" i="1"/>
  <c r="L266" i="1"/>
  <c r="E266" i="1"/>
  <c r="K262" i="1"/>
  <c r="J267" i="1" l="1"/>
  <c r="F267" i="1"/>
  <c r="B267" i="1"/>
  <c r="H267" i="1"/>
  <c r="K267" i="1"/>
  <c r="D267" i="1"/>
  <c r="I267" i="1"/>
  <c r="G267" i="1"/>
  <c r="L267" i="1"/>
  <c r="E267" i="1"/>
  <c r="A8" i="1"/>
  <c r="J21" i="1" l="1"/>
  <c r="K21" i="1"/>
  <c r="J22" i="1"/>
  <c r="D22" i="1" s="1"/>
  <c r="K25" i="1"/>
  <c r="J25" i="1"/>
  <c r="K20" i="1"/>
  <c r="J20" i="1"/>
  <c r="J35" i="1"/>
  <c r="D35" i="1" s="1"/>
  <c r="J38" i="1"/>
  <c r="D38" i="1" s="1"/>
  <c r="K42" i="1"/>
  <c r="D42" i="1" s="1"/>
  <c r="K51" i="1"/>
  <c r="D51" i="1" s="1"/>
  <c r="K96" i="1"/>
  <c r="J96" i="1"/>
  <c r="K118" i="1"/>
  <c r="J118" i="1"/>
  <c r="K131" i="1"/>
  <c r="J131" i="1"/>
  <c r="K146" i="1"/>
  <c r="J146" i="1"/>
  <c r="J205" i="1"/>
  <c r="D205" i="1" s="1"/>
  <c r="J208" i="1"/>
  <c r="D208" i="1" s="1"/>
  <c r="K213" i="1"/>
  <c r="D213" i="1" s="1"/>
  <c r="J222" i="1"/>
  <c r="D222" i="1" s="1"/>
  <c r="J225" i="1"/>
  <c r="D225" i="1" s="1"/>
  <c r="K228" i="1"/>
  <c r="D228" i="1" s="1"/>
  <c r="J234" i="1"/>
  <c r="K234" i="1"/>
  <c r="J44" i="1"/>
  <c r="D44" i="1" s="1"/>
  <c r="J47" i="1"/>
  <c r="D47" i="1" s="1"/>
  <c r="J50" i="1"/>
  <c r="D50" i="1" s="1"/>
  <c r="K54" i="1"/>
  <c r="J54" i="1"/>
  <c r="J95" i="1"/>
  <c r="K95" i="1"/>
  <c r="J184" i="1"/>
  <c r="D184" i="1" s="1"/>
  <c r="J191" i="1"/>
  <c r="D191" i="1" s="1"/>
  <c r="J188" i="1"/>
  <c r="D188" i="1" s="1"/>
  <c r="J196" i="1"/>
  <c r="D196" i="1" s="1"/>
  <c r="J199" i="1"/>
  <c r="D199" i="1" s="1"/>
  <c r="J204" i="1"/>
  <c r="K204" i="1"/>
  <c r="J215" i="1"/>
  <c r="D215" i="1" s="1"/>
  <c r="J218" i="1"/>
  <c r="D218" i="1" s="1"/>
  <c r="J221" i="1"/>
  <c r="K221" i="1"/>
  <c r="J230" i="1"/>
  <c r="K230" i="1"/>
  <c r="J235" i="1"/>
  <c r="D235" i="1" s="1"/>
  <c r="J237" i="1"/>
  <c r="D237" i="1" s="1"/>
  <c r="K240" i="1"/>
  <c r="J240" i="1"/>
  <c r="K249" i="1"/>
  <c r="J249" i="1"/>
  <c r="J255" i="1"/>
  <c r="D255" i="1" s="1"/>
  <c r="J257" i="1"/>
  <c r="D257" i="1" s="1"/>
  <c r="J259" i="1"/>
  <c r="D259" i="1" s="1"/>
  <c r="J266" i="1"/>
  <c r="J262" i="1"/>
  <c r="D262" i="1" s="1"/>
  <c r="K266" i="1"/>
  <c r="D25" i="1" l="1"/>
  <c r="D20" i="1"/>
  <c r="D266" i="1"/>
  <c r="D95" i="1"/>
  <c r="D21" i="1"/>
  <c r="D54" i="1"/>
  <c r="D240" i="1"/>
  <c r="D146" i="1"/>
  <c r="D118" i="1"/>
  <c r="D221" i="1"/>
  <c r="D204" i="1"/>
  <c r="D234" i="1"/>
  <c r="D230" i="1"/>
  <c r="D249" i="1"/>
  <c r="D131" i="1"/>
  <c r="D96" i="1"/>
  <c r="D19" i="1" l="1"/>
</calcChain>
</file>

<file path=xl/sharedStrings.xml><?xml version="1.0" encoding="utf-8"?>
<sst xmlns="http://schemas.openxmlformats.org/spreadsheetml/2006/main" count="1322" uniqueCount="563">
  <si>
    <t>ORÇAMENTO PADRÃO v3.2.5.1</t>
  </si>
  <si>
    <t>UNIDADE ESCOLAR</t>
  </si>
  <si>
    <t>CÓDIGO INEP</t>
  </si>
  <si>
    <t>ESCOLA ESTADUAL OSMUNDO GONZAGA FILHO</t>
  </si>
  <si>
    <t>Nmax</t>
  </si>
  <si>
    <t>Ajustar altura?</t>
  </si>
  <si>
    <t>OBRA</t>
  </si>
  <si>
    <t>DATA</t>
  </si>
  <si>
    <t>CIDADE</t>
  </si>
  <si>
    <t>SIM</t>
  </si>
  <si>
    <t>REFORMA</t>
  </si>
  <si>
    <t>CALDAS NOVAS</t>
  </si>
  <si>
    <t>CRE</t>
  </si>
  <si>
    <t>ENDEREÇO</t>
  </si>
  <si>
    <t>REFERÊNCIA AGETOP</t>
  </si>
  <si>
    <t>MORRINHOS</t>
  </si>
  <si>
    <t>RUA T 480, NOVA VILA, CEP:75690-000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</si>
  <si>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</si>
  <si>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</si>
  <si>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</si>
  <si>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</si>
  <si>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</si>
  <si>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</si>
  <si>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ABR/19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</si>
  <si>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</si>
  <si>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</si>
  <si>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</si>
  <si>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</si>
  <si>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</si>
  <si>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</si>
  <si>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</si>
  <si>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</si>
  <si>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</si>
  <si>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</si>
  <si>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</si>
  <si>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</si>
  <si>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</si>
  <si>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</si>
  <si>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</si>
  <si>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</si>
  <si>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</si>
  <si>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</si>
  <si>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</si>
  <si>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</si>
  <si>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</si>
  <si>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</si>
  <si>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</si>
  <si>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</si>
  <si>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</si>
  <si>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</si>
  <si>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</si>
  <si>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</si>
  <si>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</si>
  <si>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</si>
  <si>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</si>
  <si>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</si>
  <si>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-</t>
  </si>
  <si>
    <t>Nível 2</t>
  </si>
  <si>
    <t>1.1.</t>
  </si>
  <si>
    <t>SERVIÇOS PRELIMINARES</t>
  </si>
  <si>
    <t>Nível 3</t>
  </si>
  <si>
    <t>1.1.1.</t>
  </si>
  <si>
    <t>REBAIXAMENTO PONTO TELHADO</t>
  </si>
  <si>
    <t>1.1.1.1.</t>
  </si>
  <si>
    <t>DEMOLICAO COBERTURA TELHA CERAMICA C/ TRANSP. ATÉ CB. E CARGA</t>
  </si>
  <si>
    <t xml:space="preserve">m2    </t>
  </si>
  <si>
    <t>1.1.1.2.</t>
  </si>
  <si>
    <t>DEMOLIÇÃO ESTRUTURA EM MADEIRA TELHADO C/ TRANSP. ATÉ CB. E CARGA</t>
  </si>
  <si>
    <t>1.1.2.</t>
  </si>
  <si>
    <t>BANHEIROS</t>
  </si>
  <si>
    <t>1.1.2.1.</t>
  </si>
  <si>
    <t>DEMOLIÇAO BACIA SANITARIA C/ TRANSP. ATÉ CB. E CARGA</t>
  </si>
  <si>
    <t xml:space="preserve">Un    </t>
  </si>
  <si>
    <t>1.1.2.2.</t>
  </si>
  <si>
    <t>DEMOLIÇAO DE CAIXA DESCARGA EXTERNA C/ TRANSP. ATÉ CB. E CARGA</t>
  </si>
  <si>
    <t>1.1.2.3.</t>
  </si>
  <si>
    <t>DEM.PISO CERAM. INCLUS. RETIRADA DE CONTRAPISO SOBRE LASTRO CONC.C/TR.CB.E CARGA</t>
  </si>
  <si>
    <t>1.1.2.4.</t>
  </si>
  <si>
    <t>DEMOLIÇÃO DE REVESTIMENTOS COM AZULEJOS C/TRANSP.ATE CB. E CARGA</t>
  </si>
  <si>
    <t>1.1.2.5.</t>
  </si>
  <si>
    <t>DEMOLIÇAO DE LAVATÓRIO C/ TRANSP. ATÉ CB. E CARGA</t>
  </si>
  <si>
    <t>1.1.2.6.</t>
  </si>
  <si>
    <t>REMOÇÃO DE PORTAS, DE FORMA MANUAL, SEM REAPROVEITAMENTO. AF_12/2017</t>
  </si>
  <si>
    <t>M2</t>
  </si>
  <si>
    <t>1.1.2.7.</t>
  </si>
  <si>
    <t>RASGO E ENCHIMENTO DE ALVENARIA</t>
  </si>
  <si>
    <t xml:space="preserve">M     </t>
  </si>
  <si>
    <t>1.1.2.8.</t>
  </si>
  <si>
    <t>DEMOLIÇÃO DAS INSTALAÇÕES HIDROSANITÁRIAS E AFINS C/ TRANSP. ATÉ CB. E CARGA</t>
  </si>
  <si>
    <t xml:space="preserve">H     </t>
  </si>
  <si>
    <t>1.1.2.9.</t>
  </si>
  <si>
    <t>DEMOLIÇÃO DE ALVENARIA DE BLOCO FURADO, DE FORMA MANUAL, SEM REAPROVEITAMENTO. AF_12/2017</t>
  </si>
  <si>
    <t>M3</t>
  </si>
  <si>
    <t xml:space="preserve">m3    </t>
  </si>
  <si>
    <t>1.1.3.</t>
  </si>
  <si>
    <t>ACESSIBILIDADE</t>
  </si>
  <si>
    <t>1.1.3.1.</t>
  </si>
  <si>
    <t>DEM. MANUAL EM CONCR.SIMPLES C/TR.ATE CB.E CARGA (O.C.)</t>
  </si>
  <si>
    <t>1.1.3.2.</t>
  </si>
  <si>
    <t>RASPAGEM E LIMPEZA MANUAL DO TERRENO</t>
  </si>
  <si>
    <t>1.1.4.</t>
  </si>
  <si>
    <t>ELÉTRICA</t>
  </si>
  <si>
    <t>1.1.4.1.</t>
  </si>
  <si>
    <t>DEMOLIÇÃO DAS INSTALAÇÕES ELÉTRICAS E AFINS C/ TRANSP. ATÉ CB. E CARGA</t>
  </si>
  <si>
    <t>1.1.5.</t>
  </si>
  <si>
    <t>PORTÃO</t>
  </si>
  <si>
    <t>1.1.5.1.</t>
  </si>
  <si>
    <t>1.1.6.</t>
  </si>
  <si>
    <t>PLACA DE OBRA</t>
  </si>
  <si>
    <t>1.1.6.1.</t>
  </si>
  <si>
    <t>PLACA DE OBRA EM CHAPA DE ACO GALVANIZADO</t>
  </si>
  <si>
    <t>1.2.</t>
  </si>
  <si>
    <t>TRANSPORTES</t>
  </si>
  <si>
    <t>1.2.0.1.</t>
  </si>
  <si>
    <t>TRANSPORTE DE ENTULHO COM CAMINHAO BASCULANTE 6 M3, RODOVIA PAVIMENTADA, DMT 0,5 A 1,0 KM</t>
  </si>
  <si>
    <t>1.2.0.2.</t>
  </si>
  <si>
    <t>CARGA MANUAL DE ENTULHO EM CAMINHAO BASCULANTE 6 M3</t>
  </si>
  <si>
    <t>1.3.</t>
  </si>
  <si>
    <t>SERVIÇO EM TERRA</t>
  </si>
  <si>
    <t>1.3.0.1.</t>
  </si>
  <si>
    <t>ESCAVAÇÃO MANUAL DE VALA COM PROFUNDIDADE MENOR OU IGUAL A 1,30 M. AF_03/2016</t>
  </si>
  <si>
    <t>1.3.0.2.</t>
  </si>
  <si>
    <t>REATERRO MANUAL APILOADO COM SOQUETE. AF_10/2017</t>
  </si>
  <si>
    <t>1.4.</t>
  </si>
  <si>
    <t>ESTRUTURA DE MADEIRA</t>
  </si>
  <si>
    <t>1.4.1.</t>
  </si>
  <si>
    <t>1.4.1.1.</t>
  </si>
  <si>
    <t>ESTRUTURA-TELHA CERAMICA V=7 A 10 M C/FERRAGENS</t>
  </si>
  <si>
    <t>1.4.1.2.</t>
  </si>
  <si>
    <t>MÃO DE OBRA ESTR.MAD.TELHA CERÂMICA V=7 A 10 M</t>
  </si>
  <si>
    <t>1.5.</t>
  </si>
  <si>
    <t>INSTALAÇÕES ELÉTRICAS</t>
  </si>
  <si>
    <t>1.5.0.1.</t>
  </si>
  <si>
    <t>CAIXA METÁLICA PARA MEDIDOR POLIFÁSICO PADRÃO ENEL 500X380X166MM</t>
  </si>
  <si>
    <t>1.5.0.2.</t>
  </si>
  <si>
    <t>CAIXA DE PASSAGEM 50X50X80CM FUNDO DE BRITA SEM TAMPA</t>
  </si>
  <si>
    <t>1.5.0.3.</t>
  </si>
  <si>
    <t>CAIXA DE PASSAGEM -  TAMPA EM CONCRETO ARMADO 25 MPA E=5CM</t>
  </si>
  <si>
    <t>1.5.0.4.</t>
  </si>
  <si>
    <t>CABO DE COBRE NU No. 16 MM2 (6,94 M/KG)</t>
  </si>
  <si>
    <t>1.5.0.5.</t>
  </si>
  <si>
    <t>CABO PVC (70ºC) 1 KV No. 35 MM2</t>
  </si>
  <si>
    <t>1.5.0.6.</t>
  </si>
  <si>
    <t>CABO PVC (70ºC) 1 KV No. 16 MM2</t>
  </si>
  <si>
    <t>1.5.0.7.</t>
  </si>
  <si>
    <t>CABO PVC (70ºC) 1 KV No. 6 MM2</t>
  </si>
  <si>
    <t>1.5.0.8.</t>
  </si>
  <si>
    <t>ELETRODUTO DE PVC RIGIDO DIAMETRO 1.1/2"</t>
  </si>
  <si>
    <t>1.5.0.9.</t>
  </si>
  <si>
    <t>CURVA 90 GRAUS AÇO ZINCADO DIÂMETRO 2"</t>
  </si>
  <si>
    <t>1.5.0.10.</t>
  </si>
  <si>
    <t>ELETRODUTO DE PVC RIGIDO DIAMETRO 2"</t>
  </si>
  <si>
    <t>1.5.0.11.</t>
  </si>
  <si>
    <t>LUVA EM AÇO ZINCADO DIÂMETRO 1.1/2"</t>
  </si>
  <si>
    <t>1.5.0.12.</t>
  </si>
  <si>
    <t>LUVA PVC ROSQUEAVEL DIAMETRO 2"</t>
  </si>
  <si>
    <t>1.5.0.13.</t>
  </si>
  <si>
    <t>HASTE REV.COBRE(COPPERWELD)  3/4" X 2,40 M C/CONECTOR</t>
  </si>
  <si>
    <t>1.5.0.14.</t>
  </si>
  <si>
    <t>ATERRAMENTO - SOLDA EXOTÉRMICA - CARTUCHO 90 G</t>
  </si>
  <si>
    <t xml:space="preserve">un    </t>
  </si>
  <si>
    <t>1.5.0.15.</t>
  </si>
  <si>
    <t>CURVA DE 90 GRAUS DE PVC RIGIDO DIAM. 1.1/2"</t>
  </si>
  <si>
    <t>1.5.0.16.</t>
  </si>
  <si>
    <t>ELETRODUTO DE PVC RIGIDO DIAMETRO 3"</t>
  </si>
  <si>
    <t>1.5.0.17.</t>
  </si>
  <si>
    <t>ELETRODUTO DE PVC RIGIDO DIAMETRO 1"</t>
  </si>
  <si>
    <t>1.5.0.18.</t>
  </si>
  <si>
    <t>LUVA PVC ROSQUEAVEL DIAMETRO 1"</t>
  </si>
  <si>
    <t>1.5.0.19.</t>
  </si>
  <si>
    <t>DISJUNTOR TRIPOLAR 40 A 50A</t>
  </si>
  <si>
    <t>1.5.0.20.</t>
  </si>
  <si>
    <t>DISJUNTOR TRIPOLAR DE 10 A 35-A</t>
  </si>
  <si>
    <t>1.5.0.21.</t>
  </si>
  <si>
    <t>DISJUNTOR TRIPOLAR DE 60 A 100-A</t>
  </si>
  <si>
    <t>1.5.0.22.</t>
  </si>
  <si>
    <t>TRILHO OU SUPORTE P/BORNE TERMINAL</t>
  </si>
  <si>
    <t>1.5.0.23.</t>
  </si>
  <si>
    <t>DISPOSITIVO DE PROTEÇÃO CONTRA SURTOS (D.P.S.) 275V DE 8 A 40KA</t>
  </si>
  <si>
    <t>1.5.0.24.</t>
  </si>
  <si>
    <t>QUADRO DE DISTRIBUIÇÃO DE EMBUTIR METÁLICO CB-24E - 150A</t>
  </si>
  <si>
    <t>1.5.0.25.</t>
  </si>
  <si>
    <t>QUADRO DE DISTRIBUIÇÃO DE EMBUTIR EM PVC CB 12E - 80A</t>
  </si>
  <si>
    <t>1.5.0.26.</t>
  </si>
  <si>
    <t>DISJUNTOR MONOPOLAR TIPO DIN, CORRENTE NOMINAL DE 25A - FORNECIMENTO E INSTALAÇÃO. AF_04/2016</t>
  </si>
  <si>
    <t>UN</t>
  </si>
  <si>
    <t>DISJUNTOR MONOPOLAR DE 10 A 32-A</t>
  </si>
  <si>
    <t>1.5.0.27.</t>
  </si>
  <si>
    <t>QUADRO DE DISTRIBUIÇÃO DE EMBUTIR METÁLICO CB-34E - 150A</t>
  </si>
  <si>
    <t>1.5.0.28.</t>
  </si>
  <si>
    <t>1.5.0.29.</t>
  </si>
  <si>
    <t>DISJUNTOR MONOPOLAR TIPO DIN, CORRENTE NOMINAL DE 20A - FORNECIMENTO E INSTALAÇÃO. AF_04/2016</t>
  </si>
  <si>
    <t>1.5.0.30.</t>
  </si>
  <si>
    <t xml:space="preserve">LÂMPADA LED TUBULAR 18W </t>
  </si>
  <si>
    <t xml:space="preserve">UN </t>
  </si>
  <si>
    <t>1.5.0.31.</t>
  </si>
  <si>
    <t>CAIXA METALICA RET. 4" X 2" X 2"</t>
  </si>
  <si>
    <t>1.5.0.32.</t>
  </si>
  <si>
    <t>TOMADA HEXAGONAL 2P + T - 10A - 250V</t>
  </si>
  <si>
    <t>1.5.0.33.</t>
  </si>
  <si>
    <t>FIO ISOLADO PVC 750 V, No. 2,5 MM2</t>
  </si>
  <si>
    <t>1.5.0.34.</t>
  </si>
  <si>
    <t>FIO ISOLADO PVC 750 V, No. 4 MM2</t>
  </si>
  <si>
    <t>1.5.0.35.</t>
  </si>
  <si>
    <t>CONDULETE DE ALUMÍNIO, TIPO T, PARA ELETRODUTO DE AÇO GALVANIZADO DN 25 MM (1''), APARENTE - FORNECIMENTO E INSTALAÇÃO. AF_11/2016_P</t>
  </si>
  <si>
    <t>1.5.0.36.</t>
  </si>
  <si>
    <t>CONDULETE DE ALUMÍNIO, TIPO LR, PARA ELETRODUTO DE AÇO GALVANIZADO DN 25 MM (1''), APARENTE - FORNECIMENTO E INSTALAÇÃO. AF_11/2016_P</t>
  </si>
  <si>
    <t>1.5.0.37.</t>
  </si>
  <si>
    <t>LUMINÁRIA TIPO SPOT DE SOBREPOR PARA 01 LÂMPADA</t>
  </si>
  <si>
    <t>1.5.0.38.</t>
  </si>
  <si>
    <t>LAMPADA COMPACTA ELETRÔNICA COM REATOR INTEGRADO  25/26 W</t>
  </si>
  <si>
    <t>1.5.0.39.</t>
  </si>
  <si>
    <t>LUMINÁRIA TIPO CALHA, DE SOBREPOR, COM 2 LÂMPADAS TUBULARES DE 18 W - FORNECIMENTO E INSTALAÇÃO. AF_11/2017</t>
  </si>
  <si>
    <t>1.5.0.40.</t>
  </si>
  <si>
    <t>PADRÃO TRIFASICO 35 MM H=7 METROS</t>
  </si>
  <si>
    <t>1.6.</t>
  </si>
  <si>
    <t>INSTALAÇÕES HIDROSSANITÁRIAS</t>
  </si>
  <si>
    <t>1.6.1.</t>
  </si>
  <si>
    <t>PEÇAS E ACESSÓRIOS</t>
  </si>
  <si>
    <t>1.6.1.1.</t>
  </si>
  <si>
    <t>VASO SANITARIO</t>
  </si>
  <si>
    <t>1.6.1.2.</t>
  </si>
  <si>
    <t>ANEL DE VEDAÇÃO PARA VASO SANITÁRIO</t>
  </si>
  <si>
    <t>1.6.1.3.</t>
  </si>
  <si>
    <t>TUBO PARA VÁLVULA DE DESCARGA ( CURTO 1.1/4" )</t>
  </si>
  <si>
    <t>1.6.1.4.</t>
  </si>
  <si>
    <t>TUBO DE LIGACAO PVC CROMADO 1.1/2" / ESPUDE  - (ENTRADA)</t>
  </si>
  <si>
    <t>1.6.1.5.</t>
  </si>
  <si>
    <t>CONJUNTO DE FIXACAO P/VASO SANITARIO (PAR)</t>
  </si>
  <si>
    <t xml:space="preserve">CJ    </t>
  </si>
  <si>
    <t>1.6.1.6.</t>
  </si>
  <si>
    <t xml:space="preserve">LAVATÓRIO DE CANTO SEM COLUNA </t>
  </si>
  <si>
    <t>1.6.1.7.</t>
  </si>
  <si>
    <t>FIXACAO P/LAVATORIO (PAR)</t>
  </si>
  <si>
    <t xml:space="preserve">PAR   </t>
  </si>
  <si>
    <t>1.6.1.8.</t>
  </si>
  <si>
    <t>SIFAO P/LAVATORIO PVC DIAM.1"X1.1/2"</t>
  </si>
  <si>
    <t>1.6.1.9.</t>
  </si>
  <si>
    <t>VALVULA P/LAVATORIO OU BEBEDOURO METALICO DIAMETRO 1"</t>
  </si>
  <si>
    <t>1.6.1.10.</t>
  </si>
  <si>
    <t xml:space="preserve">CUBA DE LOUCA DE EMBUTIR OVAL MÉDIA </t>
  </si>
  <si>
    <t>1.6.1.11.</t>
  </si>
  <si>
    <t xml:space="preserve">TORNEIRA DE PAREDE PARA PIA OU BEBEDOURO DIÂMETRO DE 1/2" E 3/4" </t>
  </si>
  <si>
    <t>1.6.1.12.</t>
  </si>
  <si>
    <t>TORNEIRA DE JARDIM COM BICO PARA MANGUEIRA DIÂMETRO DE 1/2" E 3/4"</t>
  </si>
  <si>
    <t>1.6.1.13.</t>
  </si>
  <si>
    <t>DUCHA HIGIENICA PLASTICA COM REGISTRO METALICO 1/2 "</t>
  </si>
  <si>
    <t>1.6.1.14.</t>
  </si>
  <si>
    <t>ADESIVO PLASTICO - FRASCO 850 G</t>
  </si>
  <si>
    <t>1.6.1.15.</t>
  </si>
  <si>
    <t>SOLUCAO LIMPADORA 1000 CM3</t>
  </si>
  <si>
    <t>1.6.1.16.</t>
  </si>
  <si>
    <t>CORPO CX. SIFONADA DIAM. 150 X 150 X 50</t>
  </si>
  <si>
    <t>1.6.1.17.</t>
  </si>
  <si>
    <t>PROLONGAMENTO PARA CAIXA SIFONADA 150 MM</t>
  </si>
  <si>
    <t>1.6.1.18.</t>
  </si>
  <si>
    <t>GRELHA REDONDA BRANCA DIAM. 150 MM</t>
  </si>
  <si>
    <t>1.6.1.19.</t>
  </si>
  <si>
    <t>CAIXA DE PASSAGEM 60 X 60 CM SEM TAMPA</t>
  </si>
  <si>
    <t>1.6.1.20.</t>
  </si>
  <si>
    <t>TAMPA EM CONCRETO ARMADO 25 MPA E=5CM PARA A CAIXA DE PASSAGEM 60X60CM</t>
  </si>
  <si>
    <t>1.6.1.21.</t>
  </si>
  <si>
    <t>TERMINAL DE VENTILACAO DIAMETRO 50 MM</t>
  </si>
  <si>
    <t>1.6.2.</t>
  </si>
  <si>
    <t>ÁGUA FRIA</t>
  </si>
  <si>
    <t>1.6.2.1.</t>
  </si>
  <si>
    <t>REGISTRO DE GAVETA BRUTO DIAMETRO 1"</t>
  </si>
  <si>
    <t>1.6.2.2.</t>
  </si>
  <si>
    <t>REGISTRO DE GAVETA BRUTO DIAMETRO 1.1/2"</t>
  </si>
  <si>
    <t>1.6.2.3.</t>
  </si>
  <si>
    <t>ADAPTAD.SOLD.CURTO C/BOLSA E ROSCA P/REG.25X3/4"</t>
  </si>
  <si>
    <t>1.6.2.4.</t>
  </si>
  <si>
    <t>ADAPTAD.SOLD.CURTO C/BOLSA/ROSCA P/REG.50X11/2"</t>
  </si>
  <si>
    <t>1.6.2.5.</t>
  </si>
  <si>
    <t>TUBO SOLDAVEL PVC MARROM DIAMETRO 25 mm</t>
  </si>
  <si>
    <t>1.6.2.6.</t>
  </si>
  <si>
    <t>TUBO SOLDAVEL PVC MARROM DIAM. 50 mm</t>
  </si>
  <si>
    <t xml:space="preserve">m     </t>
  </si>
  <si>
    <t>1.6.2.7.</t>
  </si>
  <si>
    <t>JOELHO 90 GRAUS SOLDAVEL DIAMETRO 25 MM</t>
  </si>
  <si>
    <t>1.6.2.8.</t>
  </si>
  <si>
    <t>JOELHO 90 GRAUS SOLDAVEL 50 mm (MARROM)</t>
  </si>
  <si>
    <t>1.6.2.9.</t>
  </si>
  <si>
    <t>TE 90 GRAUS SOLDAVEL DIAMETRO 50 mm</t>
  </si>
  <si>
    <t>1.6.2.10.</t>
  </si>
  <si>
    <t>TE REDUCAO 90 GRAUS SOLDAVEL 50 X 25 mm</t>
  </si>
  <si>
    <t>1.6.2.11.</t>
  </si>
  <si>
    <t>TE 90 GRAUS SOLDAVEL DIAMETRO 25 mm</t>
  </si>
  <si>
    <t>1.6.2.12.</t>
  </si>
  <si>
    <t>TE 90 GR.SOLD.C/BUC.LATAO NA BOLSA CENT.25X25X3/4"</t>
  </si>
  <si>
    <t>1.6.3.</t>
  </si>
  <si>
    <t>ESGOTO SANITÁRIO</t>
  </si>
  <si>
    <t>1.6.3.1.</t>
  </si>
  <si>
    <t>CURVA 45º DIAMETRO 50 MM</t>
  </si>
  <si>
    <t>1.6.3.2.</t>
  </si>
  <si>
    <t>CURVA 45 GRAUS DIAMETRO 40 MM</t>
  </si>
  <si>
    <t>1.6.3.3.</t>
  </si>
  <si>
    <t>CURVA 45 GRAUS DIAMETRO 100 MM</t>
  </si>
  <si>
    <t>1.6.3.4.</t>
  </si>
  <si>
    <t>CURVA 90 GRAUS SOLDAVEL DIAMETRO 40 mm</t>
  </si>
  <si>
    <t>1.6.3.5.</t>
  </si>
  <si>
    <t>CURVA 90 GRAUS CURTA DIAM. 100 MM</t>
  </si>
  <si>
    <t>1.6.3.6.</t>
  </si>
  <si>
    <t xml:space="preserve">JOELHO 90 GRAUS C/ANEL 40 mm </t>
  </si>
  <si>
    <t>1.6.3.7.</t>
  </si>
  <si>
    <t>JOELHO 90 GRAUS DIAMETRO 50 MM</t>
  </si>
  <si>
    <t>1.6.3.8.</t>
  </si>
  <si>
    <t>JUNCAO SIMPLES DIAMETRO 50 X 50 MM</t>
  </si>
  <si>
    <t>1.6.3.9.</t>
  </si>
  <si>
    <t>JUNCAO SIMPLES DIAM. 100 X 50 MM</t>
  </si>
  <si>
    <t>1.6.3.10.</t>
  </si>
  <si>
    <t>JUNCAO SIMPLES DIAM. 100 X 100 MM</t>
  </si>
  <si>
    <t>1.6.3.11.</t>
  </si>
  <si>
    <t>JUNCAO 45 GRAUS DIAMETRO 40 MM</t>
  </si>
  <si>
    <t>1.6.3.12.</t>
  </si>
  <si>
    <t>TUBO SOLD.P/ESGOTO DIAM. 40 MM</t>
  </si>
  <si>
    <t>1.6.3.13.</t>
  </si>
  <si>
    <t>TUBO SOLD. P/ESGOTO DIAM. 50 MM</t>
  </si>
  <si>
    <t>1.6.3.14.</t>
  </si>
  <si>
    <t>TUBO SOLDAVEL P/ESGOTO DIAM. 100 MM</t>
  </si>
  <si>
    <t>1.6.4.</t>
  </si>
  <si>
    <t>INCÊNDIO</t>
  </si>
  <si>
    <t>1.6.4.1.</t>
  </si>
  <si>
    <t>CONJUNTO MOTOR-BOMBA ELÉTRICA TRIFÁSICO 380/220 V PARA VZ= 23,00 M3/H, HM= 33,37 M POTÊNCIA= 04 CV</t>
  </si>
  <si>
    <t>1.6.4.2.</t>
  </si>
  <si>
    <t>SIRENE METALICA ALCANCE 500 M</t>
  </si>
  <si>
    <t>1.6.4.3.</t>
  </si>
  <si>
    <t>RES.METALICO TAÇA AÇO PATINÁVEL-V=10M3-COL.SEC.H=6M+FUNDAÇÃO+LOGOTIPO</t>
  </si>
  <si>
    <t>1.6.4.4.</t>
  </si>
  <si>
    <t>1.6.4.5.</t>
  </si>
  <si>
    <t>REGISTRO DE GAVETA BRUTO DIAMETRO 2.1/2"</t>
  </si>
  <si>
    <t>1.6.4.6.</t>
  </si>
  <si>
    <t>TUBO FERRO GALVANIZADO DIAM.2.1/2"</t>
  </si>
  <si>
    <t>1.6.4.7.</t>
  </si>
  <si>
    <t>EXTINTOR PO QUIMICO SECO (6 KG) - CAPACIDADE EXTINTORA 20 BC</t>
  </si>
  <si>
    <t>1.6.4.8.</t>
  </si>
  <si>
    <t>EXTINTOR AGUA PRESSURIZADA (10 LITROS) - CAPACIDADE EXTINTORA 2A</t>
  </si>
  <si>
    <t>1.6.4.9.</t>
  </si>
  <si>
    <t>CAIXA DE INCÊNDIO METÁLICA COM SUPORTE PARA MANGUEIRA, TAMPA E MURETA 17X60X90 CM C/PINTURA</t>
  </si>
  <si>
    <t>1.6.4.10.</t>
  </si>
  <si>
    <t>MANGUEIRA DE INCÊNDIO D.I. = 38 MM TIPO 2 COMP. = 15 M</t>
  </si>
  <si>
    <t>1.6.4.11.</t>
  </si>
  <si>
    <t>ESGUICHO REGULÁVEL 1.1/2"</t>
  </si>
  <si>
    <t>1.6.4.12.</t>
  </si>
  <si>
    <t>ADAPTADOR P/ENGATE STORZ 2.1/2" X 1.1/2"</t>
  </si>
  <si>
    <t>1.6.4.13.</t>
  </si>
  <si>
    <t>REGISTRO GLOBO ANGULAR 2.1/2"</t>
  </si>
  <si>
    <t>1.6.4.14.</t>
  </si>
  <si>
    <t>TAMPÃO CEGO COM CORRENTE 2.1/2"</t>
  </si>
  <si>
    <t>1.6.4.15.</t>
  </si>
  <si>
    <t>TANQUE DE PRESSÃO DE 10 L</t>
  </si>
  <si>
    <t>1.6.4.16.</t>
  </si>
  <si>
    <t>PRESSOSTATO 50 A 80 PSI</t>
  </si>
  <si>
    <t>1.6.4.17.</t>
  </si>
  <si>
    <t>MANOMETRO - 0 A 10 KG/CM2</t>
  </si>
  <si>
    <t>1.6.4.18.</t>
  </si>
  <si>
    <t>NIPLE DUPLO FERRO GALVANIZADO 2.1/2"</t>
  </si>
  <si>
    <t>1.6.4.19.</t>
  </si>
  <si>
    <t>VÁLVULA DE RETENÇÃO HORIZONTAL 2.1/2"</t>
  </si>
  <si>
    <t>1.6.4.20.</t>
  </si>
  <si>
    <t>REDUCAO GIRATÓRIA TIPO STORZ LATAO P/ INST. PREDIAL COMBATE A INCENDIO ENGATE RAPIDO 2.1/2" X 1.1/2"</t>
  </si>
  <si>
    <t>1.6.4.21.</t>
  </si>
  <si>
    <t>CHAVE DUPLA P/ CONEXÕES TIPO STORZ EM LATÃO ENGATE RÁPIDO 1 1/2" X 2 1/2"</t>
  </si>
  <si>
    <t>1.6.4.22.</t>
  </si>
  <si>
    <t>REGISTRO DE GAVETA COM HASTE ASCENDENTE DE BRONZE 2 1/2"</t>
  </si>
  <si>
    <t>1.6.4.23.</t>
  </si>
  <si>
    <t>TAMPÃO LATAO C/ CORRENTE P/ INSTALAÇÃO PREDIAL COMBATE A INCÊNDIO ENGATE RÁPIDO 1 1/2"</t>
  </si>
  <si>
    <t>1.6.4.24.</t>
  </si>
  <si>
    <t>TE DE FERRO GALVANIZADO 90º X 2.1/2" X 1"</t>
  </si>
  <si>
    <t>1.6.4.25.</t>
  </si>
  <si>
    <t>TÊ DE FERRO GALVANIZADO 90º X 2 1/2"</t>
  </si>
  <si>
    <t>1.6.4.26.</t>
  </si>
  <si>
    <t>COTOVELO DE FERRO GALV. 90° X 2 1/2"</t>
  </si>
  <si>
    <t>1.6.4.27.</t>
  </si>
  <si>
    <t>UNIAO FERRO GALV C/ASSENTO CONICO BRONZE 2 1/2"</t>
  </si>
  <si>
    <t>1.6.4.28.</t>
  </si>
  <si>
    <t>CURVA FERRO GALVANIZADO 45G ROSCA MACHO/FEMEA REF. 2 1/2"</t>
  </si>
  <si>
    <t>1.6.4.29.</t>
  </si>
  <si>
    <t xml:space="preserve">TAMPÃO FOFO 40X50CM C/INSCRIÇÃO </t>
  </si>
  <si>
    <t>1.6.4.30.</t>
  </si>
  <si>
    <t>SINALIZADOR FOTOLUMINESCENTE PARA EXTINTOR</t>
  </si>
  <si>
    <t>1.6.4.31.</t>
  </si>
  <si>
    <t>BOTOEIRA BOMBA DE INCÊNDIO C/ MARTELO CONVENCIONAL/ ANALÓGICA</t>
  </si>
  <si>
    <t>1.6.4.32.</t>
  </si>
  <si>
    <t>ACIONADOR MANUAL DE ALARME</t>
  </si>
  <si>
    <t>1.6.4.33.</t>
  </si>
  <si>
    <t>CENTRAL DE DETECÇÃO E ALARME DE 40 SETORES COM BATERIA</t>
  </si>
  <si>
    <t>1.6.4.34.</t>
  </si>
  <si>
    <t>LUMINÁRIA DE EMERGÊNCIA LED PORTÁTIL - 30 LEDS</t>
  </si>
  <si>
    <t>1.6.4.35.</t>
  </si>
  <si>
    <t>PLACA DE SINALIZAÇÃO EM PVC COD 13 - (316X158) SAÍDA DE EMERGÊNCIA</t>
  </si>
  <si>
    <t>1.6.4.36.</t>
  </si>
  <si>
    <t>MARCAÇÃO NO PISO - 1X1 M PARA EXTINTOR</t>
  </si>
  <si>
    <t>1.6.4.37.</t>
  </si>
  <si>
    <t>BUCHA REDUCAO FERRO GALV ROSCA REF. 2 1/2"X1"</t>
  </si>
  <si>
    <t>1.7.</t>
  </si>
  <si>
    <t>ALVENARIAS E DIVISÓRIAS</t>
  </si>
  <si>
    <t>1.7.0.1.</t>
  </si>
  <si>
    <t>ALVENARIA DE TIJOLO LAMINADO 1/2 VEZ  - ARG. (1CI : 1CH : 5ARML)</t>
  </si>
  <si>
    <t>1.7.0.2.</t>
  </si>
  <si>
    <t>ALVENARIA DE VEDAÇÃO DE BLOCOS CERÂMICOS FURADOS NA HORIZONTAL DE 9X19X19CM (ESPESSURA 9CM) DE PAREDES COM ÁREA LÍQUIDA MAIOR OU IGUAL A 6M² SEM VÃOS E ARGAMASSA DE ASSENTAMENTO COM PREPARO MANUAL. AF_06/2014</t>
  </si>
  <si>
    <t>1.7.0.3.</t>
  </si>
  <si>
    <t>DIVISORIA EM GRANITO BRANCO POLIDO, ESP = 3CM, ASSENTADO COM ARGAMASSA TRACO 1:4, ARREMATE EM CIMENTO BRANCO, EXCLUSIVE FERRAGENS</t>
  </si>
  <si>
    <t>1.8.</t>
  </si>
  <si>
    <t>1.8.0.1.</t>
  </si>
  <si>
    <t>1.8.0.2.</t>
  </si>
  <si>
    <t>1.9.</t>
  </si>
  <si>
    <t>COBERTURAS</t>
  </si>
  <si>
    <t>1.9.0.1.</t>
  </si>
  <si>
    <t>TELHAMENTO COM TELHA CERÂMICA CAPA-CANAL, TIPO PLAN, COM MAIS DE 2 ÁGUAS, INCLUSO TRANSPORTE VERTICAL. AF_06/2016</t>
  </si>
  <si>
    <t>1.9.0.2.</t>
  </si>
  <si>
    <t>MAO DE OBRA PARA COBERTURA C/TELHA COLONIAL PLAN</t>
  </si>
  <si>
    <t>1.9.0.3.</t>
  </si>
  <si>
    <t>CUMEEIRA E ESPIGÃO PARA TELHA CERÂMICA EMBOÇADA COM ARGAMASSA TRAÇO 1:2:9 (CIMENTO, CAL E AREIA), PARA TELHADOS COM MAIS DE 2 ÁGUAS, INCLUSO TRANSPORTE VERTICAL. AF_06/2016</t>
  </si>
  <si>
    <t>M</t>
  </si>
  <si>
    <t>1.9.0.4.</t>
  </si>
  <si>
    <t>EMBOÇAMENTO COM ARGAMASSA TRAÇO 1:2:9 (CIMENTO, CAL E AREIA). AF_06/2016</t>
  </si>
  <si>
    <t>1.10.</t>
  </si>
  <si>
    <t>ESQUADRIAS METÁLICAS</t>
  </si>
  <si>
    <t>1.10.0.1.</t>
  </si>
  <si>
    <t>PORTA DE ABRIR EM CHAPA PF-1 C/FERRAGENS</t>
  </si>
  <si>
    <t>1.10.0.2.</t>
  </si>
  <si>
    <t>PORTAO CORRER / ABRIR CONJUGADO PT-8 C/FERRAGENS</t>
  </si>
  <si>
    <t>1.11.</t>
  </si>
  <si>
    <t>REVESTIMENTO DE PAREDE</t>
  </si>
  <si>
    <t>1.11.0.1.</t>
  </si>
  <si>
    <t>CHAPISCO APLICADO EM ALVENARIA (COM PRESENÇA DE VÃOS) E ESTRUTURAS DE CONCRETO DE FACHADA, COM COLHER DE PEDREIRO.  ARGAMASSA TRAÇO 1:3 COM PREPARO MANUAL. AF_06/2014</t>
  </si>
  <si>
    <t>1.11.0.2.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</si>
  <si>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</si>
  <si>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1.11.0.3.</t>
  </si>
  <si>
    <t>MASSA ÚNICA, PARA RECEBIMENTO DE PINTURA, EM ARGAMASSA TRAÇO 1:2:8, PREPARO MECÂNICO COM BETONEIRA 400L, APLICADA MANUALMENTE EM FACES INTERNAS DE PAREDES, ESPESSURA DE 10MM, COM EXECUÇÃO DE TALISCAS. AF_06/2014</t>
  </si>
  <si>
    <t>1.11.0.4.</t>
  </si>
  <si>
    <t>REVESTIMENTO CERÂMICO PARA PAREDES INTERNAS COM PLACAS TIPO ESMALTADA EXTRA DE DIMENSÕES 33X45 CM APLICADAS EM AMBIENTES DE ÁREA MAIOR QUE 5 M² NA ALTURA INTEIRA DAS PAREDES. AF_06/2014</t>
  </si>
  <si>
    <t>1.12.</t>
  </si>
  <si>
    <t>REVESTIMENTO DE PISO</t>
  </si>
  <si>
    <t>1.12.1.</t>
  </si>
  <si>
    <t>1.12.1.1.</t>
  </si>
  <si>
    <t>LASTRO DE CONCRETO MAGRO, APLICADO EM PISOS OU RADIERS, ESPESSURA DE 5 CM. AF_07/2016</t>
  </si>
  <si>
    <t>1.12.1.2.</t>
  </si>
  <si>
    <t>REVESTIMENTO CERÂMICO PARA PISO COM PLACAS TIPO ESMALTADA EXTRA DE DIMENSÕES 45X45 CM APLICADA EM AMBIENTES DE ÁREA MAIOR QUE 10 M2. AF_06/2014</t>
  </si>
  <si>
    <t>1.12.2.</t>
  </si>
  <si>
    <t>CALÇADA</t>
  </si>
  <si>
    <t>1.12.2.1.</t>
  </si>
  <si>
    <t>PISO EM CONCRETO DESEMPENADO ESPESSURA = 7 CM  1:2,5:3,5</t>
  </si>
  <si>
    <t>1.12.3.</t>
  </si>
  <si>
    <t>PODOTÁTIL</t>
  </si>
  <si>
    <t>1.12.3.1.</t>
  </si>
  <si>
    <t>PISO DE LADRILHO HIDRÁULICO COLORIDO MODELO TÁTIL ( ALERTA OU DIRECIONAL) SEM LASTRO</t>
  </si>
  <si>
    <t>1.12.3.2.</t>
  </si>
  <si>
    <t>PISO DE BORRACHA COLORIDO MODELO TÁTIL ( ALERTA OU DIRECIONAL) INCLUSO CONTRAPISO (1CI:3ARML) C/ E=2CM E NATA DE CIMENTO</t>
  </si>
  <si>
    <t>1.12.4.</t>
  </si>
  <si>
    <t>1.12.4.1.</t>
  </si>
  <si>
    <t>PISO CONCRETO DESEMPENADO ESPESSURA = 5 CM  1:2,5:3,5</t>
  </si>
  <si>
    <t>1.13.</t>
  </si>
  <si>
    <t>FERRAGENS</t>
  </si>
  <si>
    <t>1.13.0.1.</t>
  </si>
  <si>
    <t xml:space="preserve">BARRA DE APOIO EM AÇO INOX - 80 CM </t>
  </si>
  <si>
    <t>1.13.0.2.</t>
  </si>
  <si>
    <t>BARRA DE APOIO EM AÇO INOX - 40 CM</t>
  </si>
  <si>
    <t>1.14.</t>
  </si>
  <si>
    <t>ADMINISTRAÇÃO</t>
  </si>
  <si>
    <t>1.14.0.1.</t>
  </si>
  <si>
    <t>ENGENHEIRO CIVIL DE OBRA PLENO COM ENCARGOS COMPLEMENTARES</t>
  </si>
  <si>
    <t>H</t>
  </si>
  <si>
    <t>1.14.0.2.</t>
  </si>
  <si>
    <t>ENCARREGADO GERAL COM ENCARGOS COMPLEMENTARES</t>
  </si>
  <si>
    <t>1.15.</t>
  </si>
  <si>
    <t>PINTURA</t>
  </si>
  <si>
    <t>1.15.1.</t>
  </si>
  <si>
    <t>MURO</t>
  </si>
  <si>
    <t>1.15.1.1.</t>
  </si>
  <si>
    <t>APLICAÇÃO MANUAL DE PINTURA COM TINTA LÁTEX ACRÍLICA EM PAREDES, DUAS DEMÃOS. AF_06/2014</t>
  </si>
  <si>
    <t>1.15.1.2.</t>
  </si>
  <si>
    <t>LETREIRO MÉDIO A GRANDE PORTE EM PAREDE FEITO A PINCEL</t>
  </si>
  <si>
    <t>1.15.2.</t>
  </si>
  <si>
    <t>NOVA ALVENARIA</t>
  </si>
  <si>
    <t>1.15.2.1.</t>
  </si>
  <si>
    <t>APLICAÇÃO E LIXAMENTO DE MASSA LÁTEX EM PAREDES, DUAS DEMÃOS. AF_06/2014</t>
  </si>
  <si>
    <t>1.15.2.2.</t>
  </si>
  <si>
    <t>1.15.3.</t>
  </si>
  <si>
    <t>ESQUADRIAS NOVAS</t>
  </si>
  <si>
    <t>1.15.3.1.</t>
  </si>
  <si>
    <t>PINTURA ESMALTE FOSCO, DUAS DEMAOS, SOBRE SUPERFICIE METALICA, INCLUSO UMA DEMAO DE FUNDO ANTICORROSIVO. UTILIZACAO DE REVOLVER ( AR-COMPRIMIDO).</t>
  </si>
  <si>
    <t>1.16.</t>
  </si>
  <si>
    <t>DIVERSOS</t>
  </si>
  <si>
    <t>1.16.0.1.</t>
  </si>
  <si>
    <t xml:space="preserve">BANCADA DE GRANITO CINZA POLIDO - FORNECIMENTO E INSTALAÇÃO. </t>
  </si>
  <si>
    <t xml:space="preserve">M2    </t>
  </si>
  <si>
    <t>1.16.0.2.</t>
  </si>
  <si>
    <t>PLANTIO DE GRAMA ESMERALDA EM ROLO</t>
  </si>
  <si>
    <t>1.16.0.3.</t>
  </si>
  <si>
    <t>LIMPEZA FINAL DE OBRA - (OBRAS CIVIS)</t>
  </si>
  <si>
    <t>2.</t>
  </si>
  <si>
    <t>PASSARELA PADRÃO SÉC. XXI - MODELO 02</t>
  </si>
  <si>
    <t>2.1.</t>
  </si>
  <si>
    <t>2.1.0.1.</t>
  </si>
  <si>
    <t>LOCAÇÃO DA OBRA, EXECUÇÃO DE GABARITO SEM REAPROVEITAMENTO, INCLUSO PINTURA (FACE INTERNA DO RIPÃO 15CM) E PIQUETE COM TESTEMUNHA</t>
  </si>
  <si>
    <t>2.2.</t>
  </si>
  <si>
    <t>2.2.0.1.</t>
  </si>
  <si>
    <t>2.2.0.2.</t>
  </si>
  <si>
    <t>2.3.</t>
  </si>
  <si>
    <t>FUNDAÇÕES E SONDAGENS</t>
  </si>
  <si>
    <t>2.3.0.1.</t>
  </si>
  <si>
    <t>FABRICAÇÃO, MONTAGEM E DESMONTAGEM DE FÔRMA PARA BLOCO DE COROAMENTO, EM MADEIRA SERRADA, E=25 MM, 4 UTILIZAÇÕES. AF_06/2017</t>
  </si>
  <si>
    <t>2.3.0.2.</t>
  </si>
  <si>
    <t>ESCAVAÇÃO MANUAL PARA BLOCO DE COROAMENTO OU SAPATA, COM PREVISÃO DE FÔRMA. AF_06/2017</t>
  </si>
  <si>
    <t>2.3.0.3.</t>
  </si>
  <si>
    <t>APILOAMENTO (BLOCOS/SAPATAS)</t>
  </si>
  <si>
    <t>2.3.0.4.</t>
  </si>
  <si>
    <t>2.3.0.5.</t>
  </si>
  <si>
    <t>CONCRETO FCK = 20MPA, TRAÇO 1:2,7:3 (CIMENTO/ AREIA MÉDIA/ BRITA 1)  - PREPARO MECÂNICO COM BETONEIRA 400 L. AF_07/2016</t>
  </si>
  <si>
    <t>2.3.0.6.</t>
  </si>
  <si>
    <t>LANCAMENTO/APLICACAO MANUAL DE CONCRETO EM FUNDACOES</t>
  </si>
  <si>
    <t>2.3.0.7.</t>
  </si>
  <si>
    <t>ARMAÇÃO DE BLOCO, VIGA BALDRAME OU SAPATA UTILIZANDO AÇO CA-50 DE 12,5 MM - MONTAGEM. AF_06/2017</t>
  </si>
  <si>
    <t>KG</t>
  </si>
  <si>
    <t xml:space="preserve">Kg    </t>
  </si>
  <si>
    <t>2.3.0.8.</t>
  </si>
  <si>
    <t>ARMAÇÃO DE BLOCO, VIGA BALDRAME E SAPATA UTILIZANDO AÇO CA-60 DE 5 MM - MONTAGEM. AF_06/2017</t>
  </si>
  <si>
    <t>2.4.</t>
  </si>
  <si>
    <t>ESTRUTURA</t>
  </si>
  <si>
    <t>2.4.0.1.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</si>
  <si>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</si>
  <si>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2.4.0.2.</t>
  </si>
  <si>
    <t>2.4.0.3.</t>
  </si>
  <si>
    <t>LANÇAMENTO COM USO DE BALDES, ADENSAMENTO E ACABAMENTO DE CONCRETO EM ESTRUTURAS. AF_12/2015</t>
  </si>
  <si>
    <t>2.4.0.4.</t>
  </si>
  <si>
    <t>ARMAÇÃO DE PILAR OU VIGA DE UMA ESTRUTURA CONVENCIONAL DE CONCRETO ARMADO EM UMA EDIFICAÇÃO TÉRREA OU SOBRADO UTILIZANDO AÇO CA-50 DE 12,5 MM - MONTAGEM. AF_12/2015</t>
  </si>
  <si>
    <t>2.4.0.5.</t>
  </si>
  <si>
    <t>ARMAÇÃO DE PILAR OU VIGA DE UMA ESTRUTURA CONVENCIONAL DE CONCRETO ARMADO EM UMA EDIFICAÇÃO TÉRREA OU SOBRADO UTILIZANDO AÇO CA-60 DE 5,0 MM - MONTAGEM. AF_12/2015</t>
  </si>
  <si>
    <t>2.5.</t>
  </si>
  <si>
    <t>IMPERMEABILIZAÇÃO</t>
  </si>
  <si>
    <t>2.5.0.1.</t>
  </si>
  <si>
    <t>IMPERMEABILIZAÇÃO DE FLOREIRA OU VIGA BALDRAME COM ARGAMASSA DE CIMENTO E AREIA, COM ADITIVO IMPERMEABILIZANTE, E = 2 CM. AF_06/2018</t>
  </si>
  <si>
    <t>2.6.</t>
  </si>
  <si>
    <t>ESTRUTURAS METÁLICAS</t>
  </si>
  <si>
    <t>2.6.0.1.</t>
  </si>
  <si>
    <t>ESTRUTURA METÁLICA CONVENCIONAL EM AÇO DO TIPO USI SAC-300 COM FUNDO ANTICORROSIVO</t>
  </si>
  <si>
    <t>2.7.</t>
  </si>
  <si>
    <t>2.7.0.1.</t>
  </si>
  <si>
    <t>TELHAMENTO COM TELHA DE AÇO/ALUMÍNIO E = 0,5 MM, COM ATÉ 2 ÁGUAS, INCLUSO IÇAMENTO. AF_06/2016</t>
  </si>
  <si>
    <t>2.7.0.2.</t>
  </si>
  <si>
    <t>CALHA EM CHAPA DE AÇO GALVANIZADO NÚMERO 24, DESENVOLVIMENTO DE 50 CM, INCLUSO TRANSPORTE VERTICAL. AF_06/2016</t>
  </si>
  <si>
    <t>2.8.</t>
  </si>
  <si>
    <t>2.8.0.1.</t>
  </si>
  <si>
    <t>2.8.0.2.</t>
  </si>
  <si>
    <t>PISO EM GRANILITE, MARMORITE OU GRANITINA ESPESSURA 8 MM, INCLUSO JUNTAS DE DILATACAO PLASTICAS</t>
  </si>
  <si>
    <t>2.8.0.3.</t>
  </si>
  <si>
    <t>RASPAGEM E APLICAÇÃO RESINA ACRÍLICA DUAS DEMÃOS</t>
  </si>
  <si>
    <t>2.9.</t>
  </si>
  <si>
    <t>2.9.0.1.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</si>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</sst>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Alignment="0" applyProtection="0"/>
  </cellStyleXfs>
  <cellXfs count="142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/>
    <xf numFmtId="0" fontId="6" fillId="0" borderId="0" xfId="0" applyFont="1" applyBorder="1" applyAlignment="1" applyProtection="1"/>
    <xf numFmtId="0" fontId="6" fillId="0" borderId="2" xfId="0" applyFont="1" applyBorder="1" applyAlignment="1" applyProtection="1"/>
    <xf numFmtId="165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166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164" fontId="6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6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6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166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4" fillId="7" borderId="29" xfId="0" applyFont="1" applyFill="1" applyBorder="1" applyProtection="1"/>
    <xf numFmtId="0" fontId="4" fillId="7" borderId="32" xfId="0" applyFont="1" applyFill="1" applyBorder="1" applyProtection="1"/>
    <xf numFmtId="0" fontId="4" fillId="7" borderId="33" xfId="0" applyFont="1" applyFill="1" applyBorder="1" applyProtection="1"/>
    <xf numFmtId="0" fontId="4" fillId="7" borderId="30" xfId="0" applyFont="1" applyFill="1" applyBorder="1" applyProtection="1"/>
    <xf numFmtId="4" fontId="4" fillId="7" borderId="3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4" fontId="6" fillId="0" borderId="5" xfId="1" applyNumberFormat="1" applyFont="1" applyFill="1" applyBorder="1" applyAlignment="1" applyProtection="1">
      <alignment vertical="center"/>
    </xf>
    <xf numFmtId="4" fontId="6" fillId="0" borderId="28" xfId="1" applyNumberFormat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horizontal="left" vertical="center"/>
    </xf>
    <xf numFmtId="4" fontId="6" fillId="8" borderId="34" xfId="1" applyNumberFormat="1" applyFont="1" applyFill="1" applyBorder="1" applyAlignment="1" applyProtection="1">
      <alignment vertical="center"/>
    </xf>
    <xf numFmtId="164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vertical="center"/>
    </xf>
    <xf numFmtId="4" fontId="6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10" fillId="0" borderId="0" xfId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4" fontId="10" fillId="0" borderId="0" xfId="1" applyFont="1" applyFill="1" applyBorder="1" applyAlignment="1" applyProtection="1">
      <alignment horizontal="left" vertical="center"/>
      <protection locked="0"/>
    </xf>
    <xf numFmtId="164" fontId="6" fillId="0" borderId="0" xfId="1" applyFont="1" applyFill="1" applyBorder="1" applyAlignment="1" applyProtection="1">
      <alignment horizontal="left" vertical="center"/>
      <protection locked="0"/>
    </xf>
    <xf numFmtId="4" fontId="6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166" fontId="9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164" fontId="6" fillId="0" borderId="29" xfId="1" applyFont="1" applyFill="1" applyBorder="1" applyAlignment="1" applyProtection="1">
      <alignment horizontal="center" vertical="center"/>
    </xf>
    <xf numFmtId="164" fontId="6" fillId="0" borderId="34" xfId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6" fillId="0" borderId="0" xfId="0" applyNumberFormat="1" applyFont="1" applyBorder="1" applyAlignment="1" applyProtection="1">
      <alignment horizontal="left" vertical="center" wrapText="1"/>
    </xf>
    <xf numFmtId="164" fontId="6" fillId="0" borderId="29" xfId="1" applyFont="1" applyFill="1" applyBorder="1" applyAlignment="1" applyProtection="1">
      <alignment horizontal="left" vertical="center"/>
    </xf>
    <xf numFmtId="164" fontId="6" fillId="0" borderId="34" xfId="1" applyFont="1" applyFill="1" applyBorder="1" applyAlignment="1" applyProtection="1">
      <alignment horizontal="left" vertical="center"/>
    </xf>
    <xf numFmtId="164" fontId="6" fillId="8" borderId="29" xfId="1" applyFont="1" applyFill="1" applyBorder="1" applyAlignment="1" applyProtection="1">
      <alignment horizontal="left" vertical="center"/>
    </xf>
    <xf numFmtId="164" fontId="6" fillId="8" borderId="34" xfId="1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317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</xdr:row>
      <xdr:rowOff>76201</xdr:rowOff>
    </xdr:from>
    <xdr:ext cx="2882225" cy="10800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7701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MORRINHOS/CALDAS%20NOVAS/EE%20OSMUNDO%20GONZAGA%20FILHO/2019_REFORMA%20E%20AMPLIACAO/PROJETO%20EXECUTIVO/ORIGINAIS/ORC_DESON_52058557_MAI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0.26433595669105281</v>
          </cell>
        </row>
      </sheetData>
      <sheetData sheetId="9"/>
      <sheetData sheetId="10"/>
      <sheetData sheetId="11"/>
      <sheetData sheetId="12"/>
      <sheetData sheetId="13">
        <row r="5">
          <cell r="O5">
            <v>0.26433587074279785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MORRINHOS/CALDAS%20NOVAS/EE%20OSMUNDO%20GONZAGA%20FILHO/2019_REFORMA%20E%20AMPLIACAO/PROJETO%20EXECUTIVO/ORIGINAIS/ORC_DESON_52058557_MAI19.xls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Y284"/>
  <sheetViews>
    <sheetView showGridLines="0" tabSelected="1" view="pageBreakPreview" topLeftCell="O1" zoomScaleNormal="100" zoomScaleSheetLayoutView="100" workbookViewId="0">
      <pane ySplit="1" topLeftCell="A2" activePane="bottomLeft" state="frozen"/>
      <selection activeCell="L1" sqref="L1"/>
      <selection pane="bottomLeft" activeCell="O2" sqref="O2:W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6" hidden="1" customWidth="1"/>
    <col min="15" max="15" width="9.140625" style="107"/>
    <col min="16" max="16" width="10.7109375" style="7" customWidth="1"/>
    <col min="17" max="17" width="13.140625" style="7" customWidth="1"/>
    <col min="18" max="18" width="59.85546875" style="7" customWidth="1"/>
    <col min="19" max="19" width="8.7109375" style="109" customWidth="1"/>
    <col min="20" max="20" width="8.7109375" style="7" customWidth="1"/>
    <col min="21" max="22" width="10.7109375" style="110" customWidth="1"/>
    <col min="23" max="23" width="17" style="111" customWidth="1"/>
    <col min="24" max="16384" width="9.140625" style="7"/>
  </cols>
  <sheetData>
    <row r="1" spans="1:25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40" t="s">
        <v>0</v>
      </c>
      <c r="P1" s="140"/>
      <c r="Q1" s="140"/>
      <c r="R1" s="140"/>
      <c r="S1" s="140"/>
      <c r="T1" s="140"/>
      <c r="U1" s="140"/>
      <c r="V1" s="140"/>
      <c r="W1" s="140"/>
      <c r="X1" s="4"/>
      <c r="Y1" s="4"/>
    </row>
    <row r="2" spans="1:25" ht="90" customHeight="1" x14ac:dyDescent="0.2">
      <c r="L2" s="1"/>
      <c r="M2" s="6"/>
      <c r="N2" s="2"/>
      <c r="O2" s="141"/>
      <c r="P2" s="141"/>
      <c r="Q2" s="141"/>
      <c r="R2" s="141"/>
      <c r="S2" s="141"/>
      <c r="T2" s="141"/>
      <c r="U2" s="141"/>
      <c r="V2" s="141"/>
      <c r="W2" s="141"/>
    </row>
    <row r="3" spans="1:25" ht="8.1" customHeight="1" x14ac:dyDescent="0.2">
      <c r="L3" s="1"/>
      <c r="M3" s="2"/>
      <c r="N3" s="2"/>
      <c r="O3" s="126"/>
      <c r="P3" s="126"/>
      <c r="Q3" s="126"/>
      <c r="R3" s="126"/>
      <c r="S3" s="126"/>
      <c r="T3" s="126"/>
      <c r="U3" s="126"/>
      <c r="V3" s="126"/>
      <c r="W3" s="126"/>
      <c r="X3" s="8"/>
      <c r="Y3" s="8"/>
    </row>
    <row r="4" spans="1:25" x14ac:dyDescent="0.2">
      <c r="L4" s="1"/>
      <c r="M4" s="2"/>
      <c r="N4" s="9"/>
      <c r="O4" s="120" t="s">
        <v>1</v>
      </c>
      <c r="P4" s="121"/>
      <c r="Q4" s="121"/>
      <c r="R4" s="121"/>
      <c r="S4" s="121"/>
      <c r="T4" s="121"/>
      <c r="U4" s="122"/>
      <c r="V4" s="120" t="s">
        <v>2</v>
      </c>
      <c r="W4" s="122"/>
      <c r="X4" s="8"/>
      <c r="Y4" s="8"/>
    </row>
    <row r="5" spans="1:25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33" t="s">
        <v>3</v>
      </c>
      <c r="P5" s="134"/>
      <c r="Q5" s="134"/>
      <c r="R5" s="134"/>
      <c r="S5" s="134"/>
      <c r="T5" s="134"/>
      <c r="U5" s="135"/>
      <c r="V5" s="133">
        <v>52058557</v>
      </c>
      <c r="W5" s="135"/>
      <c r="X5" s="8"/>
      <c r="Y5" s="8"/>
    </row>
    <row r="6" spans="1:25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32"/>
      <c r="P6" s="132"/>
      <c r="Q6" s="132"/>
      <c r="R6" s="132"/>
      <c r="S6" s="132"/>
      <c r="T6" s="132"/>
      <c r="U6" s="132"/>
      <c r="V6" s="132"/>
      <c r="W6" s="132"/>
      <c r="X6" s="8"/>
      <c r="Y6" s="8"/>
    </row>
    <row r="7" spans="1:25" s="10" customFormat="1" ht="12.75" customHeight="1" x14ac:dyDescent="0.2">
      <c r="A7" s="13" t="s"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5</v>
      </c>
      <c r="N7" s="15"/>
      <c r="O7" s="120" t="s">
        <v>6</v>
      </c>
      <c r="P7" s="121"/>
      <c r="Q7" s="121"/>
      <c r="R7" s="122"/>
      <c r="S7" s="120" t="s">
        <v>7</v>
      </c>
      <c r="T7" s="121"/>
      <c r="U7" s="122"/>
      <c r="V7" s="120" t="s">
        <v>8</v>
      </c>
      <c r="W7" s="122"/>
      <c r="X7" s="8"/>
      <c r="Y7" s="8"/>
    </row>
    <row r="8" spans="1:25" s="10" customFormat="1" x14ac:dyDescent="0.2">
      <c r="A8" s="13">
        <f ca="1">MAX($C$19:$C$268)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9</v>
      </c>
      <c r="N8" s="11"/>
      <c r="O8" s="133" t="s">
        <v>10</v>
      </c>
      <c r="P8" s="134"/>
      <c r="Q8" s="134"/>
      <c r="R8" s="135"/>
      <c r="S8" s="136">
        <v>43795</v>
      </c>
      <c r="T8" s="137"/>
      <c r="U8" s="138"/>
      <c r="V8" s="133" t="s">
        <v>11</v>
      </c>
      <c r="W8" s="135"/>
      <c r="X8" s="8"/>
      <c r="Y8" s="8"/>
    </row>
    <row r="9" spans="1:25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32"/>
      <c r="P9" s="132"/>
      <c r="Q9" s="132"/>
      <c r="R9" s="132"/>
      <c r="S9" s="132"/>
      <c r="T9" s="132"/>
      <c r="U9" s="132"/>
      <c r="V9" s="132"/>
      <c r="W9" s="132"/>
      <c r="X9" s="8"/>
      <c r="Y9" s="8"/>
    </row>
    <row r="10" spans="1:25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39" t="str">
        <f>IF($M$8="MANUAL","DESPROTEJA A PLANILHA PARA FORMATAR","")</f>
        <v/>
      </c>
      <c r="N10" s="11"/>
      <c r="O10" s="120" t="s">
        <v>12</v>
      </c>
      <c r="P10" s="121"/>
      <c r="Q10" s="122"/>
      <c r="R10" s="18" t="s">
        <v>13</v>
      </c>
      <c r="S10" s="19"/>
      <c r="T10" s="19"/>
      <c r="U10" s="20"/>
      <c r="V10" s="18" t="s">
        <v>14</v>
      </c>
      <c r="W10" s="20"/>
      <c r="X10" s="8"/>
      <c r="Y10" s="8"/>
    </row>
    <row r="11" spans="1:25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39"/>
      <c r="N11" s="2"/>
      <c r="O11" s="133" t="s">
        <v>15</v>
      </c>
      <c r="P11" s="134"/>
      <c r="Q11" s="135"/>
      <c r="R11" s="133" t="s">
        <v>16</v>
      </c>
      <c r="S11" s="134"/>
      <c r="T11" s="134"/>
      <c r="U11" s="135"/>
      <c r="V11" s="21" t="s">
        <v>17</v>
      </c>
      <c r="W11" s="22" t="s">
        <v>18</v>
      </c>
      <c r="X11" s="4"/>
      <c r="Y11" s="4"/>
    </row>
    <row r="12" spans="1:25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6"/>
      <c r="P12" s="126"/>
      <c r="Q12" s="126"/>
      <c r="R12" s="126"/>
      <c r="S12" s="126"/>
      <c r="T12" s="126"/>
      <c r="U12" s="126"/>
      <c r="V12" s="126"/>
      <c r="W12" s="126"/>
      <c r="X12" s="4"/>
      <c r="Y12" s="4"/>
    </row>
    <row r="13" spans="1:25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20" t="s">
        <v>19</v>
      </c>
      <c r="P13" s="121"/>
      <c r="Q13" s="122"/>
      <c r="R13" s="18" t="s">
        <v>20</v>
      </c>
      <c r="S13" s="120" t="s">
        <v>21</v>
      </c>
      <c r="T13" s="121"/>
      <c r="U13" s="122"/>
      <c r="V13" s="18" t="s">
        <v>22</v>
      </c>
      <c r="W13" s="20"/>
      <c r="X13" s="4"/>
      <c r="Y13" s="4"/>
    </row>
    <row r="14" spans="1:25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23">
        <v>1647.37</v>
      </c>
      <c r="P14" s="124"/>
      <c r="Q14" s="125"/>
      <c r="R14" s="23">
        <v>20.16</v>
      </c>
      <c r="S14" s="123">
        <v>1667.53</v>
      </c>
      <c r="T14" s="124"/>
      <c r="U14" s="125"/>
      <c r="V14" s="21" t="s">
        <v>23</v>
      </c>
      <c r="W14" s="22" t="s">
        <v>18</v>
      </c>
      <c r="X14" s="4"/>
      <c r="Y14" s="4"/>
    </row>
    <row r="15" spans="1:25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6"/>
      <c r="P15" s="126"/>
      <c r="Q15" s="126"/>
      <c r="R15" s="126"/>
      <c r="S15" s="126"/>
      <c r="T15" s="126"/>
      <c r="U15" s="126"/>
      <c r="V15" s="126"/>
      <c r="W15" s="126"/>
      <c r="X15" s="4"/>
      <c r="Y15" s="4"/>
    </row>
    <row r="16" spans="1:25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24</v>
      </c>
      <c r="M16" s="11"/>
      <c r="N16" s="11"/>
      <c r="O16" s="113" t="s">
        <v>25</v>
      </c>
      <c r="P16" s="113"/>
      <c r="Q16" s="113"/>
      <c r="R16" s="113"/>
      <c r="S16" s="113"/>
      <c r="T16" s="113"/>
      <c r="U16" s="113"/>
      <c r="V16" s="113"/>
      <c r="W16" s="113"/>
      <c r="X16" s="4"/>
      <c r="Y16" s="4"/>
    </row>
    <row r="17" spans="1:25" s="12" customFormat="1" ht="21" x14ac:dyDescent="0.2">
      <c r="A17" s="25" t="s">
        <v>26</v>
      </c>
      <c r="B17" s="25" t="s">
        <v>27</v>
      </c>
      <c r="C17" s="25" t="s">
        <v>28</v>
      </c>
      <c r="D17" s="2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6" t="s">
        <v>36</v>
      </c>
      <c r="L17" s="112" t="s">
        <v>37</v>
      </c>
      <c r="M17" s="27" t="s">
        <v>38</v>
      </c>
      <c r="N17" s="28" t="s">
        <v>39</v>
      </c>
      <c r="O17" s="29" t="s">
        <v>40</v>
      </c>
      <c r="P17" s="29" t="s">
        <v>41</v>
      </c>
      <c r="Q17" s="30" t="s">
        <v>42</v>
      </c>
      <c r="R17" s="31" t="s">
        <v>43</v>
      </c>
      <c r="S17" s="32" t="s">
        <v>44</v>
      </c>
      <c r="T17" s="33" t="s">
        <v>45</v>
      </c>
      <c r="U17" s="33" t="s">
        <v>46</v>
      </c>
      <c r="V17" s="33" t="s">
        <v>47</v>
      </c>
      <c r="W17" s="33" t="s">
        <v>48</v>
      </c>
      <c r="X17" s="4"/>
      <c r="Y17" s="4"/>
    </row>
    <row r="18" spans="1:25" s="48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49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50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7"/>
    </row>
    <row r="19" spans="1:25" s="48" customFormat="1" hidden="1" x14ac:dyDescent="0.2">
      <c r="A19" s="49">
        <v>0</v>
      </c>
      <c r="B19" s="50"/>
      <c r="C19" s="50" t="s">
        <v>51</v>
      </c>
      <c r="D19" s="50">
        <f ca="1">COUNTA(OFFSET(D19,1,0):D$349)</f>
        <v>248</v>
      </c>
      <c r="E19" s="50">
        <f>LEFT(O20,1)-1</f>
        <v>0</v>
      </c>
      <c r="F19" s="50"/>
      <c r="G19" s="50"/>
      <c r="H19" s="50"/>
      <c r="I19" s="50"/>
      <c r="J19" s="50"/>
      <c r="K19" s="50"/>
      <c r="L19" s="51" t="s">
        <v>52</v>
      </c>
      <c r="M19" s="52" t="s">
        <v>53</v>
      </c>
      <c r="N19" s="53" t="s">
        <v>53</v>
      </c>
      <c r="O19" s="54" t="str">
        <f>CONCATENATE(O8," - ",O5)</f>
        <v>REFORMA - ESCOLA ESTADUAL OSMUNDO GONZAGA FILHO</v>
      </c>
      <c r="P19" s="55"/>
      <c r="Q19" s="56"/>
      <c r="R19" s="57"/>
      <c r="S19" s="58"/>
      <c r="T19" s="58"/>
      <c r="U19" s="58"/>
      <c r="V19" s="58"/>
      <c r="W19" s="59">
        <f>SUMIF(A20:A268,1,W20:W268)</f>
        <v>0</v>
      </c>
      <c r="X19" s="47"/>
      <c r="Y19" s="47"/>
    </row>
    <row r="20" spans="1:25" s="48" customFormat="1" ht="24.95" customHeight="1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214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248</v>
      </c>
      <c r="K20" s="35">
        <f t="shared" ref="K20:K25" ca="1" si="16">IF(OR($C20="S",$C20=0),0,MATCH(OFFSET($D20,0,$C20)+1,OFFSET($D20,1,$C20,ROW($C$349)-ROW($C20)),0))</f>
        <v>214</v>
      </c>
      <c r="L20" s="60" t="str">
        <f t="shared" ref="L20:L25" ca="1" si="17">IF(OR(W20&gt;0,$C20=1),"F","")</f>
        <v>F</v>
      </c>
      <c r="M20" s="61" t="s">
        <v>54</v>
      </c>
      <c r="N20" s="62" t="s">
        <v>54</v>
      </c>
      <c r="O20" s="63" t="s">
        <v>55</v>
      </c>
      <c r="P20" s="40"/>
      <c r="Q20" s="64"/>
      <c r="R20" s="65" t="s">
        <v>10</v>
      </c>
      <c r="S20" s="66"/>
      <c r="T20" s="67"/>
      <c r="U20" s="68"/>
      <c r="V20" s="68"/>
      <c r="W20" s="69"/>
      <c r="X20" s="47"/>
      <c r="Y20" s="47"/>
    </row>
    <row r="21" spans="1:25" s="48" customFormat="1" ht="20.100000000000001" customHeigh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23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213</v>
      </c>
      <c r="K21" s="35">
        <f t="shared" ca="1" si="16"/>
        <v>23</v>
      </c>
      <c r="L21" s="36" t="str">
        <f t="shared" ca="1" si="17"/>
        <v/>
      </c>
      <c r="M21" s="70" t="s">
        <v>57</v>
      </c>
      <c r="N21" s="38" t="s">
        <v>57</v>
      </c>
      <c r="O21" s="71" t="s">
        <v>58</v>
      </c>
      <c r="P21" s="40"/>
      <c r="Q21" s="41"/>
      <c r="R21" s="72" t="s">
        <v>59</v>
      </c>
      <c r="S21" s="43"/>
      <c r="T21" s="44"/>
      <c r="U21" s="45"/>
      <c r="V21" s="45"/>
      <c r="W21" s="73"/>
      <c r="X21" s="47"/>
      <c r="Y21" s="47"/>
    </row>
    <row r="22" spans="1:25" s="48" customFormat="1" x14ac:dyDescent="0.2">
      <c r="A22" s="34">
        <f t="shared" si="0"/>
        <v>3</v>
      </c>
      <c r="B22" s="35">
        <f t="shared" ca="1" si="13"/>
        <v>3</v>
      </c>
      <c r="C22" s="35">
        <f t="shared" ca="1" si="18"/>
        <v>3</v>
      </c>
      <c r="D22" s="35">
        <f t="shared" ca="1" si="14"/>
        <v>3</v>
      </c>
      <c r="E22" s="35">
        <f t="shared" ca="1" si="19"/>
        <v>1</v>
      </c>
      <c r="F22" s="35">
        <f t="shared" ca="1" si="20"/>
        <v>1</v>
      </c>
      <c r="G22" s="35">
        <f t="shared" ca="1" si="21"/>
        <v>1</v>
      </c>
      <c r="H22" s="35">
        <f t="shared" ca="1" si="22"/>
        <v>0</v>
      </c>
      <c r="I22" s="35">
        <f t="shared" ca="1" si="8"/>
        <v>0</v>
      </c>
      <c r="J22" s="35">
        <f t="shared" ca="1" si="15"/>
        <v>22</v>
      </c>
      <c r="K22" s="35">
        <f t="shared" ca="1" si="16"/>
        <v>3</v>
      </c>
      <c r="L22" s="36" t="str">
        <f t="shared" ca="1" si="17"/>
        <v/>
      </c>
      <c r="M22" s="37" t="s">
        <v>60</v>
      </c>
      <c r="N22" s="38" t="s">
        <v>60</v>
      </c>
      <c r="O22" s="39" t="s">
        <v>61</v>
      </c>
      <c r="P22" s="40"/>
      <c r="Q22" s="41"/>
      <c r="R22" s="42" t="s">
        <v>62</v>
      </c>
      <c r="S22" s="43" t="s">
        <v>56</v>
      </c>
      <c r="T22" s="44"/>
      <c r="U22" s="45"/>
      <c r="V22" s="45"/>
      <c r="W22" s="46"/>
      <c r="X22" s="47"/>
      <c r="Y22" s="47"/>
    </row>
    <row r="23" spans="1:25" s="48" customFormat="1" x14ac:dyDescent="0.2">
      <c r="A23" s="34" t="str">
        <f t="shared" si="0"/>
        <v>S</v>
      </c>
      <c r="B23" s="35">
        <f t="shared" ca="1" si="13"/>
        <v>3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1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49</v>
      </c>
      <c r="N23" s="38" t="s">
        <v>49</v>
      </c>
      <c r="O23" s="39" t="s">
        <v>63</v>
      </c>
      <c r="P23" s="40"/>
      <c r="Q23" s="41"/>
      <c r="R23" s="42" t="s">
        <v>64</v>
      </c>
      <c r="S23" s="43" t="s">
        <v>65</v>
      </c>
      <c r="T23" s="44">
        <v>203.42</v>
      </c>
      <c r="U23" s="45"/>
      <c r="V23" s="45"/>
      <c r="W23" s="46"/>
      <c r="X23" s="47"/>
      <c r="Y23" s="47"/>
    </row>
    <row r="24" spans="1:25" s="48" customFormat="1" ht="22.5" x14ac:dyDescent="0.2">
      <c r="A24" s="34" t="str">
        <f t="shared" si="0"/>
        <v>S</v>
      </c>
      <c r="B24" s="35">
        <f t="shared" ca="1" si="13"/>
        <v>3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1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49</v>
      </c>
      <c r="N24" s="38" t="s">
        <v>49</v>
      </c>
      <c r="O24" s="39" t="s">
        <v>66</v>
      </c>
      <c r="P24" s="40"/>
      <c r="Q24" s="41"/>
      <c r="R24" s="42" t="s">
        <v>67</v>
      </c>
      <c r="S24" s="43" t="s">
        <v>65</v>
      </c>
      <c r="T24" s="44">
        <v>203.42</v>
      </c>
      <c r="U24" s="45"/>
      <c r="V24" s="45"/>
      <c r="W24" s="46"/>
      <c r="X24" s="47"/>
      <c r="Y24" s="47"/>
    </row>
    <row r="25" spans="1:25" s="48" customFormat="1" x14ac:dyDescent="0.2">
      <c r="A25" s="34">
        <f t="shared" si="0"/>
        <v>3</v>
      </c>
      <c r="B25" s="35">
        <f t="shared" ca="1" si="13"/>
        <v>3</v>
      </c>
      <c r="C25" s="35">
        <f t="shared" ca="1" si="18"/>
        <v>3</v>
      </c>
      <c r="D25" s="35">
        <f t="shared" ca="1" si="14"/>
        <v>10</v>
      </c>
      <c r="E25" s="35">
        <f t="shared" ca="1" si="19"/>
        <v>1</v>
      </c>
      <c r="F25" s="35">
        <f t="shared" ca="1" si="20"/>
        <v>1</v>
      </c>
      <c r="G25" s="35">
        <f t="shared" ca="1" si="21"/>
        <v>2</v>
      </c>
      <c r="H25" s="35">
        <f t="shared" ca="1" si="22"/>
        <v>0</v>
      </c>
      <c r="I25" s="35">
        <f t="shared" ca="1" si="8"/>
        <v>0</v>
      </c>
      <c r="J25" s="35">
        <f t="shared" ca="1" si="15"/>
        <v>19</v>
      </c>
      <c r="K25" s="35">
        <f t="shared" ca="1" si="16"/>
        <v>10</v>
      </c>
      <c r="L25" s="36" t="str">
        <f t="shared" ca="1" si="17"/>
        <v/>
      </c>
      <c r="M25" s="37" t="s">
        <v>60</v>
      </c>
      <c r="N25" s="38" t="s">
        <v>60</v>
      </c>
      <c r="O25" s="39" t="s">
        <v>68</v>
      </c>
      <c r="P25" s="40"/>
      <c r="Q25" s="41"/>
      <c r="R25" s="42" t="s">
        <v>69</v>
      </c>
      <c r="S25" s="43" t="s">
        <v>56</v>
      </c>
      <c r="T25" s="44"/>
      <c r="U25" s="45"/>
      <c r="V25" s="45"/>
      <c r="W25" s="46"/>
      <c r="X25" s="47"/>
      <c r="Y25" s="47"/>
    </row>
    <row r="26" spans="1:25" s="48" customFormat="1" x14ac:dyDescent="0.2">
      <c r="A26" s="34" t="str">
        <f t="shared" ref="A26:A267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3</v>
      </c>
      <c r="C26" s="35" t="str">
        <f t="shared" ref="C26:C267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267" ca="1" si="27">IF($C26=1,OFFSET(E26,-1,0)+1,OFFSET(E26,-1,0))</f>
        <v>1</v>
      </c>
      <c r="F26" s="35">
        <f t="shared" ref="F26:F267" ca="1" si="28">IF($C26=1,0,IF($C26=2,OFFSET(F26,-1,0)+1,OFFSET(F26,-1,0)))</f>
        <v>1</v>
      </c>
      <c r="G26" s="35">
        <f t="shared" ref="G26:G267" ca="1" si="29">IF(AND($C26&lt;=2,$C26&lt;&gt;0),0,IF($C26=3,OFFSET(G26,-1,0)+1,OFFSET(G26,-1,0)))</f>
        <v>2</v>
      </c>
      <c r="H26" s="35">
        <f t="shared" ref="H26:H267" ca="1" si="30">IF(AND($C26&lt;=3,$C26&lt;&gt;0),0,IF($C26=4,OFFSET(H26,-1,0)+1,OFFSET(H26,-1,0)))</f>
        <v>0</v>
      </c>
      <c r="I26" s="35">
        <f t="shared" ref="I26:I267" ca="1" si="31">IF(AND($C26&lt;=4,$C26&lt;&gt;0),0,IF(AND($C26="S",$W26&gt;0),OFFSET(I26,-1,0)+1,OFFSET(I26,-1,0)))</f>
        <v>0</v>
      </c>
      <c r="J26" s="35">
        <f t="shared" ref="J26:J87" ca="1" si="32">IF(OR($C26="S",$C26=0),0,MATCH(0,OFFSET($D26,1,$C26,ROW($C$268)-ROW($C26)),0))</f>
        <v>0</v>
      </c>
      <c r="K26" s="35">
        <f t="shared" ref="K26:K87" ca="1" si="33">IF(OR($C26="S",$C26=0),0,MATCH(OFFSET($D26,0,$C26)+1,OFFSET($D26,1,$C26,ROW($C$268)-ROW($C26)),0))</f>
        <v>0</v>
      </c>
      <c r="L26" s="36" t="str">
        <f t="shared" ref="L26:L267" ca="1" si="34">IF(OR(W26&gt;0,$C26=1),"F","")</f>
        <v/>
      </c>
      <c r="M26" s="37" t="s">
        <v>49</v>
      </c>
      <c r="N26" s="38" t="s">
        <v>49</v>
      </c>
      <c r="O26" s="39" t="s">
        <v>70</v>
      </c>
      <c r="P26" s="40"/>
      <c r="Q26" s="41"/>
      <c r="R26" s="42" t="s">
        <v>71</v>
      </c>
      <c r="S26" s="43" t="s">
        <v>72</v>
      </c>
      <c r="T26" s="44">
        <v>10</v>
      </c>
      <c r="U26" s="45"/>
      <c r="V26" s="45"/>
      <c r="W26" s="46"/>
      <c r="X26" s="47"/>
      <c r="Y26" s="47"/>
    </row>
    <row r="27" spans="1:25" s="48" customFormat="1" x14ac:dyDescent="0.2">
      <c r="A27" s="34" t="str">
        <f t="shared" si="23"/>
        <v>S</v>
      </c>
      <c r="B27" s="35">
        <f t="shared" ca="1" si="24"/>
        <v>3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1</v>
      </c>
      <c r="G27" s="35">
        <f t="shared" ca="1" si="29"/>
        <v>2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49</v>
      </c>
      <c r="N27" s="38" t="s">
        <v>49</v>
      </c>
      <c r="O27" s="39" t="s">
        <v>73</v>
      </c>
      <c r="P27" s="40"/>
      <c r="Q27" s="41"/>
      <c r="R27" s="42" t="s">
        <v>74</v>
      </c>
      <c r="S27" s="43" t="s">
        <v>72</v>
      </c>
      <c r="T27" s="44">
        <v>10</v>
      </c>
      <c r="U27" s="45"/>
      <c r="V27" s="45"/>
      <c r="W27" s="46"/>
      <c r="X27" s="47"/>
      <c r="Y27" s="47"/>
    </row>
    <row r="28" spans="1:25" s="48" customFormat="1" ht="22.5" x14ac:dyDescent="0.2">
      <c r="A28" s="34" t="str">
        <f t="shared" si="23"/>
        <v>S</v>
      </c>
      <c r="B28" s="35">
        <f t="shared" ca="1" si="24"/>
        <v>3</v>
      </c>
      <c r="C28" s="35" t="str">
        <f t="shared" ca="1" si="25"/>
        <v>S</v>
      </c>
      <c r="D28" s="35">
        <f t="shared" ca="1" si="26"/>
        <v>0</v>
      </c>
      <c r="E28" s="35">
        <f t="shared" ca="1" si="27"/>
        <v>1</v>
      </c>
      <c r="F28" s="35">
        <f t="shared" ca="1" si="28"/>
        <v>1</v>
      </c>
      <c r="G28" s="35">
        <f t="shared" ca="1" si="29"/>
        <v>2</v>
      </c>
      <c r="H28" s="35">
        <f t="shared" ca="1" si="30"/>
        <v>0</v>
      </c>
      <c r="I28" s="35">
        <f t="shared" ca="1" si="31"/>
        <v>0</v>
      </c>
      <c r="J28" s="35">
        <f t="shared" ca="1" si="32"/>
        <v>0</v>
      </c>
      <c r="K28" s="35">
        <f t="shared" ca="1" si="33"/>
        <v>0</v>
      </c>
      <c r="L28" s="36" t="str">
        <f t="shared" ca="1" si="34"/>
        <v/>
      </c>
      <c r="M28" s="37" t="s">
        <v>49</v>
      </c>
      <c r="N28" s="38" t="s">
        <v>49</v>
      </c>
      <c r="O28" s="39" t="s">
        <v>75</v>
      </c>
      <c r="P28" s="40"/>
      <c r="Q28" s="41"/>
      <c r="R28" s="42" t="s">
        <v>76</v>
      </c>
      <c r="S28" s="43" t="s">
        <v>65</v>
      </c>
      <c r="T28" s="44">
        <v>40.119999999999997</v>
      </c>
      <c r="U28" s="45"/>
      <c r="V28" s="45"/>
      <c r="W28" s="46"/>
      <c r="X28" s="47"/>
      <c r="Y28" s="47"/>
    </row>
    <row r="29" spans="1:25" s="48" customFormat="1" ht="22.5" x14ac:dyDescent="0.2">
      <c r="A29" s="34" t="str">
        <f t="shared" si="23"/>
        <v>S</v>
      </c>
      <c r="B29" s="35">
        <f t="shared" ca="1" si="24"/>
        <v>3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1</v>
      </c>
      <c r="G29" s="35">
        <f t="shared" ca="1" si="29"/>
        <v>2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49</v>
      </c>
      <c r="N29" s="38" t="s">
        <v>49</v>
      </c>
      <c r="O29" s="39" t="s">
        <v>77</v>
      </c>
      <c r="P29" s="40"/>
      <c r="Q29" s="41"/>
      <c r="R29" s="42" t="s">
        <v>78</v>
      </c>
      <c r="S29" s="43" t="s">
        <v>65</v>
      </c>
      <c r="T29" s="44">
        <v>68.37</v>
      </c>
      <c r="U29" s="45"/>
      <c r="V29" s="45"/>
      <c r="W29" s="46"/>
      <c r="X29" s="47"/>
      <c r="Y29" s="47"/>
    </row>
    <row r="30" spans="1:25" s="48" customFormat="1" x14ac:dyDescent="0.2">
      <c r="A30" s="34" t="str">
        <f t="shared" si="23"/>
        <v>S</v>
      </c>
      <c r="B30" s="35">
        <f t="shared" ca="1" si="24"/>
        <v>3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1</v>
      </c>
      <c r="G30" s="35">
        <f t="shared" ca="1" si="29"/>
        <v>2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49</v>
      </c>
      <c r="N30" s="38" t="s">
        <v>49</v>
      </c>
      <c r="O30" s="39" t="s">
        <v>79</v>
      </c>
      <c r="P30" s="40"/>
      <c r="Q30" s="41"/>
      <c r="R30" s="42" t="s">
        <v>80</v>
      </c>
      <c r="S30" s="43" t="s">
        <v>72</v>
      </c>
      <c r="T30" s="44">
        <v>6</v>
      </c>
      <c r="U30" s="45"/>
      <c r="V30" s="45"/>
      <c r="W30" s="46"/>
      <c r="X30" s="47"/>
      <c r="Y30" s="47"/>
    </row>
    <row r="31" spans="1:25" s="48" customFormat="1" ht="22.5" x14ac:dyDescent="0.2">
      <c r="A31" s="34" t="str">
        <f t="shared" si="23"/>
        <v>S</v>
      </c>
      <c r="B31" s="35">
        <f t="shared" ca="1" si="24"/>
        <v>3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1</v>
      </c>
      <c r="G31" s="35">
        <f t="shared" ca="1" si="29"/>
        <v>2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49</v>
      </c>
      <c r="N31" s="38" t="s">
        <v>49</v>
      </c>
      <c r="O31" s="39" t="s">
        <v>81</v>
      </c>
      <c r="P31" s="40"/>
      <c r="Q31" s="41"/>
      <c r="R31" s="42" t="s">
        <v>82</v>
      </c>
      <c r="S31" s="43" t="s">
        <v>83</v>
      </c>
      <c r="T31" s="44">
        <v>5.52</v>
      </c>
      <c r="U31" s="45"/>
      <c r="V31" s="45"/>
      <c r="W31" s="46"/>
      <c r="X31" s="47"/>
      <c r="Y31" s="47"/>
    </row>
    <row r="32" spans="1:25" s="48" customFormat="1" x14ac:dyDescent="0.2">
      <c r="A32" s="34" t="str">
        <f t="shared" si="23"/>
        <v>S</v>
      </c>
      <c r="B32" s="35">
        <f t="shared" ca="1" si="24"/>
        <v>3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1</v>
      </c>
      <c r="G32" s="35">
        <f t="shared" ca="1" si="29"/>
        <v>2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49</v>
      </c>
      <c r="N32" s="38" t="s">
        <v>49</v>
      </c>
      <c r="O32" s="39" t="s">
        <v>84</v>
      </c>
      <c r="P32" s="40"/>
      <c r="Q32" s="41"/>
      <c r="R32" s="42" t="s">
        <v>85</v>
      </c>
      <c r="S32" s="43" t="s">
        <v>86</v>
      </c>
      <c r="T32" s="44">
        <v>38</v>
      </c>
      <c r="U32" s="45"/>
      <c r="V32" s="45"/>
      <c r="W32" s="46"/>
      <c r="X32" s="47"/>
      <c r="Y32" s="47"/>
    </row>
    <row r="33" spans="1:25" s="48" customFormat="1" ht="22.5" x14ac:dyDescent="0.2">
      <c r="A33" s="34" t="str">
        <f t="shared" si="23"/>
        <v>S</v>
      </c>
      <c r="B33" s="35">
        <f t="shared" ca="1" si="24"/>
        <v>3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1</v>
      </c>
      <c r="G33" s="35">
        <f t="shared" ca="1" si="29"/>
        <v>2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36" t="str">
        <f t="shared" ca="1" si="34"/>
        <v/>
      </c>
      <c r="M33" s="37" t="s">
        <v>49</v>
      </c>
      <c r="N33" s="38" t="s">
        <v>49</v>
      </c>
      <c r="O33" s="39" t="s">
        <v>87</v>
      </c>
      <c r="P33" s="40"/>
      <c r="Q33" s="41"/>
      <c r="R33" s="42" t="s">
        <v>88</v>
      </c>
      <c r="S33" s="43" t="s">
        <v>89</v>
      </c>
      <c r="T33" s="44">
        <v>16</v>
      </c>
      <c r="U33" s="45"/>
      <c r="V33" s="45"/>
      <c r="W33" s="46"/>
      <c r="X33" s="47"/>
      <c r="Y33" s="47"/>
    </row>
    <row r="34" spans="1:25" s="48" customFormat="1" ht="22.5" x14ac:dyDescent="0.2">
      <c r="A34" s="34" t="str">
        <f t="shared" si="23"/>
        <v>S</v>
      </c>
      <c r="B34" s="35">
        <f t="shared" ca="1" si="24"/>
        <v>3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1</v>
      </c>
      <c r="G34" s="35">
        <f t="shared" ca="1" si="29"/>
        <v>2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49</v>
      </c>
      <c r="N34" s="38" t="s">
        <v>49</v>
      </c>
      <c r="O34" s="39" t="s">
        <v>90</v>
      </c>
      <c r="P34" s="40"/>
      <c r="Q34" s="41"/>
      <c r="R34" s="42" t="s">
        <v>91</v>
      </c>
      <c r="S34" s="43" t="s">
        <v>92</v>
      </c>
      <c r="T34" s="44">
        <v>1.6</v>
      </c>
      <c r="U34" s="45"/>
      <c r="V34" s="45"/>
      <c r="W34" s="46"/>
      <c r="X34" s="47"/>
      <c r="Y34" s="47"/>
    </row>
    <row r="35" spans="1:25" s="48" customFormat="1" x14ac:dyDescent="0.2">
      <c r="A35" s="34">
        <f t="shared" si="23"/>
        <v>3</v>
      </c>
      <c r="B35" s="35">
        <f t="shared" ca="1" si="24"/>
        <v>3</v>
      </c>
      <c r="C35" s="35">
        <f t="shared" ca="1" si="25"/>
        <v>3</v>
      </c>
      <c r="D35" s="35">
        <f t="shared" ca="1" si="26"/>
        <v>3</v>
      </c>
      <c r="E35" s="35">
        <f t="shared" ca="1" si="27"/>
        <v>1</v>
      </c>
      <c r="F35" s="35">
        <f t="shared" ca="1" si="28"/>
        <v>1</v>
      </c>
      <c r="G35" s="35">
        <f t="shared" ca="1" si="29"/>
        <v>3</v>
      </c>
      <c r="H35" s="35">
        <f t="shared" ca="1" si="30"/>
        <v>0</v>
      </c>
      <c r="I35" s="35">
        <f t="shared" ca="1" si="31"/>
        <v>0</v>
      </c>
      <c r="J35" s="35">
        <f t="shared" ca="1" si="32"/>
        <v>9</v>
      </c>
      <c r="K35" s="35">
        <f t="shared" ca="1" si="33"/>
        <v>3</v>
      </c>
      <c r="L35" s="36" t="str">
        <f t="shared" ca="1" si="34"/>
        <v/>
      </c>
      <c r="M35" s="37" t="s">
        <v>60</v>
      </c>
      <c r="N35" s="38" t="s">
        <v>60</v>
      </c>
      <c r="O35" s="39" t="s">
        <v>94</v>
      </c>
      <c r="P35" s="40"/>
      <c r="Q35" s="41"/>
      <c r="R35" s="42" t="s">
        <v>95</v>
      </c>
      <c r="S35" s="43" t="s">
        <v>56</v>
      </c>
      <c r="T35" s="44"/>
      <c r="U35" s="45"/>
      <c r="V35" s="45"/>
      <c r="W35" s="46"/>
      <c r="X35" s="47"/>
      <c r="Y35" s="47"/>
    </row>
    <row r="36" spans="1:25" s="48" customFormat="1" x14ac:dyDescent="0.2">
      <c r="A36" s="34" t="str">
        <f t="shared" si="23"/>
        <v>S</v>
      </c>
      <c r="B36" s="35">
        <f t="shared" ca="1" si="24"/>
        <v>3</v>
      </c>
      <c r="C36" s="35" t="str">
        <f t="shared" ca="1" si="25"/>
        <v>S</v>
      </c>
      <c r="D36" s="35">
        <f t="shared" ca="1" si="26"/>
        <v>0</v>
      </c>
      <c r="E36" s="35">
        <f t="shared" ca="1" si="27"/>
        <v>1</v>
      </c>
      <c r="F36" s="35">
        <f t="shared" ca="1" si="28"/>
        <v>1</v>
      </c>
      <c r="G36" s="35">
        <f t="shared" ca="1" si="29"/>
        <v>3</v>
      </c>
      <c r="H36" s="35">
        <f t="shared" ca="1" si="30"/>
        <v>0</v>
      </c>
      <c r="I36" s="35">
        <f t="shared" ca="1" si="31"/>
        <v>0</v>
      </c>
      <c r="J36" s="35">
        <f t="shared" ca="1" si="32"/>
        <v>0</v>
      </c>
      <c r="K36" s="35">
        <f t="shared" ca="1" si="33"/>
        <v>0</v>
      </c>
      <c r="L36" s="36" t="str">
        <f t="shared" ca="1" si="34"/>
        <v/>
      </c>
      <c r="M36" s="37" t="s">
        <v>49</v>
      </c>
      <c r="N36" s="38" t="s">
        <v>49</v>
      </c>
      <c r="O36" s="39" t="s">
        <v>96</v>
      </c>
      <c r="P36" s="40"/>
      <c r="Q36" s="41"/>
      <c r="R36" s="42" t="s">
        <v>97</v>
      </c>
      <c r="S36" s="43" t="s">
        <v>93</v>
      </c>
      <c r="T36" s="44">
        <v>24.15</v>
      </c>
      <c r="U36" s="45"/>
      <c r="V36" s="45"/>
      <c r="W36" s="46"/>
      <c r="X36" s="47"/>
      <c r="Y36" s="47"/>
    </row>
    <row r="37" spans="1:25" s="48" customFormat="1" x14ac:dyDescent="0.2">
      <c r="A37" s="34" t="str">
        <f t="shared" si="23"/>
        <v>S</v>
      </c>
      <c r="B37" s="35">
        <f t="shared" ca="1" si="24"/>
        <v>3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1</v>
      </c>
      <c r="G37" s="35">
        <f t="shared" ca="1" si="29"/>
        <v>3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36" t="str">
        <f t="shared" ca="1" si="34"/>
        <v/>
      </c>
      <c r="M37" s="37" t="s">
        <v>49</v>
      </c>
      <c r="N37" s="38" t="s">
        <v>49</v>
      </c>
      <c r="O37" s="39" t="s">
        <v>98</v>
      </c>
      <c r="P37" s="40"/>
      <c r="Q37" s="41"/>
      <c r="R37" s="42" t="s">
        <v>99</v>
      </c>
      <c r="S37" s="43" t="s">
        <v>65</v>
      </c>
      <c r="T37" s="44">
        <v>800</v>
      </c>
      <c r="U37" s="45"/>
      <c r="V37" s="45"/>
      <c r="W37" s="46"/>
      <c r="X37" s="47"/>
      <c r="Y37" s="47"/>
    </row>
    <row r="38" spans="1:25" s="48" customFormat="1" x14ac:dyDescent="0.2">
      <c r="A38" s="34">
        <f t="shared" si="23"/>
        <v>3</v>
      </c>
      <c r="B38" s="35">
        <f t="shared" ca="1" si="24"/>
        <v>3</v>
      </c>
      <c r="C38" s="35">
        <f t="shared" ca="1" si="25"/>
        <v>3</v>
      </c>
      <c r="D38" s="35">
        <f t="shared" ca="1" si="26"/>
        <v>2</v>
      </c>
      <c r="E38" s="35">
        <f t="shared" ca="1" si="27"/>
        <v>1</v>
      </c>
      <c r="F38" s="35">
        <f t="shared" ca="1" si="28"/>
        <v>1</v>
      </c>
      <c r="G38" s="35">
        <f t="shared" ca="1" si="29"/>
        <v>4</v>
      </c>
      <c r="H38" s="35">
        <f t="shared" ca="1" si="30"/>
        <v>0</v>
      </c>
      <c r="I38" s="35">
        <f t="shared" ca="1" si="31"/>
        <v>0</v>
      </c>
      <c r="J38" s="35">
        <f t="shared" ca="1" si="32"/>
        <v>6</v>
      </c>
      <c r="K38" s="35">
        <f t="shared" ca="1" si="33"/>
        <v>2</v>
      </c>
      <c r="L38" s="36" t="str">
        <f t="shared" ca="1" si="34"/>
        <v/>
      </c>
      <c r="M38" s="37" t="s">
        <v>60</v>
      </c>
      <c r="N38" s="38" t="s">
        <v>60</v>
      </c>
      <c r="O38" s="39" t="s">
        <v>100</v>
      </c>
      <c r="P38" s="40"/>
      <c r="Q38" s="41"/>
      <c r="R38" s="42" t="s">
        <v>101</v>
      </c>
      <c r="S38" s="43" t="s">
        <v>56</v>
      </c>
      <c r="T38" s="44"/>
      <c r="U38" s="45"/>
      <c r="V38" s="45"/>
      <c r="W38" s="46"/>
      <c r="X38" s="47"/>
      <c r="Y38" s="47"/>
    </row>
    <row r="39" spans="1:25" s="48" customFormat="1" ht="22.5" x14ac:dyDescent="0.2">
      <c r="A39" s="34" t="str">
        <f t="shared" si="23"/>
        <v>S</v>
      </c>
      <c r="B39" s="35">
        <f t="shared" ca="1" si="24"/>
        <v>3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1</v>
      </c>
      <c r="G39" s="35">
        <f t="shared" ca="1" si="29"/>
        <v>4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49</v>
      </c>
      <c r="N39" s="38" t="s">
        <v>49</v>
      </c>
      <c r="O39" s="39" t="s">
        <v>102</v>
      </c>
      <c r="P39" s="40"/>
      <c r="Q39" s="41"/>
      <c r="R39" s="42" t="s">
        <v>103</v>
      </c>
      <c r="S39" s="43" t="s">
        <v>89</v>
      </c>
      <c r="T39" s="44">
        <v>36</v>
      </c>
      <c r="U39" s="45"/>
      <c r="V39" s="45"/>
      <c r="W39" s="46"/>
      <c r="X39" s="47"/>
      <c r="Y39" s="47"/>
    </row>
    <row r="40" spans="1:25" s="48" customFormat="1" x14ac:dyDescent="0.2">
      <c r="A40" s="34">
        <f t="shared" si="23"/>
        <v>3</v>
      </c>
      <c r="B40" s="35">
        <f t="shared" ca="1" si="24"/>
        <v>3</v>
      </c>
      <c r="C40" s="35">
        <f t="shared" ca="1" si="25"/>
        <v>3</v>
      </c>
      <c r="D40" s="35">
        <f t="shared" ca="1" si="26"/>
        <v>2</v>
      </c>
      <c r="E40" s="35">
        <f t="shared" ca="1" si="27"/>
        <v>1</v>
      </c>
      <c r="F40" s="35">
        <f t="shared" ca="1" si="28"/>
        <v>1</v>
      </c>
      <c r="G40" s="35">
        <f t="shared" ca="1" si="29"/>
        <v>5</v>
      </c>
      <c r="H40" s="35">
        <f t="shared" ca="1" si="30"/>
        <v>0</v>
      </c>
      <c r="I40" s="35">
        <f t="shared" ca="1" si="31"/>
        <v>0</v>
      </c>
      <c r="J40" s="35">
        <f t="shared" ca="1" si="32"/>
        <v>4</v>
      </c>
      <c r="K40" s="35">
        <f t="shared" ca="1" si="33"/>
        <v>2</v>
      </c>
      <c r="L40" s="36" t="str">
        <f t="shared" ca="1" si="34"/>
        <v/>
      </c>
      <c r="M40" s="37" t="s">
        <v>60</v>
      </c>
      <c r="N40" s="38" t="s">
        <v>60</v>
      </c>
      <c r="O40" s="39" t="s">
        <v>104</v>
      </c>
      <c r="P40" s="40"/>
      <c r="Q40" s="41"/>
      <c r="R40" s="42" t="s">
        <v>105</v>
      </c>
      <c r="S40" s="43" t="s">
        <v>56</v>
      </c>
      <c r="T40" s="44"/>
      <c r="U40" s="45"/>
      <c r="V40" s="45"/>
      <c r="W40" s="46"/>
      <c r="X40" s="47"/>
      <c r="Y40" s="47"/>
    </row>
    <row r="41" spans="1:25" s="48" customFormat="1" ht="22.5" x14ac:dyDescent="0.2">
      <c r="A41" s="34" t="str">
        <f t="shared" si="23"/>
        <v>S</v>
      </c>
      <c r="B41" s="35">
        <f t="shared" ca="1" si="24"/>
        <v>3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1</v>
      </c>
      <c r="G41" s="35">
        <f t="shared" ca="1" si="29"/>
        <v>5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49</v>
      </c>
      <c r="N41" s="38" t="s">
        <v>49</v>
      </c>
      <c r="O41" s="39" t="s">
        <v>106</v>
      </c>
      <c r="P41" s="40"/>
      <c r="Q41" s="41"/>
      <c r="R41" s="42" t="s">
        <v>91</v>
      </c>
      <c r="S41" s="43" t="s">
        <v>92</v>
      </c>
      <c r="T41" s="44">
        <v>0.56000000000000005</v>
      </c>
      <c r="U41" s="45"/>
      <c r="V41" s="45"/>
      <c r="W41" s="46"/>
      <c r="X41" s="47"/>
      <c r="Y41" s="47"/>
    </row>
    <row r="42" spans="1:25" s="48" customFormat="1" x14ac:dyDescent="0.2">
      <c r="A42" s="34">
        <f t="shared" si="23"/>
        <v>3</v>
      </c>
      <c r="B42" s="35">
        <f t="shared" ca="1" si="24"/>
        <v>3</v>
      </c>
      <c r="C42" s="35">
        <f t="shared" ca="1" si="25"/>
        <v>3</v>
      </c>
      <c r="D42" s="35">
        <f t="shared" ca="1" si="26"/>
        <v>2</v>
      </c>
      <c r="E42" s="35">
        <f t="shared" ca="1" si="27"/>
        <v>1</v>
      </c>
      <c r="F42" s="35">
        <f t="shared" ca="1" si="28"/>
        <v>1</v>
      </c>
      <c r="G42" s="35">
        <f t="shared" ca="1" si="29"/>
        <v>6</v>
      </c>
      <c r="H42" s="35">
        <f t="shared" ca="1" si="30"/>
        <v>0</v>
      </c>
      <c r="I42" s="35">
        <f t="shared" ca="1" si="31"/>
        <v>0</v>
      </c>
      <c r="J42" s="35">
        <f t="shared" ca="1" si="32"/>
        <v>2</v>
      </c>
      <c r="K42" s="35" t="e">
        <f t="shared" ca="1" si="33"/>
        <v>#N/A</v>
      </c>
      <c r="L42" s="36" t="str">
        <f t="shared" ca="1" si="34"/>
        <v/>
      </c>
      <c r="M42" s="37" t="s">
        <v>60</v>
      </c>
      <c r="N42" s="38" t="s">
        <v>60</v>
      </c>
      <c r="O42" s="39" t="s">
        <v>107</v>
      </c>
      <c r="P42" s="40"/>
      <c r="Q42" s="41"/>
      <c r="R42" s="42" t="s">
        <v>108</v>
      </c>
      <c r="S42" s="43" t="s">
        <v>56</v>
      </c>
      <c r="T42" s="44"/>
      <c r="U42" s="45"/>
      <c r="V42" s="45"/>
      <c r="W42" s="46"/>
      <c r="X42" s="47"/>
      <c r="Y42" s="47"/>
    </row>
    <row r="43" spans="1:25" s="48" customFormat="1" x14ac:dyDescent="0.2">
      <c r="A43" s="34" t="str">
        <f t="shared" si="23"/>
        <v>S</v>
      </c>
      <c r="B43" s="35">
        <f t="shared" ca="1" si="24"/>
        <v>3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1</v>
      </c>
      <c r="G43" s="35">
        <f t="shared" ca="1" si="29"/>
        <v>6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49</v>
      </c>
      <c r="N43" s="38" t="s">
        <v>49</v>
      </c>
      <c r="O43" s="39" t="s">
        <v>109</v>
      </c>
      <c r="P43" s="40"/>
      <c r="Q43" s="41"/>
      <c r="R43" s="42" t="s">
        <v>110</v>
      </c>
      <c r="S43" s="43" t="s">
        <v>83</v>
      </c>
      <c r="T43" s="44">
        <v>4.5</v>
      </c>
      <c r="U43" s="45"/>
      <c r="V43" s="45"/>
      <c r="W43" s="46"/>
      <c r="X43" s="47"/>
      <c r="Y43" s="47"/>
    </row>
    <row r="44" spans="1:25" s="48" customFormat="1" ht="20.100000000000001" customHeight="1" x14ac:dyDescent="0.2">
      <c r="A44" s="34">
        <f t="shared" si="23"/>
        <v>2</v>
      </c>
      <c r="B44" s="35">
        <f t="shared" ca="1" si="24"/>
        <v>2</v>
      </c>
      <c r="C44" s="35">
        <f t="shared" ca="1" si="25"/>
        <v>2</v>
      </c>
      <c r="D44" s="35">
        <f t="shared" ca="1" si="26"/>
        <v>3</v>
      </c>
      <c r="E44" s="35">
        <f t="shared" ca="1" si="27"/>
        <v>1</v>
      </c>
      <c r="F44" s="35">
        <f t="shared" ca="1" si="28"/>
        <v>2</v>
      </c>
      <c r="G44" s="35">
        <f t="shared" ca="1" si="29"/>
        <v>0</v>
      </c>
      <c r="H44" s="35">
        <f t="shared" ca="1" si="30"/>
        <v>0</v>
      </c>
      <c r="I44" s="35">
        <f t="shared" ca="1" si="31"/>
        <v>0</v>
      </c>
      <c r="J44" s="35">
        <f t="shared" ca="1" si="32"/>
        <v>190</v>
      </c>
      <c r="K44" s="35">
        <f t="shared" ca="1" si="33"/>
        <v>3</v>
      </c>
      <c r="L44" s="36" t="str">
        <f t="shared" ca="1" si="34"/>
        <v/>
      </c>
      <c r="M44" s="37" t="s">
        <v>57</v>
      </c>
      <c r="N44" s="38" t="s">
        <v>57</v>
      </c>
      <c r="O44" s="71" t="s">
        <v>111</v>
      </c>
      <c r="P44" s="40"/>
      <c r="Q44" s="41"/>
      <c r="R44" s="72" t="s">
        <v>112</v>
      </c>
      <c r="S44" s="43" t="s">
        <v>56</v>
      </c>
      <c r="T44" s="44"/>
      <c r="U44" s="45"/>
      <c r="V44" s="45"/>
      <c r="W44" s="73"/>
      <c r="X44" s="47"/>
      <c r="Y44" s="47"/>
    </row>
    <row r="45" spans="1:25" s="48" customFormat="1" ht="22.5" x14ac:dyDescent="0.2">
      <c r="A45" s="34" t="str">
        <f t="shared" si="23"/>
        <v>S</v>
      </c>
      <c r="B45" s="35">
        <f t="shared" ca="1" si="24"/>
        <v>2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2</v>
      </c>
      <c r="G45" s="35">
        <f t="shared" ca="1" si="29"/>
        <v>0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49</v>
      </c>
      <c r="N45" s="38" t="s">
        <v>49</v>
      </c>
      <c r="O45" s="39" t="s">
        <v>113</v>
      </c>
      <c r="P45" s="40"/>
      <c r="Q45" s="41"/>
      <c r="R45" s="42" t="s">
        <v>114</v>
      </c>
      <c r="S45" s="43" t="s">
        <v>92</v>
      </c>
      <c r="T45" s="44">
        <v>41.676099999999998</v>
      </c>
      <c r="U45" s="45"/>
      <c r="V45" s="45"/>
      <c r="W45" s="46"/>
      <c r="X45" s="47"/>
      <c r="Y45" s="47"/>
    </row>
    <row r="46" spans="1:25" s="48" customFormat="1" x14ac:dyDescent="0.2">
      <c r="A46" s="34" t="str">
        <f t="shared" si="23"/>
        <v>S</v>
      </c>
      <c r="B46" s="35">
        <f t="shared" ca="1" si="24"/>
        <v>2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2</v>
      </c>
      <c r="G46" s="35">
        <f t="shared" ca="1" si="29"/>
        <v>0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49</v>
      </c>
      <c r="N46" s="38" t="s">
        <v>49</v>
      </c>
      <c r="O46" s="39" t="s">
        <v>115</v>
      </c>
      <c r="P46" s="40"/>
      <c r="Q46" s="41"/>
      <c r="R46" s="42" t="s">
        <v>116</v>
      </c>
      <c r="S46" s="43" t="s">
        <v>92</v>
      </c>
      <c r="T46" s="44">
        <v>41.676099999999998</v>
      </c>
      <c r="U46" s="45"/>
      <c r="V46" s="45"/>
      <c r="W46" s="46"/>
      <c r="X46" s="47"/>
      <c r="Y46" s="47"/>
    </row>
    <row r="47" spans="1:25" s="48" customFormat="1" ht="20.100000000000001" customHeight="1" x14ac:dyDescent="0.2">
      <c r="A47" s="34">
        <f t="shared" si="23"/>
        <v>2</v>
      </c>
      <c r="B47" s="35">
        <f t="shared" ca="1" si="24"/>
        <v>2</v>
      </c>
      <c r="C47" s="35">
        <f t="shared" ca="1" si="25"/>
        <v>2</v>
      </c>
      <c r="D47" s="35">
        <f t="shared" ca="1" si="26"/>
        <v>3</v>
      </c>
      <c r="E47" s="35">
        <f t="shared" ca="1" si="27"/>
        <v>1</v>
      </c>
      <c r="F47" s="35">
        <f t="shared" ca="1" si="28"/>
        <v>3</v>
      </c>
      <c r="G47" s="35">
        <f t="shared" ca="1" si="29"/>
        <v>0</v>
      </c>
      <c r="H47" s="35">
        <f t="shared" ca="1" si="30"/>
        <v>0</v>
      </c>
      <c r="I47" s="35">
        <f t="shared" ca="1" si="31"/>
        <v>0</v>
      </c>
      <c r="J47" s="35">
        <f t="shared" ca="1" si="32"/>
        <v>187</v>
      </c>
      <c r="K47" s="35">
        <f t="shared" ca="1" si="33"/>
        <v>3</v>
      </c>
      <c r="L47" s="36" t="str">
        <f t="shared" ca="1" si="34"/>
        <v/>
      </c>
      <c r="M47" s="37" t="s">
        <v>57</v>
      </c>
      <c r="N47" s="38" t="s">
        <v>57</v>
      </c>
      <c r="O47" s="71" t="s">
        <v>117</v>
      </c>
      <c r="P47" s="40"/>
      <c r="Q47" s="41"/>
      <c r="R47" s="72" t="s">
        <v>118</v>
      </c>
      <c r="S47" s="43" t="s">
        <v>56</v>
      </c>
      <c r="T47" s="44"/>
      <c r="U47" s="45"/>
      <c r="V47" s="45"/>
      <c r="W47" s="73"/>
      <c r="X47" s="47"/>
      <c r="Y47" s="47"/>
    </row>
    <row r="48" spans="1:25" s="48" customFormat="1" ht="22.5" x14ac:dyDescent="0.2">
      <c r="A48" s="34" t="str">
        <f t="shared" si="23"/>
        <v>S</v>
      </c>
      <c r="B48" s="35">
        <f t="shared" ca="1" si="24"/>
        <v>2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3</v>
      </c>
      <c r="G48" s="35">
        <f t="shared" ca="1" si="29"/>
        <v>0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49</v>
      </c>
      <c r="N48" s="38" t="s">
        <v>49</v>
      </c>
      <c r="O48" s="39" t="s">
        <v>119</v>
      </c>
      <c r="P48" s="40"/>
      <c r="Q48" s="41"/>
      <c r="R48" s="42" t="s">
        <v>120</v>
      </c>
      <c r="S48" s="43" t="s">
        <v>92</v>
      </c>
      <c r="T48" s="44">
        <v>50</v>
      </c>
      <c r="U48" s="45"/>
      <c r="V48" s="45"/>
      <c r="W48" s="46"/>
      <c r="X48" s="47"/>
      <c r="Y48" s="47"/>
    </row>
    <row r="49" spans="1:25" s="48" customFormat="1" x14ac:dyDescent="0.2">
      <c r="A49" s="34" t="str">
        <f t="shared" si="23"/>
        <v>S</v>
      </c>
      <c r="B49" s="35">
        <f t="shared" ca="1" si="24"/>
        <v>2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3</v>
      </c>
      <c r="G49" s="35">
        <f t="shared" ca="1" si="29"/>
        <v>0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49</v>
      </c>
      <c r="N49" s="38" t="s">
        <v>49</v>
      </c>
      <c r="O49" s="39" t="s">
        <v>121</v>
      </c>
      <c r="P49" s="40"/>
      <c r="Q49" s="41"/>
      <c r="R49" s="42" t="s">
        <v>122</v>
      </c>
      <c r="S49" s="43" t="s">
        <v>92</v>
      </c>
      <c r="T49" s="44">
        <v>50</v>
      </c>
      <c r="U49" s="45"/>
      <c r="V49" s="45"/>
      <c r="W49" s="46"/>
      <c r="X49" s="47"/>
      <c r="Y49" s="47"/>
    </row>
    <row r="50" spans="1:25" s="48" customFormat="1" ht="20.100000000000001" customHeight="1" x14ac:dyDescent="0.2">
      <c r="A50" s="34">
        <f t="shared" si="23"/>
        <v>2</v>
      </c>
      <c r="B50" s="35">
        <f t="shared" ca="1" si="24"/>
        <v>2</v>
      </c>
      <c r="C50" s="35">
        <f t="shared" ca="1" si="25"/>
        <v>2</v>
      </c>
      <c r="D50" s="35">
        <f t="shared" ca="1" si="26"/>
        <v>4</v>
      </c>
      <c r="E50" s="35">
        <f t="shared" ca="1" si="27"/>
        <v>1</v>
      </c>
      <c r="F50" s="35">
        <f t="shared" ca="1" si="28"/>
        <v>4</v>
      </c>
      <c r="G50" s="35">
        <f t="shared" ca="1" si="29"/>
        <v>0</v>
      </c>
      <c r="H50" s="35">
        <f t="shared" ca="1" si="30"/>
        <v>0</v>
      </c>
      <c r="I50" s="35">
        <f t="shared" ca="1" si="31"/>
        <v>0</v>
      </c>
      <c r="J50" s="35">
        <f t="shared" ca="1" si="32"/>
        <v>184</v>
      </c>
      <c r="K50" s="35">
        <f t="shared" ca="1" si="33"/>
        <v>4</v>
      </c>
      <c r="L50" s="36" t="str">
        <f t="shared" ca="1" si="34"/>
        <v/>
      </c>
      <c r="M50" s="37" t="s">
        <v>57</v>
      </c>
      <c r="N50" s="38" t="s">
        <v>57</v>
      </c>
      <c r="O50" s="71" t="s">
        <v>123</v>
      </c>
      <c r="P50" s="40"/>
      <c r="Q50" s="41"/>
      <c r="R50" s="72" t="s">
        <v>124</v>
      </c>
      <c r="S50" s="43" t="s">
        <v>56</v>
      </c>
      <c r="T50" s="44"/>
      <c r="U50" s="45"/>
      <c r="V50" s="45"/>
      <c r="W50" s="73"/>
      <c r="X50" s="47"/>
      <c r="Y50" s="47"/>
    </row>
    <row r="51" spans="1:25" s="48" customFormat="1" x14ac:dyDescent="0.2">
      <c r="A51" s="34">
        <f t="shared" si="23"/>
        <v>3</v>
      </c>
      <c r="B51" s="35">
        <f t="shared" ca="1" si="24"/>
        <v>3</v>
      </c>
      <c r="C51" s="35">
        <f t="shared" ca="1" si="25"/>
        <v>3</v>
      </c>
      <c r="D51" s="35">
        <f t="shared" ca="1" si="26"/>
        <v>3</v>
      </c>
      <c r="E51" s="35">
        <f t="shared" ca="1" si="27"/>
        <v>1</v>
      </c>
      <c r="F51" s="35">
        <f t="shared" ca="1" si="28"/>
        <v>4</v>
      </c>
      <c r="G51" s="35">
        <f t="shared" ca="1" si="29"/>
        <v>1</v>
      </c>
      <c r="H51" s="35">
        <f t="shared" ca="1" si="30"/>
        <v>0</v>
      </c>
      <c r="I51" s="35">
        <f t="shared" ca="1" si="31"/>
        <v>0</v>
      </c>
      <c r="J51" s="35">
        <f t="shared" ca="1" si="32"/>
        <v>3</v>
      </c>
      <c r="K51" s="35">
        <f t="shared" ca="1" si="33"/>
        <v>67</v>
      </c>
      <c r="L51" s="36" t="str">
        <f t="shared" ca="1" si="34"/>
        <v/>
      </c>
      <c r="M51" s="37" t="s">
        <v>60</v>
      </c>
      <c r="N51" s="38" t="s">
        <v>60</v>
      </c>
      <c r="O51" s="39" t="s">
        <v>125</v>
      </c>
      <c r="P51" s="40"/>
      <c r="Q51" s="41"/>
      <c r="R51" s="42" t="s">
        <v>62</v>
      </c>
      <c r="S51" s="43" t="s">
        <v>56</v>
      </c>
      <c r="T51" s="44"/>
      <c r="U51" s="45"/>
      <c r="V51" s="45"/>
      <c r="W51" s="46"/>
      <c r="X51" s="47"/>
      <c r="Y51" s="47"/>
    </row>
    <row r="52" spans="1:25" s="48" customFormat="1" x14ac:dyDescent="0.2">
      <c r="A52" s="34" t="str">
        <f t="shared" si="23"/>
        <v>S</v>
      </c>
      <c r="B52" s="35">
        <f t="shared" ca="1" si="24"/>
        <v>3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4</v>
      </c>
      <c r="G52" s="35">
        <f t="shared" ca="1" si="29"/>
        <v>1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49</v>
      </c>
      <c r="N52" s="38" t="s">
        <v>49</v>
      </c>
      <c r="O52" s="39" t="s">
        <v>126</v>
      </c>
      <c r="P52" s="40"/>
      <c r="Q52" s="41"/>
      <c r="R52" s="42" t="s">
        <v>127</v>
      </c>
      <c r="S52" s="43" t="s">
        <v>65</v>
      </c>
      <c r="T52" s="44">
        <v>203.42</v>
      </c>
      <c r="U52" s="45"/>
      <c r="V52" s="45"/>
      <c r="W52" s="46"/>
      <c r="X52" s="47"/>
      <c r="Y52" s="47"/>
    </row>
    <row r="53" spans="1:25" s="48" customFormat="1" x14ac:dyDescent="0.2">
      <c r="A53" s="34" t="str">
        <f t="shared" si="23"/>
        <v>S</v>
      </c>
      <c r="B53" s="35">
        <f t="shared" ca="1" si="24"/>
        <v>3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4</v>
      </c>
      <c r="G53" s="35">
        <f t="shared" ca="1" si="29"/>
        <v>1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49</v>
      </c>
      <c r="N53" s="38" t="s">
        <v>49</v>
      </c>
      <c r="O53" s="39" t="s">
        <v>128</v>
      </c>
      <c r="P53" s="40"/>
      <c r="Q53" s="41"/>
      <c r="R53" s="42" t="s">
        <v>129</v>
      </c>
      <c r="S53" s="43" t="s">
        <v>65</v>
      </c>
      <c r="T53" s="44">
        <v>406.84</v>
      </c>
      <c r="U53" s="45"/>
      <c r="V53" s="45"/>
      <c r="W53" s="46"/>
      <c r="X53" s="47"/>
      <c r="Y53" s="47"/>
    </row>
    <row r="54" spans="1:25" s="48" customFormat="1" ht="20.100000000000001" customHeight="1" x14ac:dyDescent="0.2">
      <c r="A54" s="34">
        <f t="shared" si="23"/>
        <v>2</v>
      </c>
      <c r="B54" s="35">
        <f t="shared" ca="1" si="24"/>
        <v>2</v>
      </c>
      <c r="C54" s="35">
        <f t="shared" ca="1" si="25"/>
        <v>2</v>
      </c>
      <c r="D54" s="35">
        <f t="shared" ca="1" si="26"/>
        <v>41</v>
      </c>
      <c r="E54" s="35">
        <f t="shared" ca="1" si="27"/>
        <v>1</v>
      </c>
      <c r="F54" s="35">
        <f t="shared" ca="1" si="28"/>
        <v>5</v>
      </c>
      <c r="G54" s="35">
        <f t="shared" ca="1" si="29"/>
        <v>0</v>
      </c>
      <c r="H54" s="35">
        <f t="shared" ca="1" si="30"/>
        <v>0</v>
      </c>
      <c r="I54" s="35">
        <f t="shared" ca="1" si="31"/>
        <v>0</v>
      </c>
      <c r="J54" s="35">
        <f t="shared" ca="1" si="32"/>
        <v>180</v>
      </c>
      <c r="K54" s="35">
        <f t="shared" ca="1" si="33"/>
        <v>41</v>
      </c>
      <c r="L54" s="36" t="str">
        <f t="shared" ca="1" si="34"/>
        <v/>
      </c>
      <c r="M54" s="37" t="s">
        <v>57</v>
      </c>
      <c r="N54" s="38" t="s">
        <v>57</v>
      </c>
      <c r="O54" s="71" t="s">
        <v>130</v>
      </c>
      <c r="P54" s="40"/>
      <c r="Q54" s="41"/>
      <c r="R54" s="72" t="s">
        <v>131</v>
      </c>
      <c r="S54" s="43" t="s">
        <v>56</v>
      </c>
      <c r="T54" s="44"/>
      <c r="U54" s="45"/>
      <c r="V54" s="45"/>
      <c r="W54" s="73"/>
      <c r="X54" s="47"/>
      <c r="Y54" s="47"/>
    </row>
    <row r="55" spans="1:25" s="48" customFormat="1" ht="22.5" x14ac:dyDescent="0.2">
      <c r="A55" s="34" t="str">
        <f t="shared" si="23"/>
        <v>S</v>
      </c>
      <c r="B55" s="35">
        <f t="shared" ca="1" si="24"/>
        <v>2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5</v>
      </c>
      <c r="G55" s="35">
        <f t="shared" ca="1" si="29"/>
        <v>0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49</v>
      </c>
      <c r="N55" s="38" t="s">
        <v>49</v>
      </c>
      <c r="O55" s="39" t="s">
        <v>132</v>
      </c>
      <c r="P55" s="40"/>
      <c r="Q55" s="41"/>
      <c r="R55" s="42" t="s">
        <v>133</v>
      </c>
      <c r="S55" s="43" t="s">
        <v>72</v>
      </c>
      <c r="T55" s="44">
        <v>1</v>
      </c>
      <c r="U55" s="45"/>
      <c r="V55" s="45"/>
      <c r="W55" s="46"/>
      <c r="X55" s="47"/>
      <c r="Y55" s="47"/>
    </row>
    <row r="56" spans="1:25" s="48" customFormat="1" x14ac:dyDescent="0.2">
      <c r="A56" s="34" t="str">
        <f t="shared" si="23"/>
        <v>S</v>
      </c>
      <c r="B56" s="35">
        <f t="shared" ca="1" si="24"/>
        <v>2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5</v>
      </c>
      <c r="G56" s="35">
        <f t="shared" ca="1" si="29"/>
        <v>0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49</v>
      </c>
      <c r="N56" s="38" t="s">
        <v>49</v>
      </c>
      <c r="O56" s="39" t="s">
        <v>134</v>
      </c>
      <c r="P56" s="40"/>
      <c r="Q56" s="41"/>
      <c r="R56" s="42" t="s">
        <v>135</v>
      </c>
      <c r="S56" s="43" t="s">
        <v>72</v>
      </c>
      <c r="T56" s="44">
        <v>6</v>
      </c>
      <c r="U56" s="45"/>
      <c r="V56" s="45"/>
      <c r="W56" s="46"/>
      <c r="X56" s="47"/>
      <c r="Y56" s="47"/>
    </row>
    <row r="57" spans="1:25" s="48" customFormat="1" x14ac:dyDescent="0.2">
      <c r="A57" s="34" t="str">
        <f t="shared" si="23"/>
        <v>S</v>
      </c>
      <c r="B57" s="35">
        <f t="shared" ca="1" si="24"/>
        <v>2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5</v>
      </c>
      <c r="G57" s="35">
        <f t="shared" ca="1" si="29"/>
        <v>0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49</v>
      </c>
      <c r="N57" s="38" t="s">
        <v>49</v>
      </c>
      <c r="O57" s="39" t="s">
        <v>136</v>
      </c>
      <c r="P57" s="40"/>
      <c r="Q57" s="41"/>
      <c r="R57" s="42" t="s">
        <v>137</v>
      </c>
      <c r="S57" s="43" t="s">
        <v>65</v>
      </c>
      <c r="T57" s="44">
        <v>1.5</v>
      </c>
      <c r="U57" s="45"/>
      <c r="V57" s="45"/>
      <c r="W57" s="46"/>
      <c r="X57" s="47"/>
      <c r="Y57" s="47"/>
    </row>
    <row r="58" spans="1:25" s="48" customFormat="1" x14ac:dyDescent="0.2">
      <c r="A58" s="34" t="str">
        <f t="shared" si="23"/>
        <v>S</v>
      </c>
      <c r="B58" s="35">
        <f t="shared" ca="1" si="24"/>
        <v>2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5</v>
      </c>
      <c r="G58" s="35">
        <f t="shared" ca="1" si="29"/>
        <v>0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49</v>
      </c>
      <c r="N58" s="38" t="s">
        <v>49</v>
      </c>
      <c r="O58" s="39" t="s">
        <v>138</v>
      </c>
      <c r="P58" s="40"/>
      <c r="Q58" s="41"/>
      <c r="R58" s="42" t="s">
        <v>139</v>
      </c>
      <c r="S58" s="43" t="s">
        <v>86</v>
      </c>
      <c r="T58" s="44">
        <v>20</v>
      </c>
      <c r="U58" s="45"/>
      <c r="V58" s="45"/>
      <c r="W58" s="46"/>
      <c r="X58" s="47"/>
      <c r="Y58" s="47"/>
    </row>
    <row r="59" spans="1:25" s="48" customFormat="1" x14ac:dyDescent="0.2">
      <c r="A59" s="34" t="str">
        <f t="shared" si="23"/>
        <v>S</v>
      </c>
      <c r="B59" s="35">
        <f t="shared" ca="1" si="24"/>
        <v>2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5</v>
      </c>
      <c r="G59" s="35">
        <f t="shared" ca="1" si="29"/>
        <v>0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49</v>
      </c>
      <c r="N59" s="38" t="s">
        <v>49</v>
      </c>
      <c r="O59" s="39" t="s">
        <v>140</v>
      </c>
      <c r="P59" s="40"/>
      <c r="Q59" s="41"/>
      <c r="R59" s="42" t="s">
        <v>141</v>
      </c>
      <c r="S59" s="43" t="s">
        <v>86</v>
      </c>
      <c r="T59" s="44">
        <v>120</v>
      </c>
      <c r="U59" s="45"/>
      <c r="V59" s="45"/>
      <c r="W59" s="46"/>
      <c r="X59" s="47"/>
      <c r="Y59" s="47"/>
    </row>
    <row r="60" spans="1:25" s="48" customFormat="1" x14ac:dyDescent="0.2">
      <c r="A60" s="34" t="str">
        <f t="shared" si="23"/>
        <v>S</v>
      </c>
      <c r="B60" s="35">
        <f t="shared" ca="1" si="24"/>
        <v>2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5</v>
      </c>
      <c r="G60" s="35">
        <f t="shared" ca="1" si="29"/>
        <v>0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49</v>
      </c>
      <c r="N60" s="38" t="s">
        <v>49</v>
      </c>
      <c r="O60" s="39" t="s">
        <v>142</v>
      </c>
      <c r="P60" s="40"/>
      <c r="Q60" s="41"/>
      <c r="R60" s="42" t="s">
        <v>143</v>
      </c>
      <c r="S60" s="43" t="s">
        <v>86</v>
      </c>
      <c r="T60" s="44">
        <v>40</v>
      </c>
      <c r="U60" s="45"/>
      <c r="V60" s="45"/>
      <c r="W60" s="46"/>
      <c r="X60" s="47"/>
      <c r="Y60" s="47"/>
    </row>
    <row r="61" spans="1:25" s="48" customFormat="1" x14ac:dyDescent="0.2">
      <c r="A61" s="34" t="str">
        <f t="shared" si="23"/>
        <v>S</v>
      </c>
      <c r="B61" s="35">
        <f t="shared" ca="1" si="24"/>
        <v>2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5</v>
      </c>
      <c r="G61" s="35">
        <f t="shared" ca="1" si="29"/>
        <v>0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49</v>
      </c>
      <c r="N61" s="38" t="s">
        <v>49</v>
      </c>
      <c r="O61" s="39" t="s">
        <v>144</v>
      </c>
      <c r="P61" s="40"/>
      <c r="Q61" s="41"/>
      <c r="R61" s="42" t="s">
        <v>145</v>
      </c>
      <c r="S61" s="43" t="s">
        <v>86</v>
      </c>
      <c r="T61" s="44">
        <v>250</v>
      </c>
      <c r="U61" s="45"/>
      <c r="V61" s="45"/>
      <c r="W61" s="46"/>
      <c r="X61" s="47"/>
      <c r="Y61" s="47"/>
    </row>
    <row r="62" spans="1:25" s="48" customFormat="1" x14ac:dyDescent="0.2">
      <c r="A62" s="34" t="str">
        <f t="shared" ref="A62:A94" si="35">CHOOSE(1+LOG(1+2*(ORÇAMENTO.Nivel="Nível 1")+4*(ORÇAMENTO.Nivel="Nível 2")+8*(ORÇAMENTO.Nivel="Nível 3")+16*(ORÇAMENTO.Nivel="Nível 4")+32*(ORÇAMENTO.Nivel="Serviço"),2),0,1,2,3,4,"S")</f>
        <v>S</v>
      </c>
      <c r="B62" s="35">
        <f t="shared" ca="1" si="24"/>
        <v>2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5</v>
      </c>
      <c r="G62" s="35">
        <f t="shared" ca="1" si="29"/>
        <v>0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49</v>
      </c>
      <c r="N62" s="38" t="s">
        <v>49</v>
      </c>
      <c r="O62" s="39" t="s">
        <v>146</v>
      </c>
      <c r="P62" s="40"/>
      <c r="Q62" s="41"/>
      <c r="R62" s="42" t="s">
        <v>147</v>
      </c>
      <c r="S62" s="43" t="s">
        <v>86</v>
      </c>
      <c r="T62" s="44">
        <v>171</v>
      </c>
      <c r="U62" s="45"/>
      <c r="V62" s="45"/>
      <c r="W62" s="46"/>
      <c r="X62" s="47"/>
      <c r="Y62" s="47"/>
    </row>
    <row r="63" spans="1:25" s="48" customFormat="1" x14ac:dyDescent="0.2">
      <c r="A63" s="34" t="str">
        <f t="shared" si="35"/>
        <v>S</v>
      </c>
      <c r="B63" s="35">
        <f t="shared" ca="1" si="24"/>
        <v>2</v>
      </c>
      <c r="C63" s="35" t="str">
        <f t="shared" ca="1" si="25"/>
        <v>S</v>
      </c>
      <c r="D63" s="35">
        <f t="shared" ca="1" si="26"/>
        <v>0</v>
      </c>
      <c r="E63" s="35">
        <f t="shared" ca="1" si="27"/>
        <v>1</v>
      </c>
      <c r="F63" s="35">
        <f t="shared" ca="1" si="28"/>
        <v>5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0</v>
      </c>
      <c r="K63" s="35">
        <f t="shared" ca="1" si="33"/>
        <v>0</v>
      </c>
      <c r="L63" s="36" t="str">
        <f t="shared" ca="1" si="34"/>
        <v/>
      </c>
      <c r="M63" s="37" t="s">
        <v>49</v>
      </c>
      <c r="N63" s="38" t="s">
        <v>49</v>
      </c>
      <c r="O63" s="39" t="s">
        <v>148</v>
      </c>
      <c r="P63" s="40"/>
      <c r="Q63" s="41"/>
      <c r="R63" s="42" t="s">
        <v>149</v>
      </c>
      <c r="S63" s="43" t="s">
        <v>72</v>
      </c>
      <c r="T63" s="44">
        <v>2</v>
      </c>
      <c r="U63" s="45"/>
      <c r="V63" s="45"/>
      <c r="W63" s="46"/>
      <c r="X63" s="47"/>
      <c r="Y63" s="47"/>
    </row>
    <row r="64" spans="1:25" s="48" customFormat="1" x14ac:dyDescent="0.2">
      <c r="A64" s="34" t="str">
        <f t="shared" si="35"/>
        <v>S</v>
      </c>
      <c r="B64" s="35">
        <f t="shared" ca="1" si="24"/>
        <v>2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5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49</v>
      </c>
      <c r="N64" s="38" t="s">
        <v>49</v>
      </c>
      <c r="O64" s="39" t="s">
        <v>150</v>
      </c>
      <c r="P64" s="40"/>
      <c r="Q64" s="41"/>
      <c r="R64" s="42" t="s">
        <v>151</v>
      </c>
      <c r="S64" s="43" t="s">
        <v>86</v>
      </c>
      <c r="T64" s="44">
        <v>60</v>
      </c>
      <c r="U64" s="45"/>
      <c r="V64" s="45"/>
      <c r="W64" s="46"/>
      <c r="X64" s="47"/>
      <c r="Y64" s="47"/>
    </row>
    <row r="65" spans="1:25" s="48" customFormat="1" x14ac:dyDescent="0.2">
      <c r="A65" s="34" t="str">
        <f t="shared" si="35"/>
        <v>S</v>
      </c>
      <c r="B65" s="35">
        <f t="shared" ca="1" si="24"/>
        <v>2</v>
      </c>
      <c r="C65" s="35" t="str">
        <f t="shared" ca="1" si="25"/>
        <v>S</v>
      </c>
      <c r="D65" s="35">
        <f t="shared" ca="1" si="26"/>
        <v>0</v>
      </c>
      <c r="E65" s="35">
        <f t="shared" ca="1" si="27"/>
        <v>1</v>
      </c>
      <c r="F65" s="35">
        <f t="shared" ca="1" si="28"/>
        <v>5</v>
      </c>
      <c r="G65" s="35">
        <f t="shared" ca="1" si="29"/>
        <v>0</v>
      </c>
      <c r="H65" s="35">
        <f t="shared" ca="1" si="30"/>
        <v>0</v>
      </c>
      <c r="I65" s="35">
        <f t="shared" ca="1" si="31"/>
        <v>0</v>
      </c>
      <c r="J65" s="35">
        <f t="shared" ca="1" si="32"/>
        <v>0</v>
      </c>
      <c r="K65" s="35">
        <f t="shared" ca="1" si="33"/>
        <v>0</v>
      </c>
      <c r="L65" s="36" t="str">
        <f t="shared" ca="1" si="34"/>
        <v/>
      </c>
      <c r="M65" s="37" t="s">
        <v>49</v>
      </c>
      <c r="N65" s="38" t="s">
        <v>49</v>
      </c>
      <c r="O65" s="39" t="s">
        <v>152</v>
      </c>
      <c r="P65" s="40"/>
      <c r="Q65" s="41"/>
      <c r="R65" s="42" t="s">
        <v>153</v>
      </c>
      <c r="S65" s="43" t="s">
        <v>72</v>
      </c>
      <c r="T65" s="44">
        <v>69</v>
      </c>
      <c r="U65" s="45"/>
      <c r="V65" s="45"/>
      <c r="W65" s="46"/>
      <c r="X65" s="47"/>
      <c r="Y65" s="47"/>
    </row>
    <row r="66" spans="1:25" s="48" customFormat="1" x14ac:dyDescent="0.2">
      <c r="A66" s="34" t="str">
        <f t="shared" si="35"/>
        <v>S</v>
      </c>
      <c r="B66" s="35">
        <f t="shared" ca="1" si="24"/>
        <v>2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5</v>
      </c>
      <c r="G66" s="35">
        <f t="shared" ca="1" si="29"/>
        <v>0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49</v>
      </c>
      <c r="N66" s="38" t="s">
        <v>49</v>
      </c>
      <c r="O66" s="39" t="s">
        <v>154</v>
      </c>
      <c r="P66" s="40"/>
      <c r="Q66" s="41"/>
      <c r="R66" s="42" t="s">
        <v>155</v>
      </c>
      <c r="S66" s="43" t="s">
        <v>72</v>
      </c>
      <c r="T66" s="44">
        <v>24</v>
      </c>
      <c r="U66" s="45"/>
      <c r="V66" s="45"/>
      <c r="W66" s="46"/>
      <c r="X66" s="47"/>
      <c r="Y66" s="47"/>
    </row>
    <row r="67" spans="1:25" s="48" customFormat="1" x14ac:dyDescent="0.2">
      <c r="A67" s="34" t="str">
        <f t="shared" si="35"/>
        <v>S</v>
      </c>
      <c r="B67" s="35">
        <f t="shared" ca="1" si="24"/>
        <v>2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5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49</v>
      </c>
      <c r="N67" s="38" t="s">
        <v>49</v>
      </c>
      <c r="O67" s="39" t="s">
        <v>156</v>
      </c>
      <c r="P67" s="40"/>
      <c r="Q67" s="41"/>
      <c r="R67" s="42" t="s">
        <v>157</v>
      </c>
      <c r="S67" s="43" t="s">
        <v>72</v>
      </c>
      <c r="T67" s="44">
        <v>4</v>
      </c>
      <c r="U67" s="45"/>
      <c r="V67" s="45"/>
      <c r="W67" s="46"/>
      <c r="X67" s="47"/>
      <c r="Y67" s="47"/>
    </row>
    <row r="68" spans="1:25" s="48" customFormat="1" x14ac:dyDescent="0.2">
      <c r="A68" s="34" t="str">
        <f t="shared" si="35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5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49</v>
      </c>
      <c r="N68" s="38" t="s">
        <v>49</v>
      </c>
      <c r="O68" s="39" t="s">
        <v>158</v>
      </c>
      <c r="P68" s="40"/>
      <c r="Q68" s="41"/>
      <c r="R68" s="42" t="s">
        <v>159</v>
      </c>
      <c r="S68" s="43" t="s">
        <v>160</v>
      </c>
      <c r="T68" s="44">
        <v>5</v>
      </c>
      <c r="U68" s="45"/>
      <c r="V68" s="45"/>
      <c r="W68" s="46"/>
      <c r="X68" s="47"/>
      <c r="Y68" s="47"/>
    </row>
    <row r="69" spans="1:25" s="48" customFormat="1" x14ac:dyDescent="0.2">
      <c r="A69" s="34" t="str">
        <f t="shared" si="35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5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36" t="str">
        <f t="shared" ca="1" si="34"/>
        <v/>
      </c>
      <c r="M69" s="37" t="s">
        <v>49</v>
      </c>
      <c r="N69" s="38" t="s">
        <v>49</v>
      </c>
      <c r="O69" s="39" t="s">
        <v>161</v>
      </c>
      <c r="P69" s="40"/>
      <c r="Q69" s="41"/>
      <c r="R69" s="42" t="s">
        <v>162</v>
      </c>
      <c r="S69" s="43" t="s">
        <v>72</v>
      </c>
      <c r="T69" s="44">
        <v>6</v>
      </c>
      <c r="U69" s="45"/>
      <c r="V69" s="45"/>
      <c r="W69" s="46"/>
      <c r="X69" s="47"/>
      <c r="Y69" s="47"/>
    </row>
    <row r="70" spans="1:25" s="48" customFormat="1" x14ac:dyDescent="0.2">
      <c r="A70" s="34" t="str">
        <f t="shared" si="35"/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5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49</v>
      </c>
      <c r="N70" s="38" t="s">
        <v>49</v>
      </c>
      <c r="O70" s="39" t="s">
        <v>163</v>
      </c>
      <c r="P70" s="40"/>
      <c r="Q70" s="41"/>
      <c r="R70" s="42" t="s">
        <v>164</v>
      </c>
      <c r="S70" s="43" t="s">
        <v>86</v>
      </c>
      <c r="T70" s="44">
        <v>3</v>
      </c>
      <c r="U70" s="45"/>
      <c r="V70" s="45"/>
      <c r="W70" s="46"/>
      <c r="X70" s="47"/>
      <c r="Y70" s="47"/>
    </row>
    <row r="71" spans="1:25" s="48" customFormat="1" x14ac:dyDescent="0.2">
      <c r="A71" s="34" t="str">
        <f t="shared" si="35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5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36" t="str">
        <f t="shared" ca="1" si="34"/>
        <v/>
      </c>
      <c r="M71" s="37" t="s">
        <v>49</v>
      </c>
      <c r="N71" s="38" t="s">
        <v>49</v>
      </c>
      <c r="O71" s="39" t="s">
        <v>165</v>
      </c>
      <c r="P71" s="40"/>
      <c r="Q71" s="41"/>
      <c r="R71" s="42" t="s">
        <v>166</v>
      </c>
      <c r="S71" s="43" t="s">
        <v>86</v>
      </c>
      <c r="T71" s="44">
        <v>150</v>
      </c>
      <c r="U71" s="45"/>
      <c r="V71" s="45"/>
      <c r="W71" s="46"/>
      <c r="X71" s="47"/>
      <c r="Y71" s="47"/>
    </row>
    <row r="72" spans="1:25" s="48" customFormat="1" x14ac:dyDescent="0.2">
      <c r="A72" s="34" t="str">
        <f t="shared" si="35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5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49</v>
      </c>
      <c r="N72" s="38" t="s">
        <v>49</v>
      </c>
      <c r="O72" s="39" t="s">
        <v>167</v>
      </c>
      <c r="P72" s="40"/>
      <c r="Q72" s="41"/>
      <c r="R72" s="42" t="s">
        <v>168</v>
      </c>
      <c r="S72" s="43" t="s">
        <v>72</v>
      </c>
      <c r="T72" s="44">
        <v>50</v>
      </c>
      <c r="U72" s="45"/>
      <c r="V72" s="45"/>
      <c r="W72" s="46"/>
      <c r="X72" s="47"/>
      <c r="Y72" s="47"/>
    </row>
    <row r="73" spans="1:25" s="48" customFormat="1" x14ac:dyDescent="0.2">
      <c r="A73" s="34" t="str">
        <f t="shared" si="35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5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49</v>
      </c>
      <c r="N73" s="38" t="s">
        <v>49</v>
      </c>
      <c r="O73" s="39" t="s">
        <v>169</v>
      </c>
      <c r="P73" s="40"/>
      <c r="Q73" s="41"/>
      <c r="R73" s="42" t="s">
        <v>170</v>
      </c>
      <c r="S73" s="43" t="s">
        <v>72</v>
      </c>
      <c r="T73" s="44">
        <v>2</v>
      </c>
      <c r="U73" s="45"/>
      <c r="V73" s="45"/>
      <c r="W73" s="46"/>
      <c r="X73" s="47"/>
      <c r="Y73" s="47"/>
    </row>
    <row r="74" spans="1:25" s="48" customFormat="1" x14ac:dyDescent="0.2">
      <c r="A74" s="34" t="str">
        <f t="shared" si="35"/>
        <v>S</v>
      </c>
      <c r="B74" s="35">
        <f t="shared" ca="1" si="24"/>
        <v>2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5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36" t="str">
        <f t="shared" ca="1" si="34"/>
        <v/>
      </c>
      <c r="M74" s="37" t="s">
        <v>49</v>
      </c>
      <c r="N74" s="38" t="s">
        <v>49</v>
      </c>
      <c r="O74" s="39" t="s">
        <v>171</v>
      </c>
      <c r="P74" s="40"/>
      <c r="Q74" s="41"/>
      <c r="R74" s="42" t="s">
        <v>172</v>
      </c>
      <c r="S74" s="43" t="s">
        <v>72</v>
      </c>
      <c r="T74" s="44">
        <v>6</v>
      </c>
      <c r="U74" s="45"/>
      <c r="V74" s="45"/>
      <c r="W74" s="46"/>
      <c r="X74" s="47"/>
      <c r="Y74" s="47"/>
    </row>
    <row r="75" spans="1:25" s="48" customFormat="1" x14ac:dyDescent="0.2">
      <c r="A75" s="34" t="str">
        <f t="shared" si="35"/>
        <v>S</v>
      </c>
      <c r="B75" s="35">
        <f t="shared" ca="1" si="24"/>
        <v>2</v>
      </c>
      <c r="C75" s="35" t="str">
        <f t="shared" ca="1" si="25"/>
        <v>S</v>
      </c>
      <c r="D75" s="35">
        <f t="shared" ca="1" si="26"/>
        <v>0</v>
      </c>
      <c r="E75" s="35">
        <f t="shared" ca="1" si="27"/>
        <v>1</v>
      </c>
      <c r="F75" s="35">
        <f t="shared" ca="1" si="28"/>
        <v>5</v>
      </c>
      <c r="G75" s="35">
        <f t="shared" ca="1" si="29"/>
        <v>0</v>
      </c>
      <c r="H75" s="35">
        <f t="shared" ca="1" si="30"/>
        <v>0</v>
      </c>
      <c r="I75" s="35">
        <f t="shared" ca="1" si="31"/>
        <v>0</v>
      </c>
      <c r="J75" s="35">
        <f t="shared" ca="1" si="32"/>
        <v>0</v>
      </c>
      <c r="K75" s="35">
        <f t="shared" ca="1" si="33"/>
        <v>0</v>
      </c>
      <c r="L75" s="36" t="str">
        <f t="shared" ca="1" si="34"/>
        <v/>
      </c>
      <c r="M75" s="37" t="s">
        <v>49</v>
      </c>
      <c r="N75" s="38" t="s">
        <v>49</v>
      </c>
      <c r="O75" s="39" t="s">
        <v>173</v>
      </c>
      <c r="P75" s="40"/>
      <c r="Q75" s="41"/>
      <c r="R75" s="42" t="s">
        <v>174</v>
      </c>
      <c r="S75" s="43" t="s">
        <v>72</v>
      </c>
      <c r="T75" s="44">
        <v>2</v>
      </c>
      <c r="U75" s="45"/>
      <c r="V75" s="45"/>
      <c r="W75" s="46"/>
      <c r="X75" s="47"/>
      <c r="Y75" s="47"/>
    </row>
    <row r="76" spans="1:25" s="48" customFormat="1" x14ac:dyDescent="0.2">
      <c r="A76" s="34" t="str">
        <f t="shared" si="35"/>
        <v>S</v>
      </c>
      <c r="B76" s="35">
        <f t="shared" ca="1" si="24"/>
        <v>2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5</v>
      </c>
      <c r="G76" s="35">
        <f t="shared" ca="1" si="29"/>
        <v>0</v>
      </c>
      <c r="H76" s="35">
        <f t="shared" ca="1" si="30"/>
        <v>0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36" t="str">
        <f t="shared" ca="1" si="34"/>
        <v/>
      </c>
      <c r="M76" s="37" t="s">
        <v>49</v>
      </c>
      <c r="N76" s="38" t="s">
        <v>49</v>
      </c>
      <c r="O76" s="39" t="s">
        <v>175</v>
      </c>
      <c r="P76" s="40"/>
      <c r="Q76" s="41"/>
      <c r="R76" s="42" t="s">
        <v>176</v>
      </c>
      <c r="S76" s="43" t="s">
        <v>86</v>
      </c>
      <c r="T76" s="44">
        <v>3</v>
      </c>
      <c r="U76" s="45"/>
      <c r="V76" s="45"/>
      <c r="W76" s="46"/>
      <c r="X76" s="47"/>
      <c r="Y76" s="47"/>
    </row>
    <row r="77" spans="1:25" s="48" customFormat="1" x14ac:dyDescent="0.2">
      <c r="A77" s="34" t="str">
        <f t="shared" si="35"/>
        <v>S</v>
      </c>
      <c r="B77" s="35">
        <f t="shared" ca="1" si="24"/>
        <v>2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5</v>
      </c>
      <c r="G77" s="35">
        <f t="shared" ca="1" si="29"/>
        <v>0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49</v>
      </c>
      <c r="N77" s="38" t="s">
        <v>49</v>
      </c>
      <c r="O77" s="39" t="s">
        <v>177</v>
      </c>
      <c r="P77" s="40"/>
      <c r="Q77" s="41"/>
      <c r="R77" s="42" t="s">
        <v>178</v>
      </c>
      <c r="S77" s="43" t="s">
        <v>72</v>
      </c>
      <c r="T77" s="44">
        <v>3</v>
      </c>
      <c r="U77" s="45"/>
      <c r="V77" s="45"/>
      <c r="W77" s="46"/>
      <c r="X77" s="47"/>
      <c r="Y77" s="47"/>
    </row>
    <row r="78" spans="1:25" s="48" customFormat="1" x14ac:dyDescent="0.2">
      <c r="A78" s="34" t="str">
        <f t="shared" si="35"/>
        <v>S</v>
      </c>
      <c r="B78" s="35">
        <f t="shared" ca="1" si="24"/>
        <v>2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5</v>
      </c>
      <c r="G78" s="35">
        <f t="shared" ca="1" si="29"/>
        <v>0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36" t="str">
        <f t="shared" ca="1" si="34"/>
        <v/>
      </c>
      <c r="M78" s="37" t="s">
        <v>49</v>
      </c>
      <c r="N78" s="38" t="s">
        <v>49</v>
      </c>
      <c r="O78" s="39" t="s">
        <v>179</v>
      </c>
      <c r="P78" s="40"/>
      <c r="Q78" s="41"/>
      <c r="R78" s="42" t="s">
        <v>180</v>
      </c>
      <c r="S78" s="43" t="s">
        <v>72</v>
      </c>
      <c r="T78" s="44">
        <v>1</v>
      </c>
      <c r="U78" s="45"/>
      <c r="V78" s="45"/>
      <c r="W78" s="46"/>
      <c r="X78" s="47"/>
      <c r="Y78" s="47"/>
    </row>
    <row r="79" spans="1:25" s="48" customFormat="1" x14ac:dyDescent="0.2">
      <c r="A79" s="34" t="str">
        <f t="shared" si="35"/>
        <v>S</v>
      </c>
      <c r="B79" s="35">
        <f t="shared" ca="1" si="24"/>
        <v>2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5</v>
      </c>
      <c r="G79" s="35">
        <f t="shared" ca="1" si="29"/>
        <v>0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36" t="str">
        <f t="shared" ca="1" si="34"/>
        <v/>
      </c>
      <c r="M79" s="37" t="s">
        <v>49</v>
      </c>
      <c r="N79" s="38" t="s">
        <v>49</v>
      </c>
      <c r="O79" s="39" t="s">
        <v>181</v>
      </c>
      <c r="P79" s="40"/>
      <c r="Q79" s="41"/>
      <c r="R79" s="42" t="s">
        <v>182</v>
      </c>
      <c r="S79" s="43" t="s">
        <v>72</v>
      </c>
      <c r="T79" s="44">
        <v>1</v>
      </c>
      <c r="U79" s="45"/>
      <c r="V79" s="45"/>
      <c r="W79" s="46"/>
      <c r="X79" s="47"/>
      <c r="Y79" s="47"/>
    </row>
    <row r="80" spans="1:25" s="48" customFormat="1" ht="22.5" x14ac:dyDescent="0.2">
      <c r="A80" s="34" t="str">
        <f t="shared" si="35"/>
        <v>S</v>
      </c>
      <c r="B80" s="35">
        <f t="shared" ca="1" si="24"/>
        <v>2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5</v>
      </c>
      <c r="G80" s="35">
        <f t="shared" ca="1" si="29"/>
        <v>0</v>
      </c>
      <c r="H80" s="35">
        <f t="shared" ca="1" si="30"/>
        <v>0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36" t="str">
        <f t="shared" ca="1" si="34"/>
        <v/>
      </c>
      <c r="M80" s="37" t="s">
        <v>49</v>
      </c>
      <c r="N80" s="38" t="s">
        <v>49</v>
      </c>
      <c r="O80" s="39" t="s">
        <v>183</v>
      </c>
      <c r="P80" s="40"/>
      <c r="Q80" s="41"/>
      <c r="R80" s="42" t="s">
        <v>184</v>
      </c>
      <c r="S80" s="43" t="s">
        <v>185</v>
      </c>
      <c r="T80" s="44">
        <v>26</v>
      </c>
      <c r="U80" s="45"/>
      <c r="V80" s="45"/>
      <c r="W80" s="46"/>
      <c r="X80" s="47"/>
      <c r="Y80" s="47"/>
    </row>
    <row r="81" spans="1:25" s="48" customFormat="1" x14ac:dyDescent="0.2">
      <c r="A81" s="34" t="str">
        <f t="shared" si="35"/>
        <v>S</v>
      </c>
      <c r="B81" s="35">
        <f t="shared" ca="1" si="24"/>
        <v>2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5</v>
      </c>
      <c r="G81" s="35">
        <f t="shared" ca="1" si="29"/>
        <v>0</v>
      </c>
      <c r="H81" s="35">
        <f t="shared" ca="1" si="30"/>
        <v>0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36" t="str">
        <f t="shared" ca="1" si="34"/>
        <v/>
      </c>
      <c r="M81" s="37" t="s">
        <v>49</v>
      </c>
      <c r="N81" s="38" t="s">
        <v>49</v>
      </c>
      <c r="O81" s="39" t="s">
        <v>187</v>
      </c>
      <c r="P81" s="40"/>
      <c r="Q81" s="41"/>
      <c r="R81" s="42" t="s">
        <v>188</v>
      </c>
      <c r="S81" s="43" t="s">
        <v>72</v>
      </c>
      <c r="T81" s="44">
        <v>1</v>
      </c>
      <c r="U81" s="45"/>
      <c r="V81" s="45"/>
      <c r="W81" s="46"/>
      <c r="X81" s="47"/>
      <c r="Y81" s="47"/>
    </row>
    <row r="82" spans="1:25" s="48" customFormat="1" x14ac:dyDescent="0.2">
      <c r="A82" s="34" t="str">
        <f t="shared" si="35"/>
        <v>S</v>
      </c>
      <c r="B82" s="35">
        <f t="shared" ca="1" si="24"/>
        <v>2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5</v>
      </c>
      <c r="G82" s="35">
        <f t="shared" ca="1" si="29"/>
        <v>0</v>
      </c>
      <c r="H82" s="35">
        <f t="shared" ca="1" si="30"/>
        <v>0</v>
      </c>
      <c r="I82" s="35">
        <f t="shared" ca="1" si="31"/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49</v>
      </c>
      <c r="N82" s="38" t="s">
        <v>49</v>
      </c>
      <c r="O82" s="39" t="s">
        <v>189</v>
      </c>
      <c r="P82" s="40"/>
      <c r="Q82" s="41"/>
      <c r="R82" s="42" t="s">
        <v>186</v>
      </c>
      <c r="S82" s="43" t="s">
        <v>72</v>
      </c>
      <c r="T82" s="44">
        <v>8</v>
      </c>
      <c r="U82" s="45"/>
      <c r="V82" s="45"/>
      <c r="W82" s="46"/>
      <c r="X82" s="47"/>
      <c r="Y82" s="47"/>
    </row>
    <row r="83" spans="1:25" s="48" customFormat="1" ht="22.5" x14ac:dyDescent="0.2">
      <c r="A83" s="34" t="str">
        <f t="shared" si="35"/>
        <v>S</v>
      </c>
      <c r="B83" s="35">
        <f t="shared" ca="1" si="24"/>
        <v>2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5</v>
      </c>
      <c r="G83" s="35">
        <f t="shared" ca="1" si="29"/>
        <v>0</v>
      </c>
      <c r="H83" s="35">
        <f t="shared" ca="1" si="30"/>
        <v>0</v>
      </c>
      <c r="I83" s="35">
        <f t="shared" ca="1" si="31"/>
        <v>0</v>
      </c>
      <c r="J83" s="35">
        <f t="shared" ca="1" si="32"/>
        <v>0</v>
      </c>
      <c r="K83" s="35">
        <f t="shared" ca="1" si="33"/>
        <v>0</v>
      </c>
      <c r="L83" s="36" t="str">
        <f t="shared" ca="1" si="34"/>
        <v/>
      </c>
      <c r="M83" s="37" t="s">
        <v>49</v>
      </c>
      <c r="N83" s="38" t="s">
        <v>49</v>
      </c>
      <c r="O83" s="39" t="s">
        <v>190</v>
      </c>
      <c r="P83" s="40"/>
      <c r="Q83" s="41"/>
      <c r="R83" s="42" t="s">
        <v>191</v>
      </c>
      <c r="S83" s="43" t="s">
        <v>185</v>
      </c>
      <c r="T83" s="44">
        <v>5</v>
      </c>
      <c r="U83" s="45"/>
      <c r="V83" s="45"/>
      <c r="W83" s="46"/>
      <c r="X83" s="47"/>
      <c r="Y83" s="47"/>
    </row>
    <row r="84" spans="1:25" s="48" customFormat="1" x14ac:dyDescent="0.2">
      <c r="A84" s="34" t="str">
        <f t="shared" si="35"/>
        <v>S</v>
      </c>
      <c r="B84" s="35">
        <f t="shared" ref="B84:B267" ca="1" si="36">IF(OR(C84="s",C84=0),OFFSET(B84,-1,0),C84)</f>
        <v>2</v>
      </c>
      <c r="C84" s="35" t="str">
        <f t="shared" ca="1" si="25"/>
        <v>S</v>
      </c>
      <c r="D84" s="35">
        <f t="shared" ref="D84:D267" ca="1" si="37">IF(OR(C84="S",C84=0),0,IF(ISERROR(K84),J84,SMALL(J84:K84,1)))</f>
        <v>0</v>
      </c>
      <c r="E84" s="35">
        <f t="shared" ca="1" si="27"/>
        <v>1</v>
      </c>
      <c r="F84" s="35">
        <f t="shared" ca="1" si="28"/>
        <v>5</v>
      </c>
      <c r="G84" s="35">
        <f t="shared" ca="1" si="29"/>
        <v>0</v>
      </c>
      <c r="H84" s="35">
        <f t="shared" ca="1" si="30"/>
        <v>0</v>
      </c>
      <c r="I84" s="35">
        <f t="shared" ca="1" si="31"/>
        <v>0</v>
      </c>
      <c r="J84" s="35">
        <f t="shared" ca="1" si="32"/>
        <v>0</v>
      </c>
      <c r="K84" s="35">
        <f t="shared" ca="1" si="33"/>
        <v>0</v>
      </c>
      <c r="L84" s="36" t="str">
        <f t="shared" ca="1" si="34"/>
        <v/>
      </c>
      <c r="M84" s="37" t="s">
        <v>49</v>
      </c>
      <c r="N84" s="38" t="s">
        <v>49</v>
      </c>
      <c r="O84" s="39" t="s">
        <v>192</v>
      </c>
      <c r="P84" s="40"/>
      <c r="Q84" s="41"/>
      <c r="R84" s="42" t="s">
        <v>193</v>
      </c>
      <c r="S84" s="43" t="s">
        <v>194</v>
      </c>
      <c r="T84" s="44">
        <v>270</v>
      </c>
      <c r="U84" s="45"/>
      <c r="V84" s="45"/>
      <c r="W84" s="46"/>
      <c r="X84" s="47"/>
      <c r="Y84" s="47"/>
    </row>
    <row r="85" spans="1:25" s="48" customFormat="1" x14ac:dyDescent="0.2">
      <c r="A85" s="34" t="str">
        <f t="shared" si="35"/>
        <v>S</v>
      </c>
      <c r="B85" s="35">
        <f t="shared" ca="1" si="36"/>
        <v>2</v>
      </c>
      <c r="C85" s="35" t="str">
        <f t="shared" ca="1" si="25"/>
        <v>S</v>
      </c>
      <c r="D85" s="35">
        <f t="shared" ca="1" si="37"/>
        <v>0</v>
      </c>
      <c r="E85" s="35">
        <f t="shared" ca="1" si="27"/>
        <v>1</v>
      </c>
      <c r="F85" s="35">
        <f t="shared" ca="1" si="28"/>
        <v>5</v>
      </c>
      <c r="G85" s="35">
        <f t="shared" ca="1" si="29"/>
        <v>0</v>
      </c>
      <c r="H85" s="35">
        <f t="shared" ca="1" si="30"/>
        <v>0</v>
      </c>
      <c r="I85" s="35">
        <f t="shared" ca="1" si="31"/>
        <v>0</v>
      </c>
      <c r="J85" s="35">
        <f t="shared" ca="1" si="32"/>
        <v>0</v>
      </c>
      <c r="K85" s="35">
        <f t="shared" ca="1" si="33"/>
        <v>0</v>
      </c>
      <c r="L85" s="36" t="str">
        <f t="shared" ca="1" si="34"/>
        <v/>
      </c>
      <c r="M85" s="37" t="s">
        <v>49</v>
      </c>
      <c r="N85" s="38" t="s">
        <v>49</v>
      </c>
      <c r="O85" s="39" t="s">
        <v>195</v>
      </c>
      <c r="P85" s="40"/>
      <c r="Q85" s="41"/>
      <c r="R85" s="42" t="s">
        <v>196</v>
      </c>
      <c r="S85" s="43" t="s">
        <v>72</v>
      </c>
      <c r="T85" s="44">
        <v>20</v>
      </c>
      <c r="U85" s="45"/>
      <c r="V85" s="45"/>
      <c r="W85" s="46"/>
      <c r="X85" s="47"/>
      <c r="Y85" s="47"/>
    </row>
    <row r="86" spans="1:25" s="48" customFormat="1" x14ac:dyDescent="0.2">
      <c r="A86" s="34" t="str">
        <f t="shared" si="35"/>
        <v>S</v>
      </c>
      <c r="B86" s="35">
        <f t="shared" ca="1" si="36"/>
        <v>2</v>
      </c>
      <c r="C86" s="35" t="str">
        <f t="shared" ca="1" si="25"/>
        <v>S</v>
      </c>
      <c r="D86" s="35">
        <f t="shared" ca="1" si="37"/>
        <v>0</v>
      </c>
      <c r="E86" s="35">
        <f t="shared" ca="1" si="27"/>
        <v>1</v>
      </c>
      <c r="F86" s="35">
        <f t="shared" ca="1" si="28"/>
        <v>5</v>
      </c>
      <c r="G86" s="35">
        <f t="shared" ca="1" si="29"/>
        <v>0</v>
      </c>
      <c r="H86" s="35">
        <f t="shared" ca="1" si="30"/>
        <v>0</v>
      </c>
      <c r="I86" s="35">
        <f t="shared" ca="1" si="31"/>
        <v>0</v>
      </c>
      <c r="J86" s="35">
        <f t="shared" ca="1" si="32"/>
        <v>0</v>
      </c>
      <c r="K86" s="35">
        <f t="shared" ca="1" si="33"/>
        <v>0</v>
      </c>
      <c r="L86" s="36" t="str">
        <f t="shared" ca="1" si="34"/>
        <v/>
      </c>
      <c r="M86" s="37" t="s">
        <v>49</v>
      </c>
      <c r="N86" s="38" t="s">
        <v>49</v>
      </c>
      <c r="O86" s="39" t="s">
        <v>197</v>
      </c>
      <c r="P86" s="40"/>
      <c r="Q86" s="41"/>
      <c r="R86" s="42" t="s">
        <v>198</v>
      </c>
      <c r="S86" s="43" t="s">
        <v>72</v>
      </c>
      <c r="T86" s="44">
        <v>50</v>
      </c>
      <c r="U86" s="45"/>
      <c r="V86" s="45"/>
      <c r="W86" s="46"/>
      <c r="X86" s="47"/>
      <c r="Y86" s="47"/>
    </row>
    <row r="87" spans="1:25" s="48" customFormat="1" x14ac:dyDescent="0.2">
      <c r="A87" s="34" t="str">
        <f t="shared" si="35"/>
        <v>S</v>
      </c>
      <c r="B87" s="35">
        <f t="shared" ca="1" si="36"/>
        <v>2</v>
      </c>
      <c r="C87" s="35" t="str">
        <f t="shared" ca="1" si="25"/>
        <v>S</v>
      </c>
      <c r="D87" s="35">
        <f t="shared" ca="1" si="37"/>
        <v>0</v>
      </c>
      <c r="E87" s="35">
        <f t="shared" ca="1" si="27"/>
        <v>1</v>
      </c>
      <c r="F87" s="35">
        <f t="shared" ca="1" si="28"/>
        <v>5</v>
      </c>
      <c r="G87" s="35">
        <f t="shared" ca="1" si="29"/>
        <v>0</v>
      </c>
      <c r="H87" s="35">
        <f t="shared" ca="1" si="30"/>
        <v>0</v>
      </c>
      <c r="I87" s="35">
        <f t="shared" ca="1" si="31"/>
        <v>0</v>
      </c>
      <c r="J87" s="35">
        <f t="shared" ca="1" si="32"/>
        <v>0</v>
      </c>
      <c r="K87" s="35">
        <f t="shared" ca="1" si="33"/>
        <v>0</v>
      </c>
      <c r="L87" s="36" t="str">
        <f t="shared" ca="1" si="34"/>
        <v/>
      </c>
      <c r="M87" s="37" t="s">
        <v>49</v>
      </c>
      <c r="N87" s="38" t="s">
        <v>49</v>
      </c>
      <c r="O87" s="39" t="s">
        <v>199</v>
      </c>
      <c r="P87" s="40"/>
      <c r="Q87" s="41"/>
      <c r="R87" s="42" t="s">
        <v>200</v>
      </c>
      <c r="S87" s="43" t="s">
        <v>86</v>
      </c>
      <c r="T87" s="44">
        <v>2500</v>
      </c>
      <c r="U87" s="45"/>
      <c r="V87" s="45"/>
      <c r="W87" s="46"/>
      <c r="X87" s="47"/>
      <c r="Y87" s="47"/>
    </row>
    <row r="88" spans="1:25" s="48" customFormat="1" x14ac:dyDescent="0.2">
      <c r="A88" s="34" t="str">
        <f t="shared" si="35"/>
        <v>S</v>
      </c>
      <c r="B88" s="35">
        <f t="shared" ca="1" si="36"/>
        <v>2</v>
      </c>
      <c r="C88" s="35" t="str">
        <f t="shared" ca="1" si="25"/>
        <v>S</v>
      </c>
      <c r="D88" s="35">
        <f t="shared" ca="1" si="37"/>
        <v>0</v>
      </c>
      <c r="E88" s="35">
        <f t="shared" ca="1" si="27"/>
        <v>1</v>
      </c>
      <c r="F88" s="35">
        <f t="shared" ca="1" si="28"/>
        <v>5</v>
      </c>
      <c r="G88" s="35">
        <f t="shared" ca="1" si="29"/>
        <v>0</v>
      </c>
      <c r="H88" s="35">
        <f t="shared" ca="1" si="30"/>
        <v>0</v>
      </c>
      <c r="I88" s="35">
        <f t="shared" ca="1" si="31"/>
        <v>0</v>
      </c>
      <c r="J88" s="35">
        <f t="shared" ref="J88:J151" ca="1" si="38">IF(OR($C88="S",$C88=0),0,MATCH(0,OFFSET($D88,1,$C88,ROW($C$268)-ROW($C88)),0))</f>
        <v>0</v>
      </c>
      <c r="K88" s="35">
        <f t="shared" ref="K88:K151" ca="1" si="39">IF(OR($C88="S",$C88=0),0,MATCH(OFFSET($D88,0,$C88)+1,OFFSET($D88,1,$C88,ROW($C$268)-ROW($C88)),0))</f>
        <v>0</v>
      </c>
      <c r="L88" s="36" t="str">
        <f t="shared" ca="1" si="34"/>
        <v/>
      </c>
      <c r="M88" s="37" t="s">
        <v>49</v>
      </c>
      <c r="N88" s="38" t="s">
        <v>49</v>
      </c>
      <c r="O88" s="39" t="s">
        <v>201</v>
      </c>
      <c r="P88" s="40"/>
      <c r="Q88" s="41"/>
      <c r="R88" s="42" t="s">
        <v>202</v>
      </c>
      <c r="S88" s="43" t="s">
        <v>86</v>
      </c>
      <c r="T88" s="44">
        <v>1800</v>
      </c>
      <c r="U88" s="45"/>
      <c r="V88" s="45"/>
      <c r="W88" s="46"/>
      <c r="X88" s="47"/>
      <c r="Y88" s="47"/>
    </row>
    <row r="89" spans="1:25" s="48" customFormat="1" ht="33.75" x14ac:dyDescent="0.2">
      <c r="A89" s="34" t="str">
        <f t="shared" si="35"/>
        <v>S</v>
      </c>
      <c r="B89" s="35">
        <f t="shared" ca="1" si="36"/>
        <v>2</v>
      </c>
      <c r="C89" s="35" t="str">
        <f t="shared" ca="1" si="25"/>
        <v>S</v>
      </c>
      <c r="D89" s="35">
        <f t="shared" ca="1" si="37"/>
        <v>0</v>
      </c>
      <c r="E89" s="35">
        <f t="shared" ca="1" si="27"/>
        <v>1</v>
      </c>
      <c r="F89" s="35">
        <f t="shared" ca="1" si="28"/>
        <v>5</v>
      </c>
      <c r="G89" s="35">
        <f t="shared" ca="1" si="29"/>
        <v>0</v>
      </c>
      <c r="H89" s="35">
        <f t="shared" ca="1" si="30"/>
        <v>0</v>
      </c>
      <c r="I89" s="35">
        <f t="shared" ca="1" si="31"/>
        <v>0</v>
      </c>
      <c r="J89" s="35">
        <f t="shared" ca="1" si="38"/>
        <v>0</v>
      </c>
      <c r="K89" s="35">
        <f t="shared" ca="1" si="39"/>
        <v>0</v>
      </c>
      <c r="L89" s="36" t="str">
        <f t="shared" ca="1" si="34"/>
        <v/>
      </c>
      <c r="M89" s="37" t="s">
        <v>49</v>
      </c>
      <c r="N89" s="38" t="s">
        <v>49</v>
      </c>
      <c r="O89" s="39" t="s">
        <v>203</v>
      </c>
      <c r="P89" s="40"/>
      <c r="Q89" s="41"/>
      <c r="R89" s="42" t="s">
        <v>204</v>
      </c>
      <c r="S89" s="43" t="s">
        <v>185</v>
      </c>
      <c r="T89" s="44">
        <v>13</v>
      </c>
      <c r="U89" s="45"/>
      <c r="V89" s="45"/>
      <c r="W89" s="46"/>
      <c r="X89" s="47"/>
      <c r="Y89" s="47"/>
    </row>
    <row r="90" spans="1:25" s="48" customFormat="1" ht="33.75" x14ac:dyDescent="0.2">
      <c r="A90" s="34" t="str">
        <f t="shared" si="35"/>
        <v>S</v>
      </c>
      <c r="B90" s="35">
        <f t="shared" ca="1" si="36"/>
        <v>2</v>
      </c>
      <c r="C90" s="35" t="str">
        <f t="shared" ca="1" si="25"/>
        <v>S</v>
      </c>
      <c r="D90" s="35">
        <f t="shared" ca="1" si="37"/>
        <v>0</v>
      </c>
      <c r="E90" s="35">
        <f t="shared" ca="1" si="27"/>
        <v>1</v>
      </c>
      <c r="F90" s="35">
        <f t="shared" ca="1" si="28"/>
        <v>5</v>
      </c>
      <c r="G90" s="35">
        <f t="shared" ca="1" si="29"/>
        <v>0</v>
      </c>
      <c r="H90" s="35">
        <f t="shared" ca="1" si="30"/>
        <v>0</v>
      </c>
      <c r="I90" s="35">
        <f t="shared" ca="1" si="31"/>
        <v>0</v>
      </c>
      <c r="J90" s="35">
        <f t="shared" ca="1" si="38"/>
        <v>0</v>
      </c>
      <c r="K90" s="35">
        <f t="shared" ca="1" si="39"/>
        <v>0</v>
      </c>
      <c r="L90" s="36" t="str">
        <f t="shared" ca="1" si="34"/>
        <v/>
      </c>
      <c r="M90" s="37" t="s">
        <v>49</v>
      </c>
      <c r="N90" s="38" t="s">
        <v>49</v>
      </c>
      <c r="O90" s="39" t="s">
        <v>205</v>
      </c>
      <c r="P90" s="40"/>
      <c r="Q90" s="41"/>
      <c r="R90" s="42" t="s">
        <v>206</v>
      </c>
      <c r="S90" s="43" t="s">
        <v>185</v>
      </c>
      <c r="T90" s="44">
        <v>17</v>
      </c>
      <c r="U90" s="45"/>
      <c r="V90" s="45"/>
      <c r="W90" s="46"/>
      <c r="X90" s="47"/>
      <c r="Y90" s="47"/>
    </row>
    <row r="91" spans="1:25" s="48" customFormat="1" x14ac:dyDescent="0.2">
      <c r="A91" s="34" t="str">
        <f t="shared" si="35"/>
        <v>S</v>
      </c>
      <c r="B91" s="35">
        <f t="shared" ca="1" si="36"/>
        <v>2</v>
      </c>
      <c r="C91" s="35" t="str">
        <f t="shared" ca="1" si="25"/>
        <v>S</v>
      </c>
      <c r="D91" s="35">
        <f t="shared" ca="1" si="37"/>
        <v>0</v>
      </c>
      <c r="E91" s="35">
        <f t="shared" ca="1" si="27"/>
        <v>1</v>
      </c>
      <c r="F91" s="35">
        <f t="shared" ca="1" si="28"/>
        <v>5</v>
      </c>
      <c r="G91" s="35">
        <f t="shared" ca="1" si="29"/>
        <v>0</v>
      </c>
      <c r="H91" s="35">
        <f t="shared" ca="1" si="30"/>
        <v>0</v>
      </c>
      <c r="I91" s="35">
        <f t="shared" ca="1" si="31"/>
        <v>0</v>
      </c>
      <c r="J91" s="35">
        <f t="shared" ca="1" si="38"/>
        <v>0</v>
      </c>
      <c r="K91" s="35">
        <f t="shared" ca="1" si="39"/>
        <v>0</v>
      </c>
      <c r="L91" s="36" t="str">
        <f t="shared" ca="1" si="34"/>
        <v/>
      </c>
      <c r="M91" s="37" t="s">
        <v>49</v>
      </c>
      <c r="N91" s="38" t="s">
        <v>49</v>
      </c>
      <c r="O91" s="39" t="s">
        <v>207</v>
      </c>
      <c r="P91" s="40"/>
      <c r="Q91" s="41"/>
      <c r="R91" s="42" t="s">
        <v>208</v>
      </c>
      <c r="S91" s="43" t="s">
        <v>160</v>
      </c>
      <c r="T91" s="44">
        <v>12</v>
      </c>
      <c r="U91" s="45"/>
      <c r="V91" s="45"/>
      <c r="W91" s="46"/>
      <c r="X91" s="47"/>
      <c r="Y91" s="47"/>
    </row>
    <row r="92" spans="1:25" s="48" customFormat="1" x14ac:dyDescent="0.2">
      <c r="A92" s="34" t="str">
        <f t="shared" si="35"/>
        <v>S</v>
      </c>
      <c r="B92" s="35">
        <f t="shared" ca="1" si="36"/>
        <v>2</v>
      </c>
      <c r="C92" s="35" t="str">
        <f t="shared" ca="1" si="25"/>
        <v>S</v>
      </c>
      <c r="D92" s="35">
        <f t="shared" ca="1" si="37"/>
        <v>0</v>
      </c>
      <c r="E92" s="35">
        <f t="shared" ca="1" si="27"/>
        <v>1</v>
      </c>
      <c r="F92" s="35">
        <f t="shared" ca="1" si="28"/>
        <v>5</v>
      </c>
      <c r="G92" s="35">
        <f t="shared" ca="1" si="29"/>
        <v>0</v>
      </c>
      <c r="H92" s="35">
        <f t="shared" ca="1" si="30"/>
        <v>0</v>
      </c>
      <c r="I92" s="35">
        <f t="shared" ca="1" si="31"/>
        <v>0</v>
      </c>
      <c r="J92" s="35">
        <f t="shared" ca="1" si="38"/>
        <v>0</v>
      </c>
      <c r="K92" s="35">
        <f t="shared" ca="1" si="39"/>
        <v>0</v>
      </c>
      <c r="L92" s="36" t="str">
        <f t="shared" ca="1" si="34"/>
        <v/>
      </c>
      <c r="M92" s="37" t="s">
        <v>49</v>
      </c>
      <c r="N92" s="38" t="s">
        <v>49</v>
      </c>
      <c r="O92" s="39" t="s">
        <v>209</v>
      </c>
      <c r="P92" s="40"/>
      <c r="Q92" s="41"/>
      <c r="R92" s="42" t="s">
        <v>210</v>
      </c>
      <c r="S92" s="43" t="s">
        <v>72</v>
      </c>
      <c r="T92" s="44">
        <v>12</v>
      </c>
      <c r="U92" s="45"/>
      <c r="V92" s="45"/>
      <c r="W92" s="46"/>
      <c r="X92" s="47"/>
      <c r="Y92" s="47"/>
    </row>
    <row r="93" spans="1:25" s="48" customFormat="1" ht="22.5" x14ac:dyDescent="0.2">
      <c r="A93" s="34" t="str">
        <f t="shared" si="35"/>
        <v>S</v>
      </c>
      <c r="B93" s="35">
        <f t="shared" ca="1" si="36"/>
        <v>2</v>
      </c>
      <c r="C93" s="35" t="str">
        <f t="shared" ca="1" si="25"/>
        <v>S</v>
      </c>
      <c r="D93" s="35">
        <f t="shared" ca="1" si="37"/>
        <v>0</v>
      </c>
      <c r="E93" s="35">
        <f t="shared" ca="1" si="27"/>
        <v>1</v>
      </c>
      <c r="F93" s="35">
        <f t="shared" ca="1" si="28"/>
        <v>5</v>
      </c>
      <c r="G93" s="35">
        <f t="shared" ca="1" si="29"/>
        <v>0</v>
      </c>
      <c r="H93" s="35">
        <f t="shared" ca="1" si="30"/>
        <v>0</v>
      </c>
      <c r="I93" s="35">
        <f t="shared" ca="1" si="31"/>
        <v>0</v>
      </c>
      <c r="J93" s="35">
        <f t="shared" ca="1" si="38"/>
        <v>0</v>
      </c>
      <c r="K93" s="35">
        <f t="shared" ca="1" si="39"/>
        <v>0</v>
      </c>
      <c r="L93" s="36" t="str">
        <f t="shared" ca="1" si="34"/>
        <v/>
      </c>
      <c r="M93" s="37" t="s">
        <v>49</v>
      </c>
      <c r="N93" s="38" t="s">
        <v>49</v>
      </c>
      <c r="O93" s="39" t="s">
        <v>211</v>
      </c>
      <c r="P93" s="40"/>
      <c r="Q93" s="41"/>
      <c r="R93" s="42" t="s">
        <v>212</v>
      </c>
      <c r="S93" s="43" t="s">
        <v>185</v>
      </c>
      <c r="T93" s="44">
        <v>94</v>
      </c>
      <c r="U93" s="45"/>
      <c r="V93" s="45"/>
      <c r="W93" s="46"/>
      <c r="X93" s="47"/>
      <c r="Y93" s="47"/>
    </row>
    <row r="94" spans="1:25" s="48" customFormat="1" x14ac:dyDescent="0.2">
      <c r="A94" s="34" t="str">
        <f t="shared" si="35"/>
        <v>S</v>
      </c>
      <c r="B94" s="35">
        <f t="shared" ca="1" si="36"/>
        <v>2</v>
      </c>
      <c r="C94" s="35" t="str">
        <f t="shared" ca="1" si="25"/>
        <v>S</v>
      </c>
      <c r="D94" s="35">
        <f t="shared" ca="1" si="37"/>
        <v>0</v>
      </c>
      <c r="E94" s="35">
        <f t="shared" ca="1" si="27"/>
        <v>1</v>
      </c>
      <c r="F94" s="35">
        <f t="shared" ca="1" si="28"/>
        <v>5</v>
      </c>
      <c r="G94" s="35">
        <f t="shared" ca="1" si="29"/>
        <v>0</v>
      </c>
      <c r="H94" s="35">
        <f t="shared" ca="1" si="30"/>
        <v>0</v>
      </c>
      <c r="I94" s="35">
        <f t="shared" ca="1" si="31"/>
        <v>0</v>
      </c>
      <c r="J94" s="35">
        <f t="shared" ca="1" si="38"/>
        <v>0</v>
      </c>
      <c r="K94" s="35">
        <f t="shared" ca="1" si="39"/>
        <v>0</v>
      </c>
      <c r="L94" s="36" t="str">
        <f t="shared" ca="1" si="34"/>
        <v/>
      </c>
      <c r="M94" s="37" t="s">
        <v>49</v>
      </c>
      <c r="N94" s="38" t="s">
        <v>49</v>
      </c>
      <c r="O94" s="39" t="s">
        <v>213</v>
      </c>
      <c r="P94" s="40"/>
      <c r="Q94" s="41"/>
      <c r="R94" s="42" t="s">
        <v>214</v>
      </c>
      <c r="S94" s="43" t="s">
        <v>72</v>
      </c>
      <c r="T94" s="44">
        <v>1</v>
      </c>
      <c r="U94" s="45"/>
      <c r="V94" s="45"/>
      <c r="W94" s="46"/>
      <c r="X94" s="47"/>
      <c r="Y94" s="47"/>
    </row>
    <row r="95" spans="1:25" s="48" customFormat="1" ht="20.100000000000001" customHeight="1" x14ac:dyDescent="0.2">
      <c r="A95" s="34">
        <f t="shared" si="23"/>
        <v>2</v>
      </c>
      <c r="B95" s="35">
        <f t="shared" ca="1" si="36"/>
        <v>2</v>
      </c>
      <c r="C95" s="35">
        <f t="shared" ca="1" si="25"/>
        <v>2</v>
      </c>
      <c r="D95" s="35">
        <f t="shared" ca="1" si="37"/>
        <v>89</v>
      </c>
      <c r="E95" s="35">
        <f t="shared" ca="1" si="27"/>
        <v>1</v>
      </c>
      <c r="F95" s="35">
        <f t="shared" ca="1" si="28"/>
        <v>6</v>
      </c>
      <c r="G95" s="35">
        <f t="shared" ca="1" si="29"/>
        <v>0</v>
      </c>
      <c r="H95" s="35">
        <f t="shared" ca="1" si="30"/>
        <v>0</v>
      </c>
      <c r="I95" s="35">
        <f t="shared" ca="1" si="31"/>
        <v>0</v>
      </c>
      <c r="J95" s="35">
        <f t="shared" ca="1" si="38"/>
        <v>139</v>
      </c>
      <c r="K95" s="35">
        <f t="shared" ca="1" si="39"/>
        <v>89</v>
      </c>
      <c r="L95" s="36" t="str">
        <f t="shared" ca="1" si="34"/>
        <v/>
      </c>
      <c r="M95" s="37" t="s">
        <v>57</v>
      </c>
      <c r="N95" s="38" t="s">
        <v>57</v>
      </c>
      <c r="O95" s="71" t="s">
        <v>215</v>
      </c>
      <c r="P95" s="40"/>
      <c r="Q95" s="41"/>
      <c r="R95" s="72" t="s">
        <v>216</v>
      </c>
      <c r="S95" s="43" t="s">
        <v>56</v>
      </c>
      <c r="T95" s="44"/>
      <c r="U95" s="45"/>
      <c r="V95" s="45"/>
      <c r="W95" s="73"/>
      <c r="X95" s="47"/>
      <c r="Y95" s="47"/>
    </row>
    <row r="96" spans="1:25" s="48" customFormat="1" x14ac:dyDescent="0.2">
      <c r="A96" s="34">
        <f t="shared" si="23"/>
        <v>3</v>
      </c>
      <c r="B96" s="35">
        <f t="shared" ca="1" si="36"/>
        <v>3</v>
      </c>
      <c r="C96" s="35">
        <f t="shared" ca="1" si="25"/>
        <v>3</v>
      </c>
      <c r="D96" s="35">
        <f t="shared" ca="1" si="37"/>
        <v>22</v>
      </c>
      <c r="E96" s="35">
        <f t="shared" ca="1" si="27"/>
        <v>1</v>
      </c>
      <c r="F96" s="35">
        <f t="shared" ca="1" si="28"/>
        <v>6</v>
      </c>
      <c r="G96" s="35">
        <f t="shared" ca="1" si="29"/>
        <v>1</v>
      </c>
      <c r="H96" s="35">
        <f t="shared" ca="1" si="30"/>
        <v>0</v>
      </c>
      <c r="I96" s="35">
        <f t="shared" ca="1" si="31"/>
        <v>0</v>
      </c>
      <c r="J96" s="35">
        <f t="shared" ca="1" si="38"/>
        <v>88</v>
      </c>
      <c r="K96" s="35">
        <f t="shared" ca="1" si="39"/>
        <v>22</v>
      </c>
      <c r="L96" s="36" t="str">
        <f t="shared" ca="1" si="34"/>
        <v/>
      </c>
      <c r="M96" s="37" t="s">
        <v>60</v>
      </c>
      <c r="N96" s="38" t="s">
        <v>60</v>
      </c>
      <c r="O96" s="39" t="s">
        <v>217</v>
      </c>
      <c r="P96" s="40"/>
      <c r="Q96" s="41"/>
      <c r="R96" s="42" t="s">
        <v>218</v>
      </c>
      <c r="S96" s="43" t="s">
        <v>56</v>
      </c>
      <c r="T96" s="44"/>
      <c r="U96" s="45"/>
      <c r="V96" s="45"/>
      <c r="W96" s="46"/>
      <c r="X96" s="47"/>
      <c r="Y96" s="47"/>
    </row>
    <row r="97" spans="1:25" s="48" customFormat="1" x14ac:dyDescent="0.2">
      <c r="A97" s="34" t="str">
        <f t="shared" si="23"/>
        <v>S</v>
      </c>
      <c r="B97" s="35">
        <f t="shared" ca="1" si="36"/>
        <v>3</v>
      </c>
      <c r="C97" s="35" t="str">
        <f t="shared" ca="1" si="25"/>
        <v>S</v>
      </c>
      <c r="D97" s="35">
        <f t="shared" ca="1" si="37"/>
        <v>0</v>
      </c>
      <c r="E97" s="35">
        <f t="shared" ca="1" si="27"/>
        <v>1</v>
      </c>
      <c r="F97" s="35">
        <f t="shared" ca="1" si="28"/>
        <v>6</v>
      </c>
      <c r="G97" s="35">
        <f t="shared" ca="1" si="29"/>
        <v>1</v>
      </c>
      <c r="H97" s="35">
        <f t="shared" ca="1" si="30"/>
        <v>0</v>
      </c>
      <c r="I97" s="35">
        <f t="shared" ca="1" si="31"/>
        <v>0</v>
      </c>
      <c r="J97" s="35">
        <f t="shared" ca="1" si="38"/>
        <v>0</v>
      </c>
      <c r="K97" s="35">
        <f t="shared" ca="1" si="39"/>
        <v>0</v>
      </c>
      <c r="L97" s="36" t="str">
        <f t="shared" ca="1" si="34"/>
        <v/>
      </c>
      <c r="M97" s="37" t="s">
        <v>49</v>
      </c>
      <c r="N97" s="38" t="s">
        <v>49</v>
      </c>
      <c r="O97" s="39" t="s">
        <v>219</v>
      </c>
      <c r="P97" s="40"/>
      <c r="Q97" s="41"/>
      <c r="R97" s="42" t="s">
        <v>220</v>
      </c>
      <c r="S97" s="43" t="s">
        <v>72</v>
      </c>
      <c r="T97" s="44">
        <v>10</v>
      </c>
      <c r="U97" s="45"/>
      <c r="V97" s="45"/>
      <c r="W97" s="46"/>
      <c r="X97" s="47"/>
      <c r="Y97" s="47"/>
    </row>
    <row r="98" spans="1:25" s="48" customFormat="1" x14ac:dyDescent="0.2">
      <c r="A98" s="34" t="str">
        <f t="shared" si="23"/>
        <v>S</v>
      </c>
      <c r="B98" s="35">
        <f t="shared" ca="1" si="36"/>
        <v>3</v>
      </c>
      <c r="C98" s="35" t="str">
        <f t="shared" ca="1" si="25"/>
        <v>S</v>
      </c>
      <c r="D98" s="35">
        <f t="shared" ca="1" si="37"/>
        <v>0</v>
      </c>
      <c r="E98" s="35">
        <f t="shared" ca="1" si="27"/>
        <v>1</v>
      </c>
      <c r="F98" s="35">
        <f t="shared" ca="1" si="28"/>
        <v>6</v>
      </c>
      <c r="G98" s="35">
        <f t="shared" ca="1" si="29"/>
        <v>1</v>
      </c>
      <c r="H98" s="35">
        <f t="shared" ca="1" si="30"/>
        <v>0</v>
      </c>
      <c r="I98" s="35">
        <f t="shared" ca="1" si="31"/>
        <v>0</v>
      </c>
      <c r="J98" s="35">
        <f t="shared" ca="1" si="38"/>
        <v>0</v>
      </c>
      <c r="K98" s="35">
        <f t="shared" ca="1" si="39"/>
        <v>0</v>
      </c>
      <c r="L98" s="36" t="str">
        <f t="shared" ca="1" si="34"/>
        <v/>
      </c>
      <c r="M98" s="37" t="s">
        <v>49</v>
      </c>
      <c r="N98" s="38" t="s">
        <v>49</v>
      </c>
      <c r="O98" s="39" t="s">
        <v>221</v>
      </c>
      <c r="P98" s="40"/>
      <c r="Q98" s="41"/>
      <c r="R98" s="42" t="s">
        <v>222</v>
      </c>
      <c r="S98" s="43" t="s">
        <v>72</v>
      </c>
      <c r="T98" s="44">
        <v>10</v>
      </c>
      <c r="U98" s="45"/>
      <c r="V98" s="45"/>
      <c r="W98" s="46"/>
      <c r="X98" s="47"/>
      <c r="Y98" s="47"/>
    </row>
    <row r="99" spans="1:25" s="48" customFormat="1" x14ac:dyDescent="0.2">
      <c r="A99" s="34" t="str">
        <f t="shared" si="23"/>
        <v>S</v>
      </c>
      <c r="B99" s="35">
        <f t="shared" ca="1" si="36"/>
        <v>3</v>
      </c>
      <c r="C99" s="35" t="str">
        <f t="shared" ca="1" si="25"/>
        <v>S</v>
      </c>
      <c r="D99" s="35">
        <f t="shared" ca="1" si="37"/>
        <v>0</v>
      </c>
      <c r="E99" s="35">
        <f t="shared" ca="1" si="27"/>
        <v>1</v>
      </c>
      <c r="F99" s="35">
        <f t="shared" ca="1" si="28"/>
        <v>6</v>
      </c>
      <c r="G99" s="35">
        <f t="shared" ca="1" si="29"/>
        <v>1</v>
      </c>
      <c r="H99" s="35">
        <f t="shared" ca="1" si="30"/>
        <v>0</v>
      </c>
      <c r="I99" s="35">
        <f t="shared" ca="1" si="31"/>
        <v>0</v>
      </c>
      <c r="J99" s="35">
        <f t="shared" ca="1" si="38"/>
        <v>0</v>
      </c>
      <c r="K99" s="35">
        <f t="shared" ca="1" si="39"/>
        <v>0</v>
      </c>
      <c r="L99" s="36" t="str">
        <f t="shared" ca="1" si="34"/>
        <v/>
      </c>
      <c r="M99" s="37" t="s">
        <v>49</v>
      </c>
      <c r="N99" s="38" t="s">
        <v>49</v>
      </c>
      <c r="O99" s="39" t="s">
        <v>223</v>
      </c>
      <c r="P99" s="40"/>
      <c r="Q99" s="41"/>
      <c r="R99" s="42" t="s">
        <v>224</v>
      </c>
      <c r="S99" s="43" t="s">
        <v>72</v>
      </c>
      <c r="T99" s="44">
        <v>10</v>
      </c>
      <c r="U99" s="45"/>
      <c r="V99" s="45"/>
      <c r="W99" s="46"/>
      <c r="X99" s="47"/>
      <c r="Y99" s="47"/>
    </row>
    <row r="100" spans="1:25" s="48" customFormat="1" x14ac:dyDescent="0.2">
      <c r="A100" s="34" t="str">
        <f t="shared" si="23"/>
        <v>S</v>
      </c>
      <c r="B100" s="35">
        <f t="shared" ca="1" si="36"/>
        <v>3</v>
      </c>
      <c r="C100" s="35" t="str">
        <f t="shared" ca="1" si="25"/>
        <v>S</v>
      </c>
      <c r="D100" s="35">
        <f t="shared" ca="1" si="37"/>
        <v>0</v>
      </c>
      <c r="E100" s="35">
        <f t="shared" ca="1" si="27"/>
        <v>1</v>
      </c>
      <c r="F100" s="35">
        <f t="shared" ca="1" si="28"/>
        <v>6</v>
      </c>
      <c r="G100" s="35">
        <f t="shared" ca="1" si="29"/>
        <v>1</v>
      </c>
      <c r="H100" s="35">
        <f t="shared" ca="1" si="30"/>
        <v>0</v>
      </c>
      <c r="I100" s="35">
        <f t="shared" ca="1" si="31"/>
        <v>0</v>
      </c>
      <c r="J100" s="35">
        <f t="shared" ca="1" si="38"/>
        <v>0</v>
      </c>
      <c r="K100" s="35">
        <f t="shared" ca="1" si="39"/>
        <v>0</v>
      </c>
      <c r="L100" s="36" t="str">
        <f t="shared" ca="1" si="34"/>
        <v/>
      </c>
      <c r="M100" s="37" t="s">
        <v>49</v>
      </c>
      <c r="N100" s="38" t="s">
        <v>49</v>
      </c>
      <c r="O100" s="39" t="s">
        <v>225</v>
      </c>
      <c r="P100" s="40"/>
      <c r="Q100" s="41"/>
      <c r="R100" s="42" t="s">
        <v>226</v>
      </c>
      <c r="S100" s="43" t="s">
        <v>72</v>
      </c>
      <c r="T100" s="44">
        <v>10</v>
      </c>
      <c r="U100" s="45"/>
      <c r="V100" s="45"/>
      <c r="W100" s="46"/>
      <c r="X100" s="47"/>
      <c r="Y100" s="47"/>
    </row>
    <row r="101" spans="1:25" s="48" customFormat="1" x14ac:dyDescent="0.2">
      <c r="A101" s="34" t="str">
        <f t="shared" si="23"/>
        <v>S</v>
      </c>
      <c r="B101" s="35">
        <f t="shared" ca="1" si="36"/>
        <v>3</v>
      </c>
      <c r="C101" s="35" t="str">
        <f t="shared" ca="1" si="25"/>
        <v>S</v>
      </c>
      <c r="D101" s="35">
        <f t="shared" ca="1" si="37"/>
        <v>0</v>
      </c>
      <c r="E101" s="35">
        <f t="shared" ca="1" si="27"/>
        <v>1</v>
      </c>
      <c r="F101" s="35">
        <f t="shared" ca="1" si="28"/>
        <v>6</v>
      </c>
      <c r="G101" s="35">
        <f t="shared" ca="1" si="29"/>
        <v>1</v>
      </c>
      <c r="H101" s="35">
        <f t="shared" ca="1" si="30"/>
        <v>0</v>
      </c>
      <c r="I101" s="35">
        <f t="shared" ca="1" si="31"/>
        <v>0</v>
      </c>
      <c r="J101" s="35">
        <f t="shared" ca="1" si="38"/>
        <v>0</v>
      </c>
      <c r="K101" s="35">
        <f t="shared" ca="1" si="39"/>
        <v>0</v>
      </c>
      <c r="L101" s="36" t="str">
        <f t="shared" ca="1" si="34"/>
        <v/>
      </c>
      <c r="M101" s="37" t="s">
        <v>49</v>
      </c>
      <c r="N101" s="38" t="s">
        <v>49</v>
      </c>
      <c r="O101" s="39" t="s">
        <v>227</v>
      </c>
      <c r="P101" s="40"/>
      <c r="Q101" s="41"/>
      <c r="R101" s="42" t="s">
        <v>228</v>
      </c>
      <c r="S101" s="43" t="s">
        <v>229</v>
      </c>
      <c r="T101" s="44">
        <v>10</v>
      </c>
      <c r="U101" s="45"/>
      <c r="V101" s="45"/>
      <c r="W101" s="46"/>
      <c r="X101" s="47"/>
      <c r="Y101" s="47"/>
    </row>
    <row r="102" spans="1:25" s="48" customFormat="1" x14ac:dyDescent="0.2">
      <c r="A102" s="34" t="str">
        <f t="shared" si="23"/>
        <v>S</v>
      </c>
      <c r="B102" s="35">
        <f t="shared" ca="1" si="36"/>
        <v>3</v>
      </c>
      <c r="C102" s="35" t="str">
        <f t="shared" ca="1" si="25"/>
        <v>S</v>
      </c>
      <c r="D102" s="35">
        <f t="shared" ca="1" si="37"/>
        <v>0</v>
      </c>
      <c r="E102" s="35">
        <f t="shared" ca="1" si="27"/>
        <v>1</v>
      </c>
      <c r="F102" s="35">
        <f t="shared" ca="1" si="28"/>
        <v>6</v>
      </c>
      <c r="G102" s="35">
        <f t="shared" ca="1" si="29"/>
        <v>1</v>
      </c>
      <c r="H102" s="35">
        <f t="shared" ca="1" si="30"/>
        <v>0</v>
      </c>
      <c r="I102" s="35">
        <f t="shared" ca="1" si="31"/>
        <v>0</v>
      </c>
      <c r="J102" s="35">
        <f t="shared" ca="1" si="38"/>
        <v>0</v>
      </c>
      <c r="K102" s="35">
        <f t="shared" ca="1" si="39"/>
        <v>0</v>
      </c>
      <c r="L102" s="36" t="str">
        <f t="shared" ca="1" si="34"/>
        <v/>
      </c>
      <c r="M102" s="37" t="s">
        <v>49</v>
      </c>
      <c r="N102" s="38" t="s">
        <v>49</v>
      </c>
      <c r="O102" s="39" t="s">
        <v>230</v>
      </c>
      <c r="P102" s="40"/>
      <c r="Q102" s="41"/>
      <c r="R102" s="42" t="s">
        <v>231</v>
      </c>
      <c r="S102" s="43" t="s">
        <v>160</v>
      </c>
      <c r="T102" s="44">
        <v>2</v>
      </c>
      <c r="U102" s="45"/>
      <c r="V102" s="45"/>
      <c r="W102" s="46"/>
      <c r="X102" s="47"/>
      <c r="Y102" s="47"/>
    </row>
    <row r="103" spans="1:25" s="48" customFormat="1" x14ac:dyDescent="0.2">
      <c r="A103" s="34" t="str">
        <f t="shared" si="23"/>
        <v>S</v>
      </c>
      <c r="B103" s="35">
        <f t="shared" ca="1" si="36"/>
        <v>3</v>
      </c>
      <c r="C103" s="35" t="str">
        <f t="shared" ca="1" si="25"/>
        <v>S</v>
      </c>
      <c r="D103" s="35">
        <f t="shared" ca="1" si="37"/>
        <v>0</v>
      </c>
      <c r="E103" s="35">
        <f t="shared" ca="1" si="27"/>
        <v>1</v>
      </c>
      <c r="F103" s="35">
        <f t="shared" ca="1" si="28"/>
        <v>6</v>
      </c>
      <c r="G103" s="35">
        <f t="shared" ca="1" si="29"/>
        <v>1</v>
      </c>
      <c r="H103" s="35">
        <f t="shared" ca="1" si="30"/>
        <v>0</v>
      </c>
      <c r="I103" s="35">
        <f t="shared" ca="1" si="31"/>
        <v>0</v>
      </c>
      <c r="J103" s="35">
        <f t="shared" ca="1" si="38"/>
        <v>0</v>
      </c>
      <c r="K103" s="35">
        <f t="shared" ca="1" si="39"/>
        <v>0</v>
      </c>
      <c r="L103" s="36" t="str">
        <f t="shared" ca="1" si="34"/>
        <v/>
      </c>
      <c r="M103" s="37" t="s">
        <v>49</v>
      </c>
      <c r="N103" s="38" t="s">
        <v>49</v>
      </c>
      <c r="O103" s="39" t="s">
        <v>232</v>
      </c>
      <c r="P103" s="40"/>
      <c r="Q103" s="41"/>
      <c r="R103" s="42" t="s">
        <v>233</v>
      </c>
      <c r="S103" s="43" t="s">
        <v>234</v>
      </c>
      <c r="T103" s="44">
        <v>8</v>
      </c>
      <c r="U103" s="45"/>
      <c r="V103" s="45"/>
      <c r="W103" s="46"/>
      <c r="X103" s="47"/>
      <c r="Y103" s="47"/>
    </row>
    <row r="104" spans="1:25" s="48" customFormat="1" x14ac:dyDescent="0.2">
      <c r="A104" s="34" t="str">
        <f t="shared" si="23"/>
        <v>S</v>
      </c>
      <c r="B104" s="35">
        <f t="shared" ca="1" si="36"/>
        <v>3</v>
      </c>
      <c r="C104" s="35" t="str">
        <f t="shared" ca="1" si="25"/>
        <v>S</v>
      </c>
      <c r="D104" s="35">
        <f t="shared" ca="1" si="37"/>
        <v>0</v>
      </c>
      <c r="E104" s="35">
        <f t="shared" ca="1" si="27"/>
        <v>1</v>
      </c>
      <c r="F104" s="35">
        <f t="shared" ca="1" si="28"/>
        <v>6</v>
      </c>
      <c r="G104" s="35">
        <f t="shared" ca="1" si="29"/>
        <v>1</v>
      </c>
      <c r="H104" s="35">
        <f t="shared" ca="1" si="30"/>
        <v>0</v>
      </c>
      <c r="I104" s="35">
        <f t="shared" ca="1" si="31"/>
        <v>0</v>
      </c>
      <c r="J104" s="35">
        <f t="shared" ca="1" si="38"/>
        <v>0</v>
      </c>
      <c r="K104" s="35">
        <f t="shared" ca="1" si="39"/>
        <v>0</v>
      </c>
      <c r="L104" s="36" t="str">
        <f t="shared" ca="1" si="34"/>
        <v/>
      </c>
      <c r="M104" s="37" t="s">
        <v>49</v>
      </c>
      <c r="N104" s="38" t="s">
        <v>49</v>
      </c>
      <c r="O104" s="39" t="s">
        <v>235</v>
      </c>
      <c r="P104" s="40"/>
      <c r="Q104" s="41"/>
      <c r="R104" s="42" t="s">
        <v>236</v>
      </c>
      <c r="S104" s="43" t="s">
        <v>72</v>
      </c>
      <c r="T104" s="44">
        <v>8</v>
      </c>
      <c r="U104" s="45"/>
      <c r="V104" s="45"/>
      <c r="W104" s="46"/>
      <c r="X104" s="47"/>
      <c r="Y104" s="47"/>
    </row>
    <row r="105" spans="1:25" s="48" customFormat="1" x14ac:dyDescent="0.2">
      <c r="A105" s="34" t="str">
        <f t="shared" si="23"/>
        <v>S</v>
      </c>
      <c r="B105" s="35">
        <f t="shared" ca="1" si="36"/>
        <v>3</v>
      </c>
      <c r="C105" s="35" t="str">
        <f t="shared" ca="1" si="25"/>
        <v>S</v>
      </c>
      <c r="D105" s="35">
        <f t="shared" ca="1" si="37"/>
        <v>0</v>
      </c>
      <c r="E105" s="35">
        <f t="shared" ca="1" si="27"/>
        <v>1</v>
      </c>
      <c r="F105" s="35">
        <f t="shared" ca="1" si="28"/>
        <v>6</v>
      </c>
      <c r="G105" s="35">
        <f t="shared" ca="1" si="29"/>
        <v>1</v>
      </c>
      <c r="H105" s="35">
        <f t="shared" ca="1" si="30"/>
        <v>0</v>
      </c>
      <c r="I105" s="35">
        <f t="shared" ca="1" si="31"/>
        <v>0</v>
      </c>
      <c r="J105" s="35">
        <f t="shared" ca="1" si="38"/>
        <v>0</v>
      </c>
      <c r="K105" s="35">
        <f t="shared" ca="1" si="39"/>
        <v>0</v>
      </c>
      <c r="L105" s="36" t="str">
        <f t="shared" ca="1" si="34"/>
        <v/>
      </c>
      <c r="M105" s="37" t="s">
        <v>49</v>
      </c>
      <c r="N105" s="38" t="s">
        <v>49</v>
      </c>
      <c r="O105" s="39" t="s">
        <v>237</v>
      </c>
      <c r="P105" s="40"/>
      <c r="Q105" s="41"/>
      <c r="R105" s="42" t="s">
        <v>238</v>
      </c>
      <c r="S105" s="43" t="s">
        <v>72</v>
      </c>
      <c r="T105" s="44">
        <v>8</v>
      </c>
      <c r="U105" s="45"/>
      <c r="V105" s="45"/>
      <c r="W105" s="46"/>
      <c r="X105" s="47"/>
      <c r="Y105" s="47"/>
    </row>
    <row r="106" spans="1:25" s="48" customFormat="1" x14ac:dyDescent="0.2">
      <c r="A106" s="34" t="str">
        <f t="shared" si="23"/>
        <v>S</v>
      </c>
      <c r="B106" s="35">
        <f t="shared" ca="1" si="36"/>
        <v>3</v>
      </c>
      <c r="C106" s="35" t="str">
        <f t="shared" ca="1" si="25"/>
        <v>S</v>
      </c>
      <c r="D106" s="35">
        <f t="shared" ca="1" si="37"/>
        <v>0</v>
      </c>
      <c r="E106" s="35">
        <f t="shared" ca="1" si="27"/>
        <v>1</v>
      </c>
      <c r="F106" s="35">
        <f t="shared" ca="1" si="28"/>
        <v>6</v>
      </c>
      <c r="G106" s="35">
        <f t="shared" ca="1" si="29"/>
        <v>1</v>
      </c>
      <c r="H106" s="35">
        <f t="shared" ca="1" si="30"/>
        <v>0</v>
      </c>
      <c r="I106" s="35">
        <f t="shared" ca="1" si="31"/>
        <v>0</v>
      </c>
      <c r="J106" s="35">
        <f t="shared" ca="1" si="38"/>
        <v>0</v>
      </c>
      <c r="K106" s="35">
        <f t="shared" ca="1" si="39"/>
        <v>0</v>
      </c>
      <c r="L106" s="36" t="str">
        <f t="shared" ca="1" si="34"/>
        <v/>
      </c>
      <c r="M106" s="37" t="s">
        <v>49</v>
      </c>
      <c r="N106" s="38" t="s">
        <v>49</v>
      </c>
      <c r="O106" s="39" t="s">
        <v>239</v>
      </c>
      <c r="P106" s="40"/>
      <c r="Q106" s="41"/>
      <c r="R106" s="42" t="s">
        <v>240</v>
      </c>
      <c r="S106" s="43" t="s">
        <v>72</v>
      </c>
      <c r="T106" s="44">
        <v>6</v>
      </c>
      <c r="U106" s="45"/>
      <c r="V106" s="45"/>
      <c r="W106" s="46"/>
      <c r="X106" s="47"/>
      <c r="Y106" s="47"/>
    </row>
    <row r="107" spans="1:25" s="48" customFormat="1" ht="22.5" x14ac:dyDescent="0.2">
      <c r="A107" s="34" t="str">
        <f t="shared" si="23"/>
        <v>S</v>
      </c>
      <c r="B107" s="35">
        <f t="shared" ca="1" si="36"/>
        <v>3</v>
      </c>
      <c r="C107" s="35" t="str">
        <f t="shared" ca="1" si="25"/>
        <v>S</v>
      </c>
      <c r="D107" s="35">
        <f t="shared" ca="1" si="37"/>
        <v>0</v>
      </c>
      <c r="E107" s="35">
        <f t="shared" ca="1" si="27"/>
        <v>1</v>
      </c>
      <c r="F107" s="35">
        <f t="shared" ca="1" si="28"/>
        <v>6</v>
      </c>
      <c r="G107" s="35">
        <f t="shared" ca="1" si="29"/>
        <v>1</v>
      </c>
      <c r="H107" s="35">
        <f t="shared" ca="1" si="30"/>
        <v>0</v>
      </c>
      <c r="I107" s="35">
        <f t="shared" ca="1" si="31"/>
        <v>0</v>
      </c>
      <c r="J107" s="35">
        <f t="shared" ca="1" si="38"/>
        <v>0</v>
      </c>
      <c r="K107" s="35">
        <f t="shared" ca="1" si="39"/>
        <v>0</v>
      </c>
      <c r="L107" s="36" t="str">
        <f t="shared" ca="1" si="34"/>
        <v/>
      </c>
      <c r="M107" s="37" t="s">
        <v>49</v>
      </c>
      <c r="N107" s="38" t="s">
        <v>49</v>
      </c>
      <c r="O107" s="39" t="s">
        <v>241</v>
      </c>
      <c r="P107" s="40"/>
      <c r="Q107" s="41"/>
      <c r="R107" s="42" t="s">
        <v>242</v>
      </c>
      <c r="S107" s="43" t="s">
        <v>72</v>
      </c>
      <c r="T107" s="44">
        <v>6</v>
      </c>
      <c r="U107" s="45"/>
      <c r="V107" s="45"/>
      <c r="W107" s="46"/>
      <c r="X107" s="47"/>
      <c r="Y107" s="47"/>
    </row>
    <row r="108" spans="1:25" s="48" customFormat="1" ht="22.5" x14ac:dyDescent="0.2">
      <c r="A108" s="34" t="str">
        <f t="shared" si="23"/>
        <v>S</v>
      </c>
      <c r="B108" s="35">
        <f t="shared" ca="1" si="36"/>
        <v>3</v>
      </c>
      <c r="C108" s="35" t="str">
        <f t="shared" ca="1" si="25"/>
        <v>S</v>
      </c>
      <c r="D108" s="35">
        <f t="shared" ca="1" si="37"/>
        <v>0</v>
      </c>
      <c r="E108" s="35">
        <f t="shared" ca="1" si="27"/>
        <v>1</v>
      </c>
      <c r="F108" s="35">
        <f t="shared" ca="1" si="28"/>
        <v>6</v>
      </c>
      <c r="G108" s="35">
        <f t="shared" ca="1" si="29"/>
        <v>1</v>
      </c>
      <c r="H108" s="35">
        <f t="shared" ca="1" si="30"/>
        <v>0</v>
      </c>
      <c r="I108" s="35">
        <f t="shared" ca="1" si="31"/>
        <v>0</v>
      </c>
      <c r="J108" s="35">
        <f t="shared" ca="1" si="38"/>
        <v>0</v>
      </c>
      <c r="K108" s="35">
        <f t="shared" ca="1" si="39"/>
        <v>0</v>
      </c>
      <c r="L108" s="36" t="str">
        <f t="shared" ca="1" si="34"/>
        <v/>
      </c>
      <c r="M108" s="37" t="s">
        <v>49</v>
      </c>
      <c r="N108" s="38" t="s">
        <v>49</v>
      </c>
      <c r="O108" s="39" t="s">
        <v>243</v>
      </c>
      <c r="P108" s="40"/>
      <c r="Q108" s="41"/>
      <c r="R108" s="42" t="s">
        <v>244</v>
      </c>
      <c r="S108" s="43" t="s">
        <v>72</v>
      </c>
      <c r="T108" s="44">
        <v>2</v>
      </c>
      <c r="U108" s="45"/>
      <c r="V108" s="45"/>
      <c r="W108" s="46"/>
      <c r="X108" s="47"/>
      <c r="Y108" s="47"/>
    </row>
    <row r="109" spans="1:25" s="48" customFormat="1" x14ac:dyDescent="0.2">
      <c r="A109" s="34" t="str">
        <f t="shared" si="23"/>
        <v>S</v>
      </c>
      <c r="B109" s="35">
        <f t="shared" ca="1" si="36"/>
        <v>3</v>
      </c>
      <c r="C109" s="35" t="str">
        <f t="shared" ca="1" si="25"/>
        <v>S</v>
      </c>
      <c r="D109" s="35">
        <f t="shared" ca="1" si="37"/>
        <v>0</v>
      </c>
      <c r="E109" s="35">
        <f t="shared" ca="1" si="27"/>
        <v>1</v>
      </c>
      <c r="F109" s="35">
        <f t="shared" ca="1" si="28"/>
        <v>6</v>
      </c>
      <c r="G109" s="35">
        <f t="shared" ca="1" si="29"/>
        <v>1</v>
      </c>
      <c r="H109" s="35">
        <f t="shared" ca="1" si="30"/>
        <v>0</v>
      </c>
      <c r="I109" s="35">
        <f t="shared" ca="1" si="31"/>
        <v>0</v>
      </c>
      <c r="J109" s="35">
        <f t="shared" ca="1" si="38"/>
        <v>0</v>
      </c>
      <c r="K109" s="35">
        <f t="shared" ca="1" si="39"/>
        <v>0</v>
      </c>
      <c r="L109" s="36" t="str">
        <f t="shared" ca="1" si="34"/>
        <v/>
      </c>
      <c r="M109" s="37" t="s">
        <v>49</v>
      </c>
      <c r="N109" s="38" t="s">
        <v>49</v>
      </c>
      <c r="O109" s="39" t="s">
        <v>245</v>
      </c>
      <c r="P109" s="40"/>
      <c r="Q109" s="41"/>
      <c r="R109" s="42" t="s">
        <v>246</v>
      </c>
      <c r="S109" s="43" t="s">
        <v>194</v>
      </c>
      <c r="T109" s="44">
        <v>2</v>
      </c>
      <c r="U109" s="45"/>
      <c r="V109" s="45"/>
      <c r="W109" s="46"/>
      <c r="X109" s="47"/>
      <c r="Y109" s="47"/>
    </row>
    <row r="110" spans="1:25" s="48" customFormat="1" x14ac:dyDescent="0.2">
      <c r="A110" s="34" t="str">
        <f t="shared" si="23"/>
        <v>S</v>
      </c>
      <c r="B110" s="35">
        <f t="shared" ca="1" si="36"/>
        <v>3</v>
      </c>
      <c r="C110" s="35" t="str">
        <f t="shared" ca="1" si="25"/>
        <v>S</v>
      </c>
      <c r="D110" s="35">
        <f t="shared" ca="1" si="37"/>
        <v>0</v>
      </c>
      <c r="E110" s="35">
        <f t="shared" ca="1" si="27"/>
        <v>1</v>
      </c>
      <c r="F110" s="35">
        <f t="shared" ca="1" si="28"/>
        <v>6</v>
      </c>
      <c r="G110" s="35">
        <f t="shared" ca="1" si="29"/>
        <v>1</v>
      </c>
      <c r="H110" s="35">
        <f t="shared" ca="1" si="30"/>
        <v>0</v>
      </c>
      <c r="I110" s="35">
        <f t="shared" ca="1" si="31"/>
        <v>0</v>
      </c>
      <c r="J110" s="35">
        <f t="shared" ca="1" si="38"/>
        <v>0</v>
      </c>
      <c r="K110" s="35">
        <f t="shared" ca="1" si="39"/>
        <v>0</v>
      </c>
      <c r="L110" s="36" t="str">
        <f t="shared" ca="1" si="34"/>
        <v/>
      </c>
      <c r="M110" s="37" t="s">
        <v>49</v>
      </c>
      <c r="N110" s="38" t="s">
        <v>49</v>
      </c>
      <c r="O110" s="39" t="s">
        <v>247</v>
      </c>
      <c r="P110" s="40"/>
      <c r="Q110" s="41"/>
      <c r="R110" s="42" t="s">
        <v>248</v>
      </c>
      <c r="S110" s="43" t="s">
        <v>72</v>
      </c>
      <c r="T110" s="44">
        <v>1</v>
      </c>
      <c r="U110" s="45"/>
      <c r="V110" s="45"/>
      <c r="W110" s="46"/>
      <c r="X110" s="47"/>
      <c r="Y110" s="47"/>
    </row>
    <row r="111" spans="1:25" s="48" customFormat="1" x14ac:dyDescent="0.2">
      <c r="A111" s="34" t="str">
        <f t="shared" si="23"/>
        <v>S</v>
      </c>
      <c r="B111" s="35">
        <f t="shared" ca="1" si="36"/>
        <v>3</v>
      </c>
      <c r="C111" s="35" t="str">
        <f t="shared" ca="1" si="25"/>
        <v>S</v>
      </c>
      <c r="D111" s="35">
        <f t="shared" ca="1" si="37"/>
        <v>0</v>
      </c>
      <c r="E111" s="35">
        <f t="shared" ca="1" si="27"/>
        <v>1</v>
      </c>
      <c r="F111" s="35">
        <f t="shared" ca="1" si="28"/>
        <v>6</v>
      </c>
      <c r="G111" s="35">
        <f t="shared" ca="1" si="29"/>
        <v>1</v>
      </c>
      <c r="H111" s="35">
        <f t="shared" ca="1" si="30"/>
        <v>0</v>
      </c>
      <c r="I111" s="35">
        <f t="shared" ca="1" si="31"/>
        <v>0</v>
      </c>
      <c r="J111" s="35">
        <f t="shared" ca="1" si="38"/>
        <v>0</v>
      </c>
      <c r="K111" s="35">
        <f t="shared" ca="1" si="39"/>
        <v>0</v>
      </c>
      <c r="L111" s="36" t="str">
        <f t="shared" ca="1" si="34"/>
        <v/>
      </c>
      <c r="M111" s="37" t="s">
        <v>49</v>
      </c>
      <c r="N111" s="38" t="s">
        <v>49</v>
      </c>
      <c r="O111" s="39" t="s">
        <v>249</v>
      </c>
      <c r="P111" s="40"/>
      <c r="Q111" s="41"/>
      <c r="R111" s="42" t="s">
        <v>250</v>
      </c>
      <c r="S111" s="43" t="s">
        <v>72</v>
      </c>
      <c r="T111" s="44">
        <v>1</v>
      </c>
      <c r="U111" s="45"/>
      <c r="V111" s="45"/>
      <c r="W111" s="46"/>
      <c r="X111" s="47"/>
      <c r="Y111" s="47"/>
    </row>
    <row r="112" spans="1:25" s="48" customFormat="1" x14ac:dyDescent="0.2">
      <c r="A112" s="34" t="str">
        <f t="shared" si="23"/>
        <v>S</v>
      </c>
      <c r="B112" s="35">
        <f t="shared" ca="1" si="36"/>
        <v>3</v>
      </c>
      <c r="C112" s="35" t="str">
        <f t="shared" ca="1" si="25"/>
        <v>S</v>
      </c>
      <c r="D112" s="35">
        <f t="shared" ca="1" si="37"/>
        <v>0</v>
      </c>
      <c r="E112" s="35">
        <f t="shared" ca="1" si="27"/>
        <v>1</v>
      </c>
      <c r="F112" s="35">
        <f t="shared" ca="1" si="28"/>
        <v>6</v>
      </c>
      <c r="G112" s="35">
        <f t="shared" ca="1" si="29"/>
        <v>1</v>
      </c>
      <c r="H112" s="35">
        <f t="shared" ca="1" si="30"/>
        <v>0</v>
      </c>
      <c r="I112" s="35">
        <f t="shared" ca="1" si="31"/>
        <v>0</v>
      </c>
      <c r="J112" s="35">
        <f t="shared" ca="1" si="38"/>
        <v>0</v>
      </c>
      <c r="K112" s="35">
        <f t="shared" ca="1" si="39"/>
        <v>0</v>
      </c>
      <c r="L112" s="36" t="str">
        <f t="shared" ca="1" si="34"/>
        <v/>
      </c>
      <c r="M112" s="37" t="s">
        <v>49</v>
      </c>
      <c r="N112" s="38" t="s">
        <v>49</v>
      </c>
      <c r="O112" s="39" t="s">
        <v>251</v>
      </c>
      <c r="P112" s="40"/>
      <c r="Q112" s="41"/>
      <c r="R112" s="42" t="s">
        <v>252</v>
      </c>
      <c r="S112" s="43" t="s">
        <v>72</v>
      </c>
      <c r="T112" s="44">
        <v>4</v>
      </c>
      <c r="U112" s="45"/>
      <c r="V112" s="45"/>
      <c r="W112" s="46"/>
      <c r="X112" s="47"/>
      <c r="Y112" s="47"/>
    </row>
    <row r="113" spans="1:25" s="48" customFormat="1" x14ac:dyDescent="0.2">
      <c r="A113" s="34" t="str">
        <f t="shared" si="23"/>
        <v>S</v>
      </c>
      <c r="B113" s="35">
        <f t="shared" ca="1" si="36"/>
        <v>3</v>
      </c>
      <c r="C113" s="35" t="str">
        <f t="shared" ca="1" si="25"/>
        <v>S</v>
      </c>
      <c r="D113" s="35">
        <f t="shared" ca="1" si="37"/>
        <v>0</v>
      </c>
      <c r="E113" s="35">
        <f t="shared" ca="1" si="27"/>
        <v>1</v>
      </c>
      <c r="F113" s="35">
        <f t="shared" ca="1" si="28"/>
        <v>6</v>
      </c>
      <c r="G113" s="35">
        <f t="shared" ca="1" si="29"/>
        <v>1</v>
      </c>
      <c r="H113" s="35">
        <f t="shared" ca="1" si="30"/>
        <v>0</v>
      </c>
      <c r="I113" s="35">
        <f t="shared" ca="1" si="31"/>
        <v>0</v>
      </c>
      <c r="J113" s="35">
        <f t="shared" ca="1" si="38"/>
        <v>0</v>
      </c>
      <c r="K113" s="35">
        <f t="shared" ca="1" si="39"/>
        <v>0</v>
      </c>
      <c r="L113" s="36" t="str">
        <f t="shared" ca="1" si="34"/>
        <v/>
      </c>
      <c r="M113" s="37" t="s">
        <v>49</v>
      </c>
      <c r="N113" s="38" t="s">
        <v>49</v>
      </c>
      <c r="O113" s="39" t="s">
        <v>253</v>
      </c>
      <c r="P113" s="40"/>
      <c r="Q113" s="41"/>
      <c r="R113" s="42" t="s">
        <v>254</v>
      </c>
      <c r="S113" s="43" t="s">
        <v>86</v>
      </c>
      <c r="T113" s="44">
        <v>4</v>
      </c>
      <c r="U113" s="45"/>
      <c r="V113" s="45"/>
      <c r="W113" s="46"/>
      <c r="X113" s="47"/>
      <c r="Y113" s="47"/>
    </row>
    <row r="114" spans="1:25" s="48" customFormat="1" x14ac:dyDescent="0.2">
      <c r="A114" s="34" t="str">
        <f t="shared" si="23"/>
        <v>S</v>
      </c>
      <c r="B114" s="35">
        <f t="shared" ca="1" si="36"/>
        <v>3</v>
      </c>
      <c r="C114" s="35" t="str">
        <f t="shared" ca="1" si="25"/>
        <v>S</v>
      </c>
      <c r="D114" s="35">
        <f t="shared" ca="1" si="37"/>
        <v>0</v>
      </c>
      <c r="E114" s="35">
        <f t="shared" ca="1" si="27"/>
        <v>1</v>
      </c>
      <c r="F114" s="35">
        <f t="shared" ca="1" si="28"/>
        <v>6</v>
      </c>
      <c r="G114" s="35">
        <f t="shared" ca="1" si="29"/>
        <v>1</v>
      </c>
      <c r="H114" s="35">
        <f t="shared" ca="1" si="30"/>
        <v>0</v>
      </c>
      <c r="I114" s="35">
        <f t="shared" ca="1" si="31"/>
        <v>0</v>
      </c>
      <c r="J114" s="35">
        <f t="shared" ca="1" si="38"/>
        <v>0</v>
      </c>
      <c r="K114" s="35">
        <f t="shared" ca="1" si="39"/>
        <v>0</v>
      </c>
      <c r="L114" s="36" t="str">
        <f t="shared" ca="1" si="34"/>
        <v/>
      </c>
      <c r="M114" s="37" t="s">
        <v>49</v>
      </c>
      <c r="N114" s="38" t="s">
        <v>49</v>
      </c>
      <c r="O114" s="39" t="s">
        <v>255</v>
      </c>
      <c r="P114" s="40"/>
      <c r="Q114" s="41"/>
      <c r="R114" s="42" t="s">
        <v>256</v>
      </c>
      <c r="S114" s="43" t="s">
        <v>72</v>
      </c>
      <c r="T114" s="44">
        <v>4</v>
      </c>
      <c r="U114" s="45"/>
      <c r="V114" s="45"/>
      <c r="W114" s="46"/>
      <c r="X114" s="47"/>
      <c r="Y114" s="47"/>
    </row>
    <row r="115" spans="1:25" s="48" customFormat="1" x14ac:dyDescent="0.2">
      <c r="A115" s="34" t="str">
        <f t="shared" si="23"/>
        <v>S</v>
      </c>
      <c r="B115" s="35">
        <f t="shared" ca="1" si="36"/>
        <v>3</v>
      </c>
      <c r="C115" s="35" t="str">
        <f t="shared" ca="1" si="25"/>
        <v>S</v>
      </c>
      <c r="D115" s="35">
        <f t="shared" ca="1" si="37"/>
        <v>0</v>
      </c>
      <c r="E115" s="35">
        <f t="shared" ca="1" si="27"/>
        <v>1</v>
      </c>
      <c r="F115" s="35">
        <f t="shared" ca="1" si="28"/>
        <v>6</v>
      </c>
      <c r="G115" s="35">
        <f t="shared" ca="1" si="29"/>
        <v>1</v>
      </c>
      <c r="H115" s="35">
        <f t="shared" ca="1" si="30"/>
        <v>0</v>
      </c>
      <c r="I115" s="35">
        <f t="shared" ca="1" si="31"/>
        <v>0</v>
      </c>
      <c r="J115" s="35">
        <f t="shared" ca="1" si="38"/>
        <v>0</v>
      </c>
      <c r="K115" s="35">
        <f t="shared" ca="1" si="39"/>
        <v>0</v>
      </c>
      <c r="L115" s="36" t="str">
        <f t="shared" ca="1" si="34"/>
        <v/>
      </c>
      <c r="M115" s="37" t="s">
        <v>49</v>
      </c>
      <c r="N115" s="38" t="s">
        <v>49</v>
      </c>
      <c r="O115" s="39" t="s">
        <v>257</v>
      </c>
      <c r="P115" s="40"/>
      <c r="Q115" s="41"/>
      <c r="R115" s="42" t="s">
        <v>258</v>
      </c>
      <c r="S115" s="43" t="s">
        <v>72</v>
      </c>
      <c r="T115" s="44">
        <v>2</v>
      </c>
      <c r="U115" s="45"/>
      <c r="V115" s="45"/>
      <c r="W115" s="46"/>
      <c r="X115" s="47"/>
      <c r="Y115" s="47"/>
    </row>
    <row r="116" spans="1:25" s="48" customFormat="1" ht="22.5" x14ac:dyDescent="0.2">
      <c r="A116" s="34" t="str">
        <f t="shared" si="23"/>
        <v>S</v>
      </c>
      <c r="B116" s="35">
        <f t="shared" ca="1" si="36"/>
        <v>3</v>
      </c>
      <c r="C116" s="35" t="str">
        <f t="shared" ca="1" si="25"/>
        <v>S</v>
      </c>
      <c r="D116" s="35">
        <f t="shared" ca="1" si="37"/>
        <v>0</v>
      </c>
      <c r="E116" s="35">
        <f t="shared" ca="1" si="27"/>
        <v>1</v>
      </c>
      <c r="F116" s="35">
        <f t="shared" ca="1" si="28"/>
        <v>6</v>
      </c>
      <c r="G116" s="35">
        <f t="shared" ca="1" si="29"/>
        <v>1</v>
      </c>
      <c r="H116" s="35">
        <f t="shared" ca="1" si="30"/>
        <v>0</v>
      </c>
      <c r="I116" s="35">
        <f t="shared" ca="1" si="31"/>
        <v>0</v>
      </c>
      <c r="J116" s="35">
        <f t="shared" ca="1" si="38"/>
        <v>0</v>
      </c>
      <c r="K116" s="35">
        <f t="shared" ca="1" si="39"/>
        <v>0</v>
      </c>
      <c r="L116" s="36" t="str">
        <f t="shared" ca="1" si="34"/>
        <v/>
      </c>
      <c r="M116" s="37" t="s">
        <v>49</v>
      </c>
      <c r="N116" s="38" t="s">
        <v>49</v>
      </c>
      <c r="O116" s="39" t="s">
        <v>259</v>
      </c>
      <c r="P116" s="40"/>
      <c r="Q116" s="41"/>
      <c r="R116" s="42" t="s">
        <v>260</v>
      </c>
      <c r="S116" s="43" t="s">
        <v>72</v>
      </c>
      <c r="T116" s="44">
        <v>2</v>
      </c>
      <c r="U116" s="45"/>
      <c r="V116" s="45"/>
      <c r="W116" s="46"/>
      <c r="X116" s="47"/>
      <c r="Y116" s="47"/>
    </row>
    <row r="117" spans="1:25" s="48" customFormat="1" x14ac:dyDescent="0.2">
      <c r="A117" s="34" t="str">
        <f t="shared" si="23"/>
        <v>S</v>
      </c>
      <c r="B117" s="35">
        <f t="shared" ca="1" si="36"/>
        <v>3</v>
      </c>
      <c r="C117" s="35" t="str">
        <f t="shared" ca="1" si="25"/>
        <v>S</v>
      </c>
      <c r="D117" s="35">
        <f t="shared" ca="1" si="37"/>
        <v>0</v>
      </c>
      <c r="E117" s="35">
        <f t="shared" ca="1" si="27"/>
        <v>1</v>
      </c>
      <c r="F117" s="35">
        <f t="shared" ca="1" si="28"/>
        <v>6</v>
      </c>
      <c r="G117" s="35">
        <f t="shared" ca="1" si="29"/>
        <v>1</v>
      </c>
      <c r="H117" s="35">
        <f t="shared" ca="1" si="30"/>
        <v>0</v>
      </c>
      <c r="I117" s="35">
        <f t="shared" ca="1" si="31"/>
        <v>0</v>
      </c>
      <c r="J117" s="35">
        <f t="shared" ca="1" si="38"/>
        <v>0</v>
      </c>
      <c r="K117" s="35">
        <f t="shared" ca="1" si="39"/>
        <v>0</v>
      </c>
      <c r="L117" s="36" t="str">
        <f t="shared" ca="1" si="34"/>
        <v/>
      </c>
      <c r="M117" s="37" t="s">
        <v>49</v>
      </c>
      <c r="N117" s="38" t="s">
        <v>49</v>
      </c>
      <c r="O117" s="39" t="s">
        <v>261</v>
      </c>
      <c r="P117" s="40"/>
      <c r="Q117" s="41"/>
      <c r="R117" s="42" t="s">
        <v>262</v>
      </c>
      <c r="S117" s="43" t="s">
        <v>72</v>
      </c>
      <c r="T117" s="44">
        <v>4</v>
      </c>
      <c r="U117" s="45"/>
      <c r="V117" s="45"/>
      <c r="W117" s="46"/>
      <c r="X117" s="47"/>
      <c r="Y117" s="47"/>
    </row>
    <row r="118" spans="1:25" s="48" customFormat="1" x14ac:dyDescent="0.2">
      <c r="A118" s="34">
        <f t="shared" si="23"/>
        <v>3</v>
      </c>
      <c r="B118" s="35">
        <f t="shared" ca="1" si="36"/>
        <v>3</v>
      </c>
      <c r="C118" s="35">
        <f t="shared" ca="1" si="25"/>
        <v>3</v>
      </c>
      <c r="D118" s="35">
        <f t="shared" ca="1" si="37"/>
        <v>13</v>
      </c>
      <c r="E118" s="35">
        <f t="shared" ca="1" si="27"/>
        <v>1</v>
      </c>
      <c r="F118" s="35">
        <f t="shared" ca="1" si="28"/>
        <v>6</v>
      </c>
      <c r="G118" s="35">
        <f t="shared" ca="1" si="29"/>
        <v>2</v>
      </c>
      <c r="H118" s="35">
        <f t="shared" ca="1" si="30"/>
        <v>0</v>
      </c>
      <c r="I118" s="35">
        <f t="shared" ca="1" si="31"/>
        <v>0</v>
      </c>
      <c r="J118" s="35">
        <f t="shared" ca="1" si="38"/>
        <v>66</v>
      </c>
      <c r="K118" s="35">
        <f t="shared" ca="1" si="39"/>
        <v>13</v>
      </c>
      <c r="L118" s="36" t="str">
        <f t="shared" ca="1" si="34"/>
        <v/>
      </c>
      <c r="M118" s="37" t="s">
        <v>60</v>
      </c>
      <c r="N118" s="38" t="s">
        <v>60</v>
      </c>
      <c r="O118" s="39" t="s">
        <v>263</v>
      </c>
      <c r="P118" s="40"/>
      <c r="Q118" s="41"/>
      <c r="R118" s="42" t="s">
        <v>264</v>
      </c>
      <c r="S118" s="43" t="s">
        <v>56</v>
      </c>
      <c r="T118" s="44"/>
      <c r="U118" s="45"/>
      <c r="V118" s="45"/>
      <c r="W118" s="46"/>
      <c r="X118" s="47"/>
      <c r="Y118" s="47"/>
    </row>
    <row r="119" spans="1:25" s="48" customFormat="1" x14ac:dyDescent="0.2">
      <c r="A119" s="34" t="str">
        <f t="shared" si="23"/>
        <v>S</v>
      </c>
      <c r="B119" s="35">
        <f t="shared" ca="1" si="36"/>
        <v>3</v>
      </c>
      <c r="C119" s="35" t="str">
        <f t="shared" ca="1" si="25"/>
        <v>S</v>
      </c>
      <c r="D119" s="35">
        <f t="shared" ca="1" si="37"/>
        <v>0</v>
      </c>
      <c r="E119" s="35">
        <f t="shared" ca="1" si="27"/>
        <v>1</v>
      </c>
      <c r="F119" s="35">
        <f t="shared" ca="1" si="28"/>
        <v>6</v>
      </c>
      <c r="G119" s="35">
        <f t="shared" ca="1" si="29"/>
        <v>2</v>
      </c>
      <c r="H119" s="35">
        <f t="shared" ca="1" si="30"/>
        <v>0</v>
      </c>
      <c r="I119" s="35">
        <f t="shared" ca="1" si="31"/>
        <v>0</v>
      </c>
      <c r="J119" s="35">
        <f t="shared" ca="1" si="38"/>
        <v>0</v>
      </c>
      <c r="K119" s="35">
        <f t="shared" ca="1" si="39"/>
        <v>0</v>
      </c>
      <c r="L119" s="36" t="str">
        <f t="shared" ca="1" si="34"/>
        <v/>
      </c>
      <c r="M119" s="37" t="s">
        <v>49</v>
      </c>
      <c r="N119" s="38" t="s">
        <v>49</v>
      </c>
      <c r="O119" s="39" t="s">
        <v>265</v>
      </c>
      <c r="P119" s="40"/>
      <c r="Q119" s="41"/>
      <c r="R119" s="42" t="s">
        <v>266</v>
      </c>
      <c r="S119" s="43" t="s">
        <v>72</v>
      </c>
      <c r="T119" s="44">
        <v>2</v>
      </c>
      <c r="U119" s="45"/>
      <c r="V119" s="45"/>
      <c r="W119" s="46"/>
      <c r="X119" s="47"/>
      <c r="Y119" s="47"/>
    </row>
    <row r="120" spans="1:25" s="48" customFormat="1" x14ac:dyDescent="0.2">
      <c r="A120" s="34" t="str">
        <f t="shared" si="23"/>
        <v>S</v>
      </c>
      <c r="B120" s="35">
        <f t="shared" ca="1" si="36"/>
        <v>3</v>
      </c>
      <c r="C120" s="35" t="str">
        <f t="shared" ca="1" si="25"/>
        <v>S</v>
      </c>
      <c r="D120" s="35">
        <f t="shared" ca="1" si="37"/>
        <v>0</v>
      </c>
      <c r="E120" s="35">
        <f t="shared" ca="1" si="27"/>
        <v>1</v>
      </c>
      <c r="F120" s="35">
        <f t="shared" ca="1" si="28"/>
        <v>6</v>
      </c>
      <c r="G120" s="35">
        <f t="shared" ca="1" si="29"/>
        <v>2</v>
      </c>
      <c r="H120" s="35">
        <f t="shared" ca="1" si="30"/>
        <v>0</v>
      </c>
      <c r="I120" s="35">
        <f t="shared" ca="1" si="31"/>
        <v>0</v>
      </c>
      <c r="J120" s="35">
        <f t="shared" ca="1" si="38"/>
        <v>0</v>
      </c>
      <c r="K120" s="35">
        <f t="shared" ca="1" si="39"/>
        <v>0</v>
      </c>
      <c r="L120" s="36" t="str">
        <f t="shared" ca="1" si="34"/>
        <v/>
      </c>
      <c r="M120" s="37" t="s">
        <v>49</v>
      </c>
      <c r="N120" s="38" t="s">
        <v>49</v>
      </c>
      <c r="O120" s="39" t="s">
        <v>267</v>
      </c>
      <c r="P120" s="40"/>
      <c r="Q120" s="41"/>
      <c r="R120" s="42" t="s">
        <v>268</v>
      </c>
      <c r="S120" s="43" t="s">
        <v>72</v>
      </c>
      <c r="T120" s="44">
        <v>4</v>
      </c>
      <c r="U120" s="45"/>
      <c r="V120" s="45"/>
      <c r="W120" s="46"/>
      <c r="X120" s="47"/>
      <c r="Y120" s="47"/>
    </row>
    <row r="121" spans="1:25" s="48" customFormat="1" x14ac:dyDescent="0.2">
      <c r="A121" s="34" t="str">
        <f t="shared" si="23"/>
        <v>S</v>
      </c>
      <c r="B121" s="35">
        <f t="shared" ca="1" si="36"/>
        <v>3</v>
      </c>
      <c r="C121" s="35" t="str">
        <f t="shared" ca="1" si="25"/>
        <v>S</v>
      </c>
      <c r="D121" s="35">
        <f t="shared" ca="1" si="37"/>
        <v>0</v>
      </c>
      <c r="E121" s="35">
        <f t="shared" ca="1" si="27"/>
        <v>1</v>
      </c>
      <c r="F121" s="35">
        <f t="shared" ca="1" si="28"/>
        <v>6</v>
      </c>
      <c r="G121" s="35">
        <f t="shared" ca="1" si="29"/>
        <v>2</v>
      </c>
      <c r="H121" s="35">
        <f t="shared" ca="1" si="30"/>
        <v>0</v>
      </c>
      <c r="I121" s="35">
        <f t="shared" ca="1" si="31"/>
        <v>0</v>
      </c>
      <c r="J121" s="35">
        <f t="shared" ca="1" si="38"/>
        <v>0</v>
      </c>
      <c r="K121" s="35">
        <f t="shared" ca="1" si="39"/>
        <v>0</v>
      </c>
      <c r="L121" s="36" t="str">
        <f t="shared" ca="1" si="34"/>
        <v/>
      </c>
      <c r="M121" s="37" t="s">
        <v>49</v>
      </c>
      <c r="N121" s="38" t="s">
        <v>49</v>
      </c>
      <c r="O121" s="39" t="s">
        <v>269</v>
      </c>
      <c r="P121" s="40"/>
      <c r="Q121" s="41"/>
      <c r="R121" s="42" t="s">
        <v>270</v>
      </c>
      <c r="S121" s="43" t="s">
        <v>72</v>
      </c>
      <c r="T121" s="44">
        <v>4</v>
      </c>
      <c r="U121" s="45"/>
      <c r="V121" s="45"/>
      <c r="W121" s="46"/>
      <c r="X121" s="47"/>
      <c r="Y121" s="47"/>
    </row>
    <row r="122" spans="1:25" s="48" customFormat="1" x14ac:dyDescent="0.2">
      <c r="A122" s="34" t="str">
        <f t="shared" si="23"/>
        <v>S</v>
      </c>
      <c r="B122" s="35">
        <f t="shared" ca="1" si="36"/>
        <v>3</v>
      </c>
      <c r="C122" s="35" t="str">
        <f t="shared" ca="1" si="25"/>
        <v>S</v>
      </c>
      <c r="D122" s="35">
        <f t="shared" ca="1" si="37"/>
        <v>0</v>
      </c>
      <c r="E122" s="35">
        <f t="shared" ca="1" si="27"/>
        <v>1</v>
      </c>
      <c r="F122" s="35">
        <f t="shared" ca="1" si="28"/>
        <v>6</v>
      </c>
      <c r="G122" s="35">
        <f t="shared" ca="1" si="29"/>
        <v>2</v>
      </c>
      <c r="H122" s="35">
        <f t="shared" ca="1" si="30"/>
        <v>0</v>
      </c>
      <c r="I122" s="35">
        <f t="shared" ca="1" si="31"/>
        <v>0</v>
      </c>
      <c r="J122" s="35">
        <f t="shared" ca="1" si="38"/>
        <v>0</v>
      </c>
      <c r="K122" s="35">
        <f t="shared" ca="1" si="39"/>
        <v>0</v>
      </c>
      <c r="L122" s="36" t="str">
        <f t="shared" ca="1" si="34"/>
        <v/>
      </c>
      <c r="M122" s="37" t="s">
        <v>49</v>
      </c>
      <c r="N122" s="38" t="s">
        <v>49</v>
      </c>
      <c r="O122" s="39" t="s">
        <v>271</v>
      </c>
      <c r="P122" s="40"/>
      <c r="Q122" s="41"/>
      <c r="R122" s="42" t="s">
        <v>272</v>
      </c>
      <c r="S122" s="43" t="s">
        <v>72</v>
      </c>
      <c r="T122" s="44">
        <v>18</v>
      </c>
      <c r="U122" s="45"/>
      <c r="V122" s="45"/>
      <c r="W122" s="46"/>
      <c r="X122" s="47"/>
      <c r="Y122" s="47"/>
    </row>
    <row r="123" spans="1:25" s="48" customFormat="1" x14ac:dyDescent="0.2">
      <c r="A123" s="34" t="str">
        <f t="shared" si="23"/>
        <v>S</v>
      </c>
      <c r="B123" s="35">
        <f t="shared" ca="1" si="36"/>
        <v>3</v>
      </c>
      <c r="C123" s="35" t="str">
        <f t="shared" ca="1" si="25"/>
        <v>S</v>
      </c>
      <c r="D123" s="35">
        <f t="shared" ca="1" si="37"/>
        <v>0</v>
      </c>
      <c r="E123" s="35">
        <f t="shared" ca="1" si="27"/>
        <v>1</v>
      </c>
      <c r="F123" s="35">
        <f t="shared" ca="1" si="28"/>
        <v>6</v>
      </c>
      <c r="G123" s="35">
        <f t="shared" ca="1" si="29"/>
        <v>2</v>
      </c>
      <c r="H123" s="35">
        <f t="shared" ca="1" si="30"/>
        <v>0</v>
      </c>
      <c r="I123" s="35">
        <f t="shared" ca="1" si="31"/>
        <v>0</v>
      </c>
      <c r="J123" s="35">
        <f t="shared" ca="1" si="38"/>
        <v>0</v>
      </c>
      <c r="K123" s="35">
        <f t="shared" ca="1" si="39"/>
        <v>0</v>
      </c>
      <c r="L123" s="36" t="str">
        <f t="shared" ca="1" si="34"/>
        <v/>
      </c>
      <c r="M123" s="37" t="s">
        <v>49</v>
      </c>
      <c r="N123" s="38" t="s">
        <v>49</v>
      </c>
      <c r="O123" s="39" t="s">
        <v>273</v>
      </c>
      <c r="P123" s="40"/>
      <c r="Q123" s="41"/>
      <c r="R123" s="42" t="s">
        <v>274</v>
      </c>
      <c r="S123" s="43" t="s">
        <v>86</v>
      </c>
      <c r="T123" s="44">
        <v>20</v>
      </c>
      <c r="U123" s="45"/>
      <c r="V123" s="45"/>
      <c r="W123" s="46"/>
      <c r="X123" s="47"/>
      <c r="Y123" s="47"/>
    </row>
    <row r="124" spans="1:25" s="48" customFormat="1" x14ac:dyDescent="0.2">
      <c r="A124" s="34" t="str">
        <f t="shared" si="23"/>
        <v>S</v>
      </c>
      <c r="B124" s="35">
        <f t="shared" ca="1" si="36"/>
        <v>3</v>
      </c>
      <c r="C124" s="35" t="str">
        <f t="shared" ca="1" si="25"/>
        <v>S</v>
      </c>
      <c r="D124" s="35">
        <f t="shared" ca="1" si="37"/>
        <v>0</v>
      </c>
      <c r="E124" s="35">
        <f t="shared" ca="1" si="27"/>
        <v>1</v>
      </c>
      <c r="F124" s="35">
        <f t="shared" ca="1" si="28"/>
        <v>6</v>
      </c>
      <c r="G124" s="35">
        <f t="shared" ca="1" si="29"/>
        <v>2</v>
      </c>
      <c r="H124" s="35">
        <f t="shared" ca="1" si="30"/>
        <v>0</v>
      </c>
      <c r="I124" s="35">
        <f t="shared" ca="1" si="31"/>
        <v>0</v>
      </c>
      <c r="J124" s="35">
        <f t="shared" ca="1" si="38"/>
        <v>0</v>
      </c>
      <c r="K124" s="35">
        <f t="shared" ca="1" si="39"/>
        <v>0</v>
      </c>
      <c r="L124" s="36" t="str">
        <f t="shared" ca="1" si="34"/>
        <v/>
      </c>
      <c r="M124" s="37" t="s">
        <v>49</v>
      </c>
      <c r="N124" s="38" t="s">
        <v>49</v>
      </c>
      <c r="O124" s="39" t="s">
        <v>275</v>
      </c>
      <c r="P124" s="40"/>
      <c r="Q124" s="41"/>
      <c r="R124" s="42" t="s">
        <v>276</v>
      </c>
      <c r="S124" s="43" t="s">
        <v>277</v>
      </c>
      <c r="T124" s="44">
        <v>20</v>
      </c>
      <c r="U124" s="45"/>
      <c r="V124" s="45"/>
      <c r="W124" s="46"/>
      <c r="X124" s="47"/>
      <c r="Y124" s="47"/>
    </row>
    <row r="125" spans="1:25" s="48" customFormat="1" x14ac:dyDescent="0.2">
      <c r="A125" s="34" t="str">
        <f t="shared" si="23"/>
        <v>S</v>
      </c>
      <c r="B125" s="35">
        <f t="shared" ca="1" si="36"/>
        <v>3</v>
      </c>
      <c r="C125" s="35" t="str">
        <f t="shared" ca="1" si="25"/>
        <v>S</v>
      </c>
      <c r="D125" s="35">
        <f t="shared" ca="1" si="37"/>
        <v>0</v>
      </c>
      <c r="E125" s="35">
        <f t="shared" ca="1" si="27"/>
        <v>1</v>
      </c>
      <c r="F125" s="35">
        <f t="shared" ca="1" si="28"/>
        <v>6</v>
      </c>
      <c r="G125" s="35">
        <f t="shared" ca="1" si="29"/>
        <v>2</v>
      </c>
      <c r="H125" s="35">
        <f t="shared" ca="1" si="30"/>
        <v>0</v>
      </c>
      <c r="I125" s="35">
        <f t="shared" ca="1" si="31"/>
        <v>0</v>
      </c>
      <c r="J125" s="35">
        <f t="shared" ca="1" si="38"/>
        <v>0</v>
      </c>
      <c r="K125" s="35">
        <f t="shared" ca="1" si="39"/>
        <v>0</v>
      </c>
      <c r="L125" s="36" t="str">
        <f t="shared" ca="1" si="34"/>
        <v/>
      </c>
      <c r="M125" s="37" t="s">
        <v>49</v>
      </c>
      <c r="N125" s="38" t="s">
        <v>49</v>
      </c>
      <c r="O125" s="39" t="s">
        <v>278</v>
      </c>
      <c r="P125" s="40"/>
      <c r="Q125" s="41"/>
      <c r="R125" s="42" t="s">
        <v>279</v>
      </c>
      <c r="S125" s="43" t="s">
        <v>72</v>
      </c>
      <c r="T125" s="44">
        <v>16</v>
      </c>
      <c r="U125" s="45"/>
      <c r="V125" s="45"/>
      <c r="W125" s="46"/>
      <c r="X125" s="47"/>
      <c r="Y125" s="47"/>
    </row>
    <row r="126" spans="1:25" s="48" customFormat="1" x14ac:dyDescent="0.2">
      <c r="A126" s="34" t="str">
        <f t="shared" si="23"/>
        <v>S</v>
      </c>
      <c r="B126" s="35">
        <f t="shared" ca="1" si="36"/>
        <v>3</v>
      </c>
      <c r="C126" s="35" t="str">
        <f t="shared" ca="1" si="25"/>
        <v>S</v>
      </c>
      <c r="D126" s="35">
        <f t="shared" ca="1" si="37"/>
        <v>0</v>
      </c>
      <c r="E126" s="35">
        <f t="shared" ca="1" si="27"/>
        <v>1</v>
      </c>
      <c r="F126" s="35">
        <f t="shared" ca="1" si="28"/>
        <v>6</v>
      </c>
      <c r="G126" s="35">
        <f t="shared" ca="1" si="29"/>
        <v>2</v>
      </c>
      <c r="H126" s="35">
        <f t="shared" ca="1" si="30"/>
        <v>0</v>
      </c>
      <c r="I126" s="35">
        <f t="shared" ca="1" si="31"/>
        <v>0</v>
      </c>
      <c r="J126" s="35">
        <f t="shared" ca="1" si="38"/>
        <v>0</v>
      </c>
      <c r="K126" s="35">
        <f t="shared" ca="1" si="39"/>
        <v>0</v>
      </c>
      <c r="L126" s="36" t="str">
        <f t="shared" ca="1" si="34"/>
        <v/>
      </c>
      <c r="M126" s="37" t="s">
        <v>49</v>
      </c>
      <c r="N126" s="38" t="s">
        <v>49</v>
      </c>
      <c r="O126" s="39" t="s">
        <v>280</v>
      </c>
      <c r="P126" s="40"/>
      <c r="Q126" s="41"/>
      <c r="R126" s="42" t="s">
        <v>281</v>
      </c>
      <c r="S126" s="43" t="s">
        <v>72</v>
      </c>
      <c r="T126" s="44">
        <v>4</v>
      </c>
      <c r="U126" s="45"/>
      <c r="V126" s="45"/>
      <c r="W126" s="46"/>
      <c r="X126" s="47"/>
      <c r="Y126" s="47"/>
    </row>
    <row r="127" spans="1:25" s="48" customFormat="1" x14ac:dyDescent="0.2">
      <c r="A127" s="34" t="str">
        <f t="shared" si="23"/>
        <v>S</v>
      </c>
      <c r="B127" s="35">
        <f t="shared" ca="1" si="36"/>
        <v>3</v>
      </c>
      <c r="C127" s="35" t="str">
        <f t="shared" ca="1" si="25"/>
        <v>S</v>
      </c>
      <c r="D127" s="35">
        <f t="shared" ca="1" si="37"/>
        <v>0</v>
      </c>
      <c r="E127" s="35">
        <f t="shared" ca="1" si="27"/>
        <v>1</v>
      </c>
      <c r="F127" s="35">
        <f t="shared" ca="1" si="28"/>
        <v>6</v>
      </c>
      <c r="G127" s="35">
        <f t="shared" ca="1" si="29"/>
        <v>2</v>
      </c>
      <c r="H127" s="35">
        <f t="shared" ca="1" si="30"/>
        <v>0</v>
      </c>
      <c r="I127" s="35">
        <f t="shared" ca="1" si="31"/>
        <v>0</v>
      </c>
      <c r="J127" s="35">
        <f t="shared" ca="1" si="38"/>
        <v>0</v>
      </c>
      <c r="K127" s="35">
        <f t="shared" ca="1" si="39"/>
        <v>0</v>
      </c>
      <c r="L127" s="36" t="str">
        <f t="shared" ca="1" si="34"/>
        <v/>
      </c>
      <c r="M127" s="37" t="s">
        <v>49</v>
      </c>
      <c r="N127" s="38" t="s">
        <v>49</v>
      </c>
      <c r="O127" s="39" t="s">
        <v>282</v>
      </c>
      <c r="P127" s="40"/>
      <c r="Q127" s="41"/>
      <c r="R127" s="42" t="s">
        <v>283</v>
      </c>
      <c r="S127" s="43" t="s">
        <v>72</v>
      </c>
      <c r="T127" s="44">
        <v>10</v>
      </c>
      <c r="U127" s="45"/>
      <c r="V127" s="45"/>
      <c r="W127" s="46"/>
      <c r="X127" s="47"/>
      <c r="Y127" s="47"/>
    </row>
    <row r="128" spans="1:25" s="48" customFormat="1" x14ac:dyDescent="0.2">
      <c r="A128" s="34" t="str">
        <f t="shared" si="23"/>
        <v>S</v>
      </c>
      <c r="B128" s="35">
        <f t="shared" ca="1" si="36"/>
        <v>3</v>
      </c>
      <c r="C128" s="35" t="str">
        <f t="shared" ca="1" si="25"/>
        <v>S</v>
      </c>
      <c r="D128" s="35">
        <f t="shared" ca="1" si="37"/>
        <v>0</v>
      </c>
      <c r="E128" s="35">
        <f t="shared" ca="1" si="27"/>
        <v>1</v>
      </c>
      <c r="F128" s="35">
        <f t="shared" ca="1" si="28"/>
        <v>6</v>
      </c>
      <c r="G128" s="35">
        <f t="shared" ca="1" si="29"/>
        <v>2</v>
      </c>
      <c r="H128" s="35">
        <f t="shared" ca="1" si="30"/>
        <v>0</v>
      </c>
      <c r="I128" s="35">
        <f t="shared" ca="1" si="31"/>
        <v>0</v>
      </c>
      <c r="J128" s="35">
        <f t="shared" ca="1" si="38"/>
        <v>0</v>
      </c>
      <c r="K128" s="35">
        <f t="shared" ca="1" si="39"/>
        <v>0</v>
      </c>
      <c r="L128" s="36" t="str">
        <f t="shared" ca="1" si="34"/>
        <v/>
      </c>
      <c r="M128" s="37" t="s">
        <v>49</v>
      </c>
      <c r="N128" s="38" t="s">
        <v>49</v>
      </c>
      <c r="O128" s="39" t="s">
        <v>284</v>
      </c>
      <c r="P128" s="40"/>
      <c r="Q128" s="41"/>
      <c r="R128" s="42" t="s">
        <v>285</v>
      </c>
      <c r="S128" s="43" t="s">
        <v>72</v>
      </c>
      <c r="T128" s="44">
        <v>2</v>
      </c>
      <c r="U128" s="45"/>
      <c r="V128" s="45"/>
      <c r="W128" s="46"/>
      <c r="X128" s="47"/>
      <c r="Y128" s="47"/>
    </row>
    <row r="129" spans="1:25" s="48" customFormat="1" x14ac:dyDescent="0.2">
      <c r="A129" s="34" t="str">
        <f t="shared" si="23"/>
        <v>S</v>
      </c>
      <c r="B129" s="35">
        <f t="shared" ca="1" si="36"/>
        <v>3</v>
      </c>
      <c r="C129" s="35" t="str">
        <f t="shared" ca="1" si="25"/>
        <v>S</v>
      </c>
      <c r="D129" s="35">
        <f t="shared" ca="1" si="37"/>
        <v>0</v>
      </c>
      <c r="E129" s="35">
        <f t="shared" ca="1" si="27"/>
        <v>1</v>
      </c>
      <c r="F129" s="35">
        <f t="shared" ca="1" si="28"/>
        <v>6</v>
      </c>
      <c r="G129" s="35">
        <f t="shared" ca="1" si="29"/>
        <v>2</v>
      </c>
      <c r="H129" s="35">
        <f t="shared" ca="1" si="30"/>
        <v>0</v>
      </c>
      <c r="I129" s="35">
        <f t="shared" ca="1" si="31"/>
        <v>0</v>
      </c>
      <c r="J129" s="35">
        <f t="shared" ca="1" si="38"/>
        <v>0</v>
      </c>
      <c r="K129" s="35">
        <f t="shared" ca="1" si="39"/>
        <v>0</v>
      </c>
      <c r="L129" s="36" t="str">
        <f t="shared" ca="1" si="34"/>
        <v/>
      </c>
      <c r="M129" s="37" t="s">
        <v>49</v>
      </c>
      <c r="N129" s="38" t="s">
        <v>49</v>
      </c>
      <c r="O129" s="39" t="s">
        <v>286</v>
      </c>
      <c r="P129" s="40"/>
      <c r="Q129" s="41"/>
      <c r="R129" s="42" t="s">
        <v>287</v>
      </c>
      <c r="S129" s="43" t="s">
        <v>72</v>
      </c>
      <c r="T129" s="44">
        <v>7</v>
      </c>
      <c r="U129" s="45"/>
      <c r="V129" s="45"/>
      <c r="W129" s="46"/>
      <c r="X129" s="47"/>
      <c r="Y129" s="47"/>
    </row>
    <row r="130" spans="1:25" s="48" customFormat="1" x14ac:dyDescent="0.2">
      <c r="A130" s="34" t="str">
        <f t="shared" si="23"/>
        <v>S</v>
      </c>
      <c r="B130" s="35">
        <f t="shared" ca="1" si="36"/>
        <v>3</v>
      </c>
      <c r="C130" s="35" t="str">
        <f t="shared" ca="1" si="25"/>
        <v>S</v>
      </c>
      <c r="D130" s="35">
        <f t="shared" ca="1" si="37"/>
        <v>0</v>
      </c>
      <c r="E130" s="35">
        <f t="shared" ca="1" si="27"/>
        <v>1</v>
      </c>
      <c r="F130" s="35">
        <f t="shared" ca="1" si="28"/>
        <v>6</v>
      </c>
      <c r="G130" s="35">
        <f t="shared" ca="1" si="29"/>
        <v>2</v>
      </c>
      <c r="H130" s="35">
        <f t="shared" ca="1" si="30"/>
        <v>0</v>
      </c>
      <c r="I130" s="35">
        <f t="shared" ca="1" si="31"/>
        <v>0</v>
      </c>
      <c r="J130" s="35">
        <f t="shared" ca="1" si="38"/>
        <v>0</v>
      </c>
      <c r="K130" s="35">
        <f t="shared" ca="1" si="39"/>
        <v>0</v>
      </c>
      <c r="L130" s="36" t="str">
        <f t="shared" ca="1" si="34"/>
        <v/>
      </c>
      <c r="M130" s="37" t="s">
        <v>49</v>
      </c>
      <c r="N130" s="38" t="s">
        <v>49</v>
      </c>
      <c r="O130" s="39" t="s">
        <v>288</v>
      </c>
      <c r="P130" s="40"/>
      <c r="Q130" s="41"/>
      <c r="R130" s="42" t="s">
        <v>289</v>
      </c>
      <c r="S130" s="43" t="s">
        <v>72</v>
      </c>
      <c r="T130" s="44">
        <v>2</v>
      </c>
      <c r="U130" s="45"/>
      <c r="V130" s="45"/>
      <c r="W130" s="46"/>
      <c r="X130" s="47"/>
      <c r="Y130" s="47"/>
    </row>
    <row r="131" spans="1:25" s="48" customFormat="1" x14ac:dyDescent="0.2">
      <c r="A131" s="34">
        <f t="shared" si="23"/>
        <v>3</v>
      </c>
      <c r="B131" s="35">
        <f t="shared" ca="1" si="36"/>
        <v>3</v>
      </c>
      <c r="C131" s="35">
        <f t="shared" ca="1" si="25"/>
        <v>3</v>
      </c>
      <c r="D131" s="35">
        <f t="shared" ca="1" si="37"/>
        <v>15</v>
      </c>
      <c r="E131" s="35">
        <f t="shared" ca="1" si="27"/>
        <v>1</v>
      </c>
      <c r="F131" s="35">
        <f t="shared" ca="1" si="28"/>
        <v>6</v>
      </c>
      <c r="G131" s="35">
        <f t="shared" ca="1" si="29"/>
        <v>3</v>
      </c>
      <c r="H131" s="35">
        <f t="shared" ca="1" si="30"/>
        <v>0</v>
      </c>
      <c r="I131" s="35">
        <f t="shared" ca="1" si="31"/>
        <v>0</v>
      </c>
      <c r="J131" s="35">
        <f t="shared" ca="1" si="38"/>
        <v>53</v>
      </c>
      <c r="K131" s="35">
        <f t="shared" ca="1" si="39"/>
        <v>15</v>
      </c>
      <c r="L131" s="36" t="str">
        <f t="shared" ca="1" si="34"/>
        <v/>
      </c>
      <c r="M131" s="37" t="s">
        <v>60</v>
      </c>
      <c r="N131" s="38" t="s">
        <v>60</v>
      </c>
      <c r="O131" s="39" t="s">
        <v>290</v>
      </c>
      <c r="P131" s="40"/>
      <c r="Q131" s="41"/>
      <c r="R131" s="42" t="s">
        <v>291</v>
      </c>
      <c r="S131" s="43" t="s">
        <v>56</v>
      </c>
      <c r="T131" s="44"/>
      <c r="U131" s="45"/>
      <c r="V131" s="45"/>
      <c r="W131" s="46"/>
      <c r="X131" s="47"/>
      <c r="Y131" s="47"/>
    </row>
    <row r="132" spans="1:25" s="48" customFormat="1" x14ac:dyDescent="0.2">
      <c r="A132" s="34" t="str">
        <f t="shared" si="23"/>
        <v>S</v>
      </c>
      <c r="B132" s="35">
        <f t="shared" ca="1" si="36"/>
        <v>3</v>
      </c>
      <c r="C132" s="35" t="str">
        <f t="shared" ca="1" si="25"/>
        <v>S</v>
      </c>
      <c r="D132" s="35">
        <f t="shared" ca="1" si="37"/>
        <v>0</v>
      </c>
      <c r="E132" s="35">
        <f t="shared" ca="1" si="27"/>
        <v>1</v>
      </c>
      <c r="F132" s="35">
        <f t="shared" ca="1" si="28"/>
        <v>6</v>
      </c>
      <c r="G132" s="35">
        <f t="shared" ca="1" si="29"/>
        <v>3</v>
      </c>
      <c r="H132" s="35">
        <f t="shared" ca="1" si="30"/>
        <v>0</v>
      </c>
      <c r="I132" s="35">
        <f t="shared" ca="1" si="31"/>
        <v>0</v>
      </c>
      <c r="J132" s="35">
        <f t="shared" ca="1" si="38"/>
        <v>0</v>
      </c>
      <c r="K132" s="35">
        <f t="shared" ca="1" si="39"/>
        <v>0</v>
      </c>
      <c r="L132" s="36" t="str">
        <f t="shared" ca="1" si="34"/>
        <v/>
      </c>
      <c r="M132" s="37" t="s">
        <v>49</v>
      </c>
      <c r="N132" s="38" t="s">
        <v>49</v>
      </c>
      <c r="O132" s="39" t="s">
        <v>292</v>
      </c>
      <c r="P132" s="40"/>
      <c r="Q132" s="41"/>
      <c r="R132" s="42" t="s">
        <v>293</v>
      </c>
      <c r="S132" s="43" t="s">
        <v>72</v>
      </c>
      <c r="T132" s="44">
        <v>2</v>
      </c>
      <c r="U132" s="45"/>
      <c r="V132" s="45"/>
      <c r="W132" s="46"/>
      <c r="X132" s="47"/>
      <c r="Y132" s="47"/>
    </row>
    <row r="133" spans="1:25" s="48" customFormat="1" x14ac:dyDescent="0.2">
      <c r="A133" s="34" t="str">
        <f t="shared" si="23"/>
        <v>S</v>
      </c>
      <c r="B133" s="35">
        <f t="shared" ca="1" si="36"/>
        <v>3</v>
      </c>
      <c r="C133" s="35" t="str">
        <f t="shared" ca="1" si="25"/>
        <v>S</v>
      </c>
      <c r="D133" s="35">
        <f t="shared" ca="1" si="37"/>
        <v>0</v>
      </c>
      <c r="E133" s="35">
        <f t="shared" ca="1" si="27"/>
        <v>1</v>
      </c>
      <c r="F133" s="35">
        <f t="shared" ca="1" si="28"/>
        <v>6</v>
      </c>
      <c r="G133" s="35">
        <f t="shared" ca="1" si="29"/>
        <v>3</v>
      </c>
      <c r="H133" s="35">
        <f t="shared" ca="1" si="30"/>
        <v>0</v>
      </c>
      <c r="I133" s="35">
        <f t="shared" ca="1" si="31"/>
        <v>0</v>
      </c>
      <c r="J133" s="35">
        <f t="shared" ca="1" si="38"/>
        <v>0</v>
      </c>
      <c r="K133" s="35">
        <f t="shared" ca="1" si="39"/>
        <v>0</v>
      </c>
      <c r="L133" s="36" t="str">
        <f t="shared" ca="1" si="34"/>
        <v/>
      </c>
      <c r="M133" s="37" t="s">
        <v>49</v>
      </c>
      <c r="N133" s="38" t="s">
        <v>49</v>
      </c>
      <c r="O133" s="39" t="s">
        <v>294</v>
      </c>
      <c r="P133" s="40"/>
      <c r="Q133" s="41"/>
      <c r="R133" s="42" t="s">
        <v>295</v>
      </c>
      <c r="S133" s="43" t="s">
        <v>72</v>
      </c>
      <c r="T133" s="44">
        <v>4</v>
      </c>
      <c r="U133" s="45"/>
      <c r="V133" s="45"/>
      <c r="W133" s="46"/>
      <c r="X133" s="47"/>
      <c r="Y133" s="47"/>
    </row>
    <row r="134" spans="1:25" s="48" customFormat="1" x14ac:dyDescent="0.2">
      <c r="A134" s="34" t="str">
        <f t="shared" si="23"/>
        <v>S</v>
      </c>
      <c r="B134" s="35">
        <f t="shared" ca="1" si="36"/>
        <v>3</v>
      </c>
      <c r="C134" s="35" t="str">
        <f t="shared" ca="1" si="25"/>
        <v>S</v>
      </c>
      <c r="D134" s="35">
        <f t="shared" ca="1" si="37"/>
        <v>0</v>
      </c>
      <c r="E134" s="35">
        <f t="shared" ca="1" si="27"/>
        <v>1</v>
      </c>
      <c r="F134" s="35">
        <f t="shared" ca="1" si="28"/>
        <v>6</v>
      </c>
      <c r="G134" s="35">
        <f t="shared" ca="1" si="29"/>
        <v>3</v>
      </c>
      <c r="H134" s="35">
        <f t="shared" ca="1" si="30"/>
        <v>0</v>
      </c>
      <c r="I134" s="35">
        <f t="shared" ca="1" si="31"/>
        <v>0</v>
      </c>
      <c r="J134" s="35">
        <f t="shared" ca="1" si="38"/>
        <v>0</v>
      </c>
      <c r="K134" s="35">
        <f t="shared" ca="1" si="39"/>
        <v>0</v>
      </c>
      <c r="L134" s="36" t="str">
        <f t="shared" ca="1" si="34"/>
        <v/>
      </c>
      <c r="M134" s="37" t="s">
        <v>49</v>
      </c>
      <c r="N134" s="38" t="s">
        <v>49</v>
      </c>
      <c r="O134" s="39" t="s">
        <v>296</v>
      </c>
      <c r="P134" s="40"/>
      <c r="Q134" s="41"/>
      <c r="R134" s="42" t="s">
        <v>297</v>
      </c>
      <c r="S134" s="43" t="s">
        <v>72</v>
      </c>
      <c r="T134" s="44">
        <v>2</v>
      </c>
      <c r="U134" s="45"/>
      <c r="V134" s="45"/>
      <c r="W134" s="46"/>
      <c r="X134" s="47"/>
      <c r="Y134" s="47"/>
    </row>
    <row r="135" spans="1:25" s="48" customFormat="1" x14ac:dyDescent="0.2">
      <c r="A135" s="34" t="str">
        <f t="shared" si="23"/>
        <v>S</v>
      </c>
      <c r="B135" s="35">
        <f t="shared" ca="1" si="36"/>
        <v>3</v>
      </c>
      <c r="C135" s="35" t="str">
        <f t="shared" ca="1" si="25"/>
        <v>S</v>
      </c>
      <c r="D135" s="35">
        <f t="shared" ca="1" si="37"/>
        <v>0</v>
      </c>
      <c r="E135" s="35">
        <f t="shared" ca="1" si="27"/>
        <v>1</v>
      </c>
      <c r="F135" s="35">
        <f t="shared" ca="1" si="28"/>
        <v>6</v>
      </c>
      <c r="G135" s="35">
        <f t="shared" ca="1" si="29"/>
        <v>3</v>
      </c>
      <c r="H135" s="35">
        <f t="shared" ca="1" si="30"/>
        <v>0</v>
      </c>
      <c r="I135" s="35">
        <f t="shared" ca="1" si="31"/>
        <v>0</v>
      </c>
      <c r="J135" s="35">
        <f t="shared" ca="1" si="38"/>
        <v>0</v>
      </c>
      <c r="K135" s="35">
        <f t="shared" ca="1" si="39"/>
        <v>0</v>
      </c>
      <c r="L135" s="36" t="str">
        <f t="shared" ca="1" si="34"/>
        <v/>
      </c>
      <c r="M135" s="37" t="s">
        <v>49</v>
      </c>
      <c r="N135" s="38" t="s">
        <v>49</v>
      </c>
      <c r="O135" s="39" t="s">
        <v>298</v>
      </c>
      <c r="P135" s="40"/>
      <c r="Q135" s="41"/>
      <c r="R135" s="42" t="s">
        <v>299</v>
      </c>
      <c r="S135" s="43" t="s">
        <v>72</v>
      </c>
      <c r="T135" s="44">
        <v>8</v>
      </c>
      <c r="U135" s="45"/>
      <c r="V135" s="45"/>
      <c r="W135" s="46"/>
      <c r="X135" s="47"/>
      <c r="Y135" s="47"/>
    </row>
    <row r="136" spans="1:25" s="48" customFormat="1" x14ac:dyDescent="0.2">
      <c r="A136" s="34" t="str">
        <f t="shared" si="23"/>
        <v>S</v>
      </c>
      <c r="B136" s="35">
        <f t="shared" ca="1" si="36"/>
        <v>3</v>
      </c>
      <c r="C136" s="35" t="str">
        <f t="shared" ca="1" si="25"/>
        <v>S</v>
      </c>
      <c r="D136" s="35">
        <f t="shared" ca="1" si="37"/>
        <v>0</v>
      </c>
      <c r="E136" s="35">
        <f t="shared" ca="1" si="27"/>
        <v>1</v>
      </c>
      <c r="F136" s="35">
        <f t="shared" ca="1" si="28"/>
        <v>6</v>
      </c>
      <c r="G136" s="35">
        <f t="shared" ca="1" si="29"/>
        <v>3</v>
      </c>
      <c r="H136" s="35">
        <f t="shared" ca="1" si="30"/>
        <v>0</v>
      </c>
      <c r="I136" s="35">
        <f t="shared" ca="1" si="31"/>
        <v>0</v>
      </c>
      <c r="J136" s="35">
        <f t="shared" ca="1" si="38"/>
        <v>0</v>
      </c>
      <c r="K136" s="35">
        <f t="shared" ca="1" si="39"/>
        <v>0</v>
      </c>
      <c r="L136" s="36" t="str">
        <f t="shared" ca="1" si="34"/>
        <v/>
      </c>
      <c r="M136" s="37" t="s">
        <v>49</v>
      </c>
      <c r="N136" s="38" t="s">
        <v>49</v>
      </c>
      <c r="O136" s="39" t="s">
        <v>300</v>
      </c>
      <c r="P136" s="40"/>
      <c r="Q136" s="41"/>
      <c r="R136" s="42" t="s">
        <v>301</v>
      </c>
      <c r="S136" s="43" t="s">
        <v>72</v>
      </c>
      <c r="T136" s="44">
        <v>10</v>
      </c>
      <c r="U136" s="45"/>
      <c r="V136" s="45"/>
      <c r="W136" s="46"/>
      <c r="X136" s="47"/>
      <c r="Y136" s="47"/>
    </row>
    <row r="137" spans="1:25" s="48" customFormat="1" x14ac:dyDescent="0.2">
      <c r="A137" s="34" t="str">
        <f t="shared" si="23"/>
        <v>S</v>
      </c>
      <c r="B137" s="35">
        <f t="shared" ca="1" si="36"/>
        <v>3</v>
      </c>
      <c r="C137" s="35" t="str">
        <f t="shared" ca="1" si="25"/>
        <v>S</v>
      </c>
      <c r="D137" s="35">
        <f t="shared" ca="1" si="37"/>
        <v>0</v>
      </c>
      <c r="E137" s="35">
        <f t="shared" ca="1" si="27"/>
        <v>1</v>
      </c>
      <c r="F137" s="35">
        <f t="shared" ca="1" si="28"/>
        <v>6</v>
      </c>
      <c r="G137" s="35">
        <f t="shared" ca="1" si="29"/>
        <v>3</v>
      </c>
      <c r="H137" s="35">
        <f t="shared" ca="1" si="30"/>
        <v>0</v>
      </c>
      <c r="I137" s="35">
        <f t="shared" ca="1" si="31"/>
        <v>0</v>
      </c>
      <c r="J137" s="35">
        <f t="shared" ca="1" si="38"/>
        <v>0</v>
      </c>
      <c r="K137" s="35">
        <f t="shared" ca="1" si="39"/>
        <v>0</v>
      </c>
      <c r="L137" s="36" t="str">
        <f t="shared" ca="1" si="34"/>
        <v/>
      </c>
      <c r="M137" s="37" t="s">
        <v>49</v>
      </c>
      <c r="N137" s="38" t="s">
        <v>49</v>
      </c>
      <c r="O137" s="39" t="s">
        <v>302</v>
      </c>
      <c r="P137" s="40"/>
      <c r="Q137" s="41"/>
      <c r="R137" s="42" t="s">
        <v>303</v>
      </c>
      <c r="S137" s="43" t="s">
        <v>72</v>
      </c>
      <c r="T137" s="44">
        <v>8</v>
      </c>
      <c r="U137" s="45"/>
      <c r="V137" s="45"/>
      <c r="W137" s="46"/>
      <c r="X137" s="47"/>
      <c r="Y137" s="47"/>
    </row>
    <row r="138" spans="1:25" s="48" customFormat="1" x14ac:dyDescent="0.2">
      <c r="A138" s="34" t="str">
        <f t="shared" si="23"/>
        <v>S</v>
      </c>
      <c r="B138" s="35">
        <f t="shared" ca="1" si="36"/>
        <v>3</v>
      </c>
      <c r="C138" s="35" t="str">
        <f t="shared" ca="1" si="25"/>
        <v>S</v>
      </c>
      <c r="D138" s="35">
        <f t="shared" ca="1" si="37"/>
        <v>0</v>
      </c>
      <c r="E138" s="35">
        <f t="shared" ca="1" si="27"/>
        <v>1</v>
      </c>
      <c r="F138" s="35">
        <f t="shared" ca="1" si="28"/>
        <v>6</v>
      </c>
      <c r="G138" s="35">
        <f t="shared" ca="1" si="29"/>
        <v>3</v>
      </c>
      <c r="H138" s="35">
        <f t="shared" ca="1" si="30"/>
        <v>0</v>
      </c>
      <c r="I138" s="35">
        <f t="shared" ca="1" si="31"/>
        <v>0</v>
      </c>
      <c r="J138" s="35">
        <f t="shared" ca="1" si="38"/>
        <v>0</v>
      </c>
      <c r="K138" s="35">
        <f t="shared" ca="1" si="39"/>
        <v>0</v>
      </c>
      <c r="L138" s="36" t="str">
        <f t="shared" ca="1" si="34"/>
        <v/>
      </c>
      <c r="M138" s="37" t="s">
        <v>49</v>
      </c>
      <c r="N138" s="38" t="s">
        <v>49</v>
      </c>
      <c r="O138" s="39" t="s">
        <v>304</v>
      </c>
      <c r="P138" s="40"/>
      <c r="Q138" s="41"/>
      <c r="R138" s="42" t="s">
        <v>305</v>
      </c>
      <c r="S138" s="43" t="s">
        <v>72</v>
      </c>
      <c r="T138" s="44">
        <v>4</v>
      </c>
      <c r="U138" s="45"/>
      <c r="V138" s="45"/>
      <c r="W138" s="46"/>
      <c r="X138" s="47"/>
      <c r="Y138" s="47"/>
    </row>
    <row r="139" spans="1:25" s="48" customFormat="1" x14ac:dyDescent="0.2">
      <c r="A139" s="34" t="str">
        <f t="shared" si="23"/>
        <v>S</v>
      </c>
      <c r="B139" s="35">
        <f t="shared" ca="1" si="36"/>
        <v>3</v>
      </c>
      <c r="C139" s="35" t="str">
        <f t="shared" ca="1" si="25"/>
        <v>S</v>
      </c>
      <c r="D139" s="35">
        <f t="shared" ca="1" si="37"/>
        <v>0</v>
      </c>
      <c r="E139" s="35">
        <f t="shared" ca="1" si="27"/>
        <v>1</v>
      </c>
      <c r="F139" s="35">
        <f t="shared" ca="1" si="28"/>
        <v>6</v>
      </c>
      <c r="G139" s="35">
        <f t="shared" ca="1" si="29"/>
        <v>3</v>
      </c>
      <c r="H139" s="35">
        <f t="shared" ca="1" si="30"/>
        <v>0</v>
      </c>
      <c r="I139" s="35">
        <f t="shared" ca="1" si="31"/>
        <v>0</v>
      </c>
      <c r="J139" s="35">
        <f t="shared" ca="1" si="38"/>
        <v>0</v>
      </c>
      <c r="K139" s="35">
        <f t="shared" ca="1" si="39"/>
        <v>0</v>
      </c>
      <c r="L139" s="36" t="str">
        <f t="shared" ca="1" si="34"/>
        <v/>
      </c>
      <c r="M139" s="37" t="s">
        <v>49</v>
      </c>
      <c r="N139" s="38" t="s">
        <v>49</v>
      </c>
      <c r="O139" s="39" t="s">
        <v>306</v>
      </c>
      <c r="P139" s="40"/>
      <c r="Q139" s="41"/>
      <c r="R139" s="42" t="s">
        <v>307</v>
      </c>
      <c r="S139" s="43" t="s">
        <v>72</v>
      </c>
      <c r="T139" s="44">
        <v>4</v>
      </c>
      <c r="U139" s="45"/>
      <c r="V139" s="45"/>
      <c r="W139" s="46"/>
      <c r="X139" s="47"/>
      <c r="Y139" s="47"/>
    </row>
    <row r="140" spans="1:25" s="48" customFormat="1" x14ac:dyDescent="0.2">
      <c r="A140" s="34" t="str">
        <f t="shared" si="23"/>
        <v>S</v>
      </c>
      <c r="B140" s="35">
        <f t="shared" ca="1" si="36"/>
        <v>3</v>
      </c>
      <c r="C140" s="35" t="str">
        <f t="shared" ca="1" si="25"/>
        <v>S</v>
      </c>
      <c r="D140" s="35">
        <f t="shared" ca="1" si="37"/>
        <v>0</v>
      </c>
      <c r="E140" s="35">
        <f t="shared" ca="1" si="27"/>
        <v>1</v>
      </c>
      <c r="F140" s="35">
        <f t="shared" ca="1" si="28"/>
        <v>6</v>
      </c>
      <c r="G140" s="35">
        <f t="shared" ca="1" si="29"/>
        <v>3</v>
      </c>
      <c r="H140" s="35">
        <f t="shared" ca="1" si="30"/>
        <v>0</v>
      </c>
      <c r="I140" s="35">
        <f t="shared" ca="1" si="31"/>
        <v>0</v>
      </c>
      <c r="J140" s="35">
        <f t="shared" ca="1" si="38"/>
        <v>0</v>
      </c>
      <c r="K140" s="35">
        <f t="shared" ca="1" si="39"/>
        <v>0</v>
      </c>
      <c r="L140" s="36" t="str">
        <f t="shared" ca="1" si="34"/>
        <v/>
      </c>
      <c r="M140" s="37" t="s">
        <v>49</v>
      </c>
      <c r="N140" s="38" t="s">
        <v>49</v>
      </c>
      <c r="O140" s="39" t="s">
        <v>308</v>
      </c>
      <c r="P140" s="40"/>
      <c r="Q140" s="41"/>
      <c r="R140" s="42" t="s">
        <v>309</v>
      </c>
      <c r="S140" s="43" t="s">
        <v>72</v>
      </c>
      <c r="T140" s="44">
        <v>2</v>
      </c>
      <c r="U140" s="45"/>
      <c r="V140" s="45"/>
      <c r="W140" s="46"/>
      <c r="X140" s="47"/>
      <c r="Y140" s="47"/>
    </row>
    <row r="141" spans="1:25" s="48" customFormat="1" x14ac:dyDescent="0.2">
      <c r="A141" s="34" t="str">
        <f t="shared" si="23"/>
        <v>S</v>
      </c>
      <c r="B141" s="35">
        <f t="shared" ca="1" si="36"/>
        <v>3</v>
      </c>
      <c r="C141" s="35" t="str">
        <f t="shared" ca="1" si="25"/>
        <v>S</v>
      </c>
      <c r="D141" s="35">
        <f t="shared" ca="1" si="37"/>
        <v>0</v>
      </c>
      <c r="E141" s="35">
        <f t="shared" ca="1" si="27"/>
        <v>1</v>
      </c>
      <c r="F141" s="35">
        <f t="shared" ca="1" si="28"/>
        <v>6</v>
      </c>
      <c r="G141" s="35">
        <f t="shared" ca="1" si="29"/>
        <v>3</v>
      </c>
      <c r="H141" s="35">
        <f t="shared" ca="1" si="30"/>
        <v>0</v>
      </c>
      <c r="I141" s="35">
        <f t="shared" ca="1" si="31"/>
        <v>0</v>
      </c>
      <c r="J141" s="35">
        <f t="shared" ca="1" si="38"/>
        <v>0</v>
      </c>
      <c r="K141" s="35">
        <f t="shared" ca="1" si="39"/>
        <v>0</v>
      </c>
      <c r="L141" s="36" t="str">
        <f t="shared" ca="1" si="34"/>
        <v/>
      </c>
      <c r="M141" s="37" t="s">
        <v>49</v>
      </c>
      <c r="N141" s="38" t="s">
        <v>49</v>
      </c>
      <c r="O141" s="39" t="s">
        <v>310</v>
      </c>
      <c r="P141" s="40"/>
      <c r="Q141" s="41"/>
      <c r="R141" s="42" t="s">
        <v>311</v>
      </c>
      <c r="S141" s="43" t="s">
        <v>72</v>
      </c>
      <c r="T141" s="44">
        <v>8</v>
      </c>
      <c r="U141" s="45"/>
      <c r="V141" s="45"/>
      <c r="W141" s="46"/>
      <c r="X141" s="47"/>
      <c r="Y141" s="47"/>
    </row>
    <row r="142" spans="1:25" s="48" customFormat="1" x14ac:dyDescent="0.2">
      <c r="A142" s="34" t="str">
        <f t="shared" si="23"/>
        <v>S</v>
      </c>
      <c r="B142" s="35">
        <f t="shared" ca="1" si="36"/>
        <v>3</v>
      </c>
      <c r="C142" s="35" t="str">
        <f t="shared" ca="1" si="25"/>
        <v>S</v>
      </c>
      <c r="D142" s="35">
        <f t="shared" ca="1" si="37"/>
        <v>0</v>
      </c>
      <c r="E142" s="35">
        <f t="shared" ca="1" si="27"/>
        <v>1</v>
      </c>
      <c r="F142" s="35">
        <f t="shared" ca="1" si="28"/>
        <v>6</v>
      </c>
      <c r="G142" s="35">
        <f t="shared" ca="1" si="29"/>
        <v>3</v>
      </c>
      <c r="H142" s="35">
        <f t="shared" ca="1" si="30"/>
        <v>0</v>
      </c>
      <c r="I142" s="35">
        <f t="shared" ca="1" si="31"/>
        <v>0</v>
      </c>
      <c r="J142" s="35">
        <f t="shared" ca="1" si="38"/>
        <v>0</v>
      </c>
      <c r="K142" s="35">
        <f t="shared" ca="1" si="39"/>
        <v>0</v>
      </c>
      <c r="L142" s="36" t="str">
        <f t="shared" ca="1" si="34"/>
        <v/>
      </c>
      <c r="M142" s="37" t="s">
        <v>49</v>
      </c>
      <c r="N142" s="38" t="s">
        <v>49</v>
      </c>
      <c r="O142" s="39" t="s">
        <v>312</v>
      </c>
      <c r="P142" s="40"/>
      <c r="Q142" s="41"/>
      <c r="R142" s="42" t="s">
        <v>313</v>
      </c>
      <c r="S142" s="43" t="s">
        <v>72</v>
      </c>
      <c r="T142" s="44">
        <v>4</v>
      </c>
      <c r="U142" s="45"/>
      <c r="V142" s="45"/>
      <c r="W142" s="46"/>
      <c r="X142" s="47"/>
      <c r="Y142" s="47"/>
    </row>
    <row r="143" spans="1:25" s="48" customFormat="1" x14ac:dyDescent="0.2">
      <c r="A143" s="34" t="str">
        <f t="shared" si="23"/>
        <v>S</v>
      </c>
      <c r="B143" s="35">
        <f t="shared" ca="1" si="36"/>
        <v>3</v>
      </c>
      <c r="C143" s="35" t="str">
        <f t="shared" ca="1" si="25"/>
        <v>S</v>
      </c>
      <c r="D143" s="35">
        <f t="shared" ca="1" si="37"/>
        <v>0</v>
      </c>
      <c r="E143" s="35">
        <f t="shared" ca="1" si="27"/>
        <v>1</v>
      </c>
      <c r="F143" s="35">
        <f t="shared" ca="1" si="28"/>
        <v>6</v>
      </c>
      <c r="G143" s="35">
        <f t="shared" ca="1" si="29"/>
        <v>3</v>
      </c>
      <c r="H143" s="35">
        <f t="shared" ca="1" si="30"/>
        <v>0</v>
      </c>
      <c r="I143" s="35">
        <f t="shared" ca="1" si="31"/>
        <v>0</v>
      </c>
      <c r="J143" s="35">
        <f t="shared" ca="1" si="38"/>
        <v>0</v>
      </c>
      <c r="K143" s="35">
        <f t="shared" ca="1" si="39"/>
        <v>0</v>
      </c>
      <c r="L143" s="36" t="str">
        <f t="shared" ca="1" si="34"/>
        <v/>
      </c>
      <c r="M143" s="37" t="s">
        <v>49</v>
      </c>
      <c r="N143" s="38" t="s">
        <v>49</v>
      </c>
      <c r="O143" s="39" t="s">
        <v>314</v>
      </c>
      <c r="P143" s="40"/>
      <c r="Q143" s="41"/>
      <c r="R143" s="42" t="s">
        <v>315</v>
      </c>
      <c r="S143" s="43" t="s">
        <v>277</v>
      </c>
      <c r="T143" s="44">
        <v>12</v>
      </c>
      <c r="U143" s="45"/>
      <c r="V143" s="45"/>
      <c r="W143" s="46"/>
      <c r="X143" s="47"/>
      <c r="Y143" s="47"/>
    </row>
    <row r="144" spans="1:25" s="48" customFormat="1" x14ac:dyDescent="0.2">
      <c r="A144" s="34" t="str">
        <f t="shared" si="23"/>
        <v>S</v>
      </c>
      <c r="B144" s="35">
        <f t="shared" ca="1" si="36"/>
        <v>3</v>
      </c>
      <c r="C144" s="35" t="str">
        <f t="shared" ca="1" si="25"/>
        <v>S</v>
      </c>
      <c r="D144" s="35">
        <f t="shared" ca="1" si="37"/>
        <v>0</v>
      </c>
      <c r="E144" s="35">
        <f t="shared" ca="1" si="27"/>
        <v>1</v>
      </c>
      <c r="F144" s="35">
        <f t="shared" ca="1" si="28"/>
        <v>6</v>
      </c>
      <c r="G144" s="35">
        <f t="shared" ca="1" si="29"/>
        <v>3</v>
      </c>
      <c r="H144" s="35">
        <f t="shared" ca="1" si="30"/>
        <v>0</v>
      </c>
      <c r="I144" s="35">
        <f t="shared" ca="1" si="31"/>
        <v>0</v>
      </c>
      <c r="J144" s="35">
        <f t="shared" ca="1" si="38"/>
        <v>0</v>
      </c>
      <c r="K144" s="35">
        <f t="shared" ca="1" si="39"/>
        <v>0</v>
      </c>
      <c r="L144" s="36" t="str">
        <f t="shared" ca="1" si="34"/>
        <v/>
      </c>
      <c r="M144" s="37" t="s">
        <v>49</v>
      </c>
      <c r="N144" s="38" t="s">
        <v>49</v>
      </c>
      <c r="O144" s="39" t="s">
        <v>316</v>
      </c>
      <c r="P144" s="40"/>
      <c r="Q144" s="41"/>
      <c r="R144" s="42" t="s">
        <v>317</v>
      </c>
      <c r="S144" s="43" t="s">
        <v>277</v>
      </c>
      <c r="T144" s="44">
        <v>10</v>
      </c>
      <c r="U144" s="45"/>
      <c r="V144" s="45"/>
      <c r="W144" s="46"/>
      <c r="X144" s="47"/>
      <c r="Y144" s="47"/>
    </row>
    <row r="145" spans="1:25" s="48" customFormat="1" x14ac:dyDescent="0.2">
      <c r="A145" s="34" t="str">
        <f t="shared" si="23"/>
        <v>S</v>
      </c>
      <c r="B145" s="35">
        <f t="shared" ca="1" si="36"/>
        <v>3</v>
      </c>
      <c r="C145" s="35" t="str">
        <f t="shared" ca="1" si="25"/>
        <v>S</v>
      </c>
      <c r="D145" s="35">
        <f t="shared" ca="1" si="37"/>
        <v>0</v>
      </c>
      <c r="E145" s="35">
        <f t="shared" ca="1" si="27"/>
        <v>1</v>
      </c>
      <c r="F145" s="35">
        <f t="shared" ca="1" si="28"/>
        <v>6</v>
      </c>
      <c r="G145" s="35">
        <f t="shared" ca="1" si="29"/>
        <v>3</v>
      </c>
      <c r="H145" s="35">
        <f t="shared" ca="1" si="30"/>
        <v>0</v>
      </c>
      <c r="I145" s="35">
        <f t="shared" ca="1" si="31"/>
        <v>0</v>
      </c>
      <c r="J145" s="35">
        <f t="shared" ca="1" si="38"/>
        <v>0</v>
      </c>
      <c r="K145" s="35">
        <f t="shared" ca="1" si="39"/>
        <v>0</v>
      </c>
      <c r="L145" s="36" t="str">
        <f t="shared" ca="1" si="34"/>
        <v/>
      </c>
      <c r="M145" s="37" t="s">
        <v>49</v>
      </c>
      <c r="N145" s="38" t="s">
        <v>49</v>
      </c>
      <c r="O145" s="39" t="s">
        <v>318</v>
      </c>
      <c r="P145" s="40"/>
      <c r="Q145" s="41"/>
      <c r="R145" s="42" t="s">
        <v>319</v>
      </c>
      <c r="S145" s="43" t="s">
        <v>277</v>
      </c>
      <c r="T145" s="44">
        <v>35</v>
      </c>
      <c r="U145" s="45"/>
      <c r="V145" s="45"/>
      <c r="W145" s="46"/>
      <c r="X145" s="47"/>
      <c r="Y145" s="47"/>
    </row>
    <row r="146" spans="1:25" s="48" customFormat="1" x14ac:dyDescent="0.2">
      <c r="A146" s="34">
        <f t="shared" si="23"/>
        <v>3</v>
      </c>
      <c r="B146" s="35">
        <f t="shared" ca="1" si="36"/>
        <v>3</v>
      </c>
      <c r="C146" s="35">
        <f t="shared" ca="1" si="25"/>
        <v>3</v>
      </c>
      <c r="D146" s="35">
        <f t="shared" ca="1" si="37"/>
        <v>38</v>
      </c>
      <c r="E146" s="35">
        <f t="shared" ca="1" si="27"/>
        <v>1</v>
      </c>
      <c r="F146" s="35">
        <f t="shared" ca="1" si="28"/>
        <v>6</v>
      </c>
      <c r="G146" s="35">
        <f t="shared" ca="1" si="29"/>
        <v>4</v>
      </c>
      <c r="H146" s="35">
        <f t="shared" ca="1" si="30"/>
        <v>0</v>
      </c>
      <c r="I146" s="35">
        <f t="shared" ca="1" si="31"/>
        <v>0</v>
      </c>
      <c r="J146" s="35">
        <f t="shared" ca="1" si="38"/>
        <v>38</v>
      </c>
      <c r="K146" s="35" t="e">
        <f t="shared" ca="1" si="39"/>
        <v>#N/A</v>
      </c>
      <c r="L146" s="36" t="str">
        <f t="shared" ca="1" si="34"/>
        <v/>
      </c>
      <c r="M146" s="37" t="s">
        <v>60</v>
      </c>
      <c r="N146" s="38" t="s">
        <v>60</v>
      </c>
      <c r="O146" s="39" t="s">
        <v>320</v>
      </c>
      <c r="P146" s="40"/>
      <c r="Q146" s="41"/>
      <c r="R146" s="42" t="s">
        <v>321</v>
      </c>
      <c r="S146" s="43" t="s">
        <v>56</v>
      </c>
      <c r="T146" s="44"/>
      <c r="U146" s="45"/>
      <c r="V146" s="45"/>
      <c r="W146" s="46"/>
      <c r="X146" s="47"/>
      <c r="Y146" s="47"/>
    </row>
    <row r="147" spans="1:25" s="48" customFormat="1" ht="22.5" x14ac:dyDescent="0.2">
      <c r="A147" s="34" t="str">
        <f t="shared" si="23"/>
        <v>S</v>
      </c>
      <c r="B147" s="35">
        <f t="shared" ca="1" si="36"/>
        <v>3</v>
      </c>
      <c r="C147" s="35" t="str">
        <f t="shared" ca="1" si="25"/>
        <v>S</v>
      </c>
      <c r="D147" s="35">
        <f t="shared" ca="1" si="37"/>
        <v>0</v>
      </c>
      <c r="E147" s="35">
        <f t="shared" ca="1" si="27"/>
        <v>1</v>
      </c>
      <c r="F147" s="35">
        <f t="shared" ca="1" si="28"/>
        <v>6</v>
      </c>
      <c r="G147" s="35">
        <f t="shared" ca="1" si="29"/>
        <v>4</v>
      </c>
      <c r="H147" s="35">
        <f t="shared" ca="1" si="30"/>
        <v>0</v>
      </c>
      <c r="I147" s="35">
        <f t="shared" ca="1" si="31"/>
        <v>0</v>
      </c>
      <c r="J147" s="35">
        <f t="shared" ca="1" si="38"/>
        <v>0</v>
      </c>
      <c r="K147" s="35">
        <f t="shared" ca="1" si="39"/>
        <v>0</v>
      </c>
      <c r="L147" s="36" t="str">
        <f t="shared" ca="1" si="34"/>
        <v/>
      </c>
      <c r="M147" s="37" t="s">
        <v>49</v>
      </c>
      <c r="N147" s="38" t="s">
        <v>49</v>
      </c>
      <c r="O147" s="39" t="s">
        <v>322</v>
      </c>
      <c r="P147" s="40"/>
      <c r="Q147" s="41"/>
      <c r="R147" s="42" t="s">
        <v>323</v>
      </c>
      <c r="S147" s="43" t="s">
        <v>194</v>
      </c>
      <c r="T147" s="44">
        <v>1</v>
      </c>
      <c r="U147" s="45"/>
      <c r="V147" s="45"/>
      <c r="W147" s="46"/>
      <c r="X147" s="47"/>
      <c r="Y147" s="47"/>
    </row>
    <row r="148" spans="1:25" s="48" customFormat="1" x14ac:dyDescent="0.2">
      <c r="A148" s="34" t="str">
        <f t="shared" si="23"/>
        <v>S</v>
      </c>
      <c r="B148" s="35">
        <f t="shared" ca="1" si="36"/>
        <v>3</v>
      </c>
      <c r="C148" s="35" t="str">
        <f t="shared" ca="1" si="25"/>
        <v>S</v>
      </c>
      <c r="D148" s="35">
        <f t="shared" ca="1" si="37"/>
        <v>0</v>
      </c>
      <c r="E148" s="35">
        <f t="shared" ca="1" si="27"/>
        <v>1</v>
      </c>
      <c r="F148" s="35">
        <f t="shared" ca="1" si="28"/>
        <v>6</v>
      </c>
      <c r="G148" s="35">
        <f t="shared" ca="1" si="29"/>
        <v>4</v>
      </c>
      <c r="H148" s="35">
        <f t="shared" ca="1" si="30"/>
        <v>0</v>
      </c>
      <c r="I148" s="35">
        <f t="shared" ca="1" si="31"/>
        <v>0</v>
      </c>
      <c r="J148" s="35">
        <f t="shared" ca="1" si="38"/>
        <v>0</v>
      </c>
      <c r="K148" s="35">
        <f t="shared" ca="1" si="39"/>
        <v>0</v>
      </c>
      <c r="L148" s="36" t="str">
        <f t="shared" ca="1" si="34"/>
        <v/>
      </c>
      <c r="M148" s="37" t="s">
        <v>49</v>
      </c>
      <c r="N148" s="38" t="s">
        <v>49</v>
      </c>
      <c r="O148" s="39" t="s">
        <v>324</v>
      </c>
      <c r="P148" s="40"/>
      <c r="Q148" s="41"/>
      <c r="R148" s="42" t="s">
        <v>325</v>
      </c>
      <c r="S148" s="43" t="s">
        <v>72</v>
      </c>
      <c r="T148" s="44">
        <v>2</v>
      </c>
      <c r="U148" s="45"/>
      <c r="V148" s="45"/>
      <c r="W148" s="46"/>
      <c r="X148" s="47"/>
      <c r="Y148" s="47"/>
    </row>
    <row r="149" spans="1:25" s="48" customFormat="1" ht="22.5" x14ac:dyDescent="0.2">
      <c r="A149" s="34" t="str">
        <f t="shared" si="23"/>
        <v>S</v>
      </c>
      <c r="B149" s="35">
        <f t="shared" ca="1" si="36"/>
        <v>3</v>
      </c>
      <c r="C149" s="35" t="str">
        <f t="shared" ca="1" si="25"/>
        <v>S</v>
      </c>
      <c r="D149" s="35">
        <f t="shared" ca="1" si="37"/>
        <v>0</v>
      </c>
      <c r="E149" s="35">
        <f t="shared" ca="1" si="27"/>
        <v>1</v>
      </c>
      <c r="F149" s="35">
        <f t="shared" ca="1" si="28"/>
        <v>6</v>
      </c>
      <c r="G149" s="35">
        <f t="shared" ca="1" si="29"/>
        <v>4</v>
      </c>
      <c r="H149" s="35">
        <f t="shared" ca="1" si="30"/>
        <v>0</v>
      </c>
      <c r="I149" s="35">
        <f t="shared" ca="1" si="31"/>
        <v>0</v>
      </c>
      <c r="J149" s="35">
        <f t="shared" ca="1" si="38"/>
        <v>0</v>
      </c>
      <c r="K149" s="35">
        <f t="shared" ca="1" si="39"/>
        <v>0</v>
      </c>
      <c r="L149" s="36" t="str">
        <f t="shared" ca="1" si="34"/>
        <v/>
      </c>
      <c r="M149" s="37" t="s">
        <v>49</v>
      </c>
      <c r="N149" s="38" t="s">
        <v>49</v>
      </c>
      <c r="O149" s="39" t="s">
        <v>326</v>
      </c>
      <c r="P149" s="40"/>
      <c r="Q149" s="41"/>
      <c r="R149" s="42" t="s">
        <v>327</v>
      </c>
      <c r="S149" s="43" t="s">
        <v>72</v>
      </c>
      <c r="T149" s="44">
        <v>1</v>
      </c>
      <c r="U149" s="45"/>
      <c r="V149" s="45"/>
      <c r="W149" s="46"/>
      <c r="X149" s="47"/>
      <c r="Y149" s="47"/>
    </row>
    <row r="150" spans="1:25" s="48" customFormat="1" x14ac:dyDescent="0.2">
      <c r="A150" s="34" t="str">
        <f t="shared" si="23"/>
        <v>S</v>
      </c>
      <c r="B150" s="35">
        <f t="shared" ca="1" si="36"/>
        <v>3</v>
      </c>
      <c r="C150" s="35" t="str">
        <f t="shared" ca="1" si="25"/>
        <v>S</v>
      </c>
      <c r="D150" s="35">
        <f t="shared" ca="1" si="37"/>
        <v>0</v>
      </c>
      <c r="E150" s="35">
        <f t="shared" ca="1" si="27"/>
        <v>1</v>
      </c>
      <c r="F150" s="35">
        <f t="shared" ca="1" si="28"/>
        <v>6</v>
      </c>
      <c r="G150" s="35">
        <f t="shared" ca="1" si="29"/>
        <v>4</v>
      </c>
      <c r="H150" s="35">
        <f t="shared" ca="1" si="30"/>
        <v>0</v>
      </c>
      <c r="I150" s="35">
        <f t="shared" ca="1" si="31"/>
        <v>0</v>
      </c>
      <c r="J150" s="35">
        <f t="shared" ca="1" si="38"/>
        <v>0</v>
      </c>
      <c r="K150" s="35">
        <f t="shared" ca="1" si="39"/>
        <v>0</v>
      </c>
      <c r="L150" s="36" t="str">
        <f t="shared" ca="1" si="34"/>
        <v/>
      </c>
      <c r="M150" s="37" t="s">
        <v>49</v>
      </c>
      <c r="N150" s="38" t="s">
        <v>49</v>
      </c>
      <c r="O150" s="39" t="s">
        <v>328</v>
      </c>
      <c r="P150" s="40"/>
      <c r="Q150" s="41"/>
      <c r="R150" s="42" t="s">
        <v>266</v>
      </c>
      <c r="S150" s="43" t="s">
        <v>72</v>
      </c>
      <c r="T150" s="44">
        <v>1</v>
      </c>
      <c r="U150" s="45"/>
      <c r="V150" s="45"/>
      <c r="W150" s="46"/>
      <c r="X150" s="47"/>
      <c r="Y150" s="47"/>
    </row>
    <row r="151" spans="1:25" s="48" customFormat="1" x14ac:dyDescent="0.2">
      <c r="A151" s="34" t="str">
        <f t="shared" si="23"/>
        <v>S</v>
      </c>
      <c r="B151" s="35">
        <f t="shared" ca="1" si="36"/>
        <v>3</v>
      </c>
      <c r="C151" s="35" t="str">
        <f t="shared" ca="1" si="25"/>
        <v>S</v>
      </c>
      <c r="D151" s="35">
        <f t="shared" ca="1" si="37"/>
        <v>0</v>
      </c>
      <c r="E151" s="35">
        <f t="shared" ca="1" si="27"/>
        <v>1</v>
      </c>
      <c r="F151" s="35">
        <f t="shared" ca="1" si="28"/>
        <v>6</v>
      </c>
      <c r="G151" s="35">
        <f t="shared" ca="1" si="29"/>
        <v>4</v>
      </c>
      <c r="H151" s="35">
        <f t="shared" ca="1" si="30"/>
        <v>0</v>
      </c>
      <c r="I151" s="35">
        <f t="shared" ca="1" si="31"/>
        <v>0</v>
      </c>
      <c r="J151" s="35">
        <f t="shared" ca="1" si="38"/>
        <v>0</v>
      </c>
      <c r="K151" s="35">
        <f t="shared" ca="1" si="39"/>
        <v>0</v>
      </c>
      <c r="L151" s="36" t="str">
        <f t="shared" ca="1" si="34"/>
        <v/>
      </c>
      <c r="M151" s="37" t="s">
        <v>49</v>
      </c>
      <c r="N151" s="38" t="s">
        <v>49</v>
      </c>
      <c r="O151" s="39" t="s">
        <v>329</v>
      </c>
      <c r="P151" s="40"/>
      <c r="Q151" s="41"/>
      <c r="R151" s="42" t="s">
        <v>330</v>
      </c>
      <c r="S151" s="43" t="s">
        <v>72</v>
      </c>
      <c r="T151" s="44">
        <v>1</v>
      </c>
      <c r="U151" s="45"/>
      <c r="V151" s="45"/>
      <c r="W151" s="46"/>
      <c r="X151" s="47"/>
      <c r="Y151" s="47"/>
    </row>
    <row r="152" spans="1:25" s="48" customFormat="1" x14ac:dyDescent="0.2">
      <c r="A152" s="34" t="str">
        <f t="shared" si="23"/>
        <v>S</v>
      </c>
      <c r="B152" s="35">
        <f t="shared" ca="1" si="36"/>
        <v>3</v>
      </c>
      <c r="C152" s="35" t="str">
        <f t="shared" ca="1" si="25"/>
        <v>S</v>
      </c>
      <c r="D152" s="35">
        <f t="shared" ca="1" si="37"/>
        <v>0</v>
      </c>
      <c r="E152" s="35">
        <f t="shared" ca="1" si="27"/>
        <v>1</v>
      </c>
      <c r="F152" s="35">
        <f t="shared" ca="1" si="28"/>
        <v>6</v>
      </c>
      <c r="G152" s="35">
        <f t="shared" ca="1" si="29"/>
        <v>4</v>
      </c>
      <c r="H152" s="35">
        <f t="shared" ca="1" si="30"/>
        <v>0</v>
      </c>
      <c r="I152" s="35">
        <f t="shared" ca="1" si="31"/>
        <v>0</v>
      </c>
      <c r="J152" s="35">
        <f t="shared" ref="J152:J216" ca="1" si="40">IF(OR($C152="S",$C152=0),0,MATCH(0,OFFSET($D152,1,$C152,ROW($C$268)-ROW($C152)),0))</f>
        <v>0</v>
      </c>
      <c r="K152" s="35">
        <f t="shared" ref="K152:K216" ca="1" si="41">IF(OR($C152="S",$C152=0),0,MATCH(OFFSET($D152,0,$C152)+1,OFFSET($D152,1,$C152,ROW($C$268)-ROW($C152)),0))</f>
        <v>0</v>
      </c>
      <c r="L152" s="36" t="str">
        <f t="shared" ca="1" si="34"/>
        <v/>
      </c>
      <c r="M152" s="37" t="s">
        <v>49</v>
      </c>
      <c r="N152" s="38" t="s">
        <v>49</v>
      </c>
      <c r="O152" s="39" t="s">
        <v>331</v>
      </c>
      <c r="P152" s="40"/>
      <c r="Q152" s="41"/>
      <c r="R152" s="42" t="s">
        <v>332</v>
      </c>
      <c r="S152" s="43" t="s">
        <v>277</v>
      </c>
      <c r="T152" s="44">
        <v>120</v>
      </c>
      <c r="U152" s="45"/>
      <c r="V152" s="45"/>
      <c r="W152" s="46"/>
      <c r="X152" s="47"/>
      <c r="Y152" s="47"/>
    </row>
    <row r="153" spans="1:25" s="48" customFormat="1" x14ac:dyDescent="0.2">
      <c r="A153" s="34" t="str">
        <f t="shared" si="23"/>
        <v>S</v>
      </c>
      <c r="B153" s="35">
        <f t="shared" ca="1" si="36"/>
        <v>3</v>
      </c>
      <c r="C153" s="35" t="str">
        <f t="shared" ca="1" si="25"/>
        <v>S</v>
      </c>
      <c r="D153" s="35">
        <f t="shared" ca="1" si="37"/>
        <v>0</v>
      </c>
      <c r="E153" s="35">
        <f t="shared" ca="1" si="27"/>
        <v>1</v>
      </c>
      <c r="F153" s="35">
        <f t="shared" ca="1" si="28"/>
        <v>6</v>
      </c>
      <c r="G153" s="35">
        <f t="shared" ca="1" si="29"/>
        <v>4</v>
      </c>
      <c r="H153" s="35">
        <f t="shared" ca="1" si="30"/>
        <v>0</v>
      </c>
      <c r="I153" s="35">
        <f t="shared" ca="1" si="31"/>
        <v>0</v>
      </c>
      <c r="J153" s="35">
        <f t="shared" ca="1" si="40"/>
        <v>0</v>
      </c>
      <c r="K153" s="35">
        <f t="shared" ca="1" si="41"/>
        <v>0</v>
      </c>
      <c r="L153" s="36" t="str">
        <f t="shared" ca="1" si="34"/>
        <v/>
      </c>
      <c r="M153" s="37" t="s">
        <v>49</v>
      </c>
      <c r="N153" s="38" t="s">
        <v>49</v>
      </c>
      <c r="O153" s="39" t="s">
        <v>333</v>
      </c>
      <c r="P153" s="40"/>
      <c r="Q153" s="41"/>
      <c r="R153" s="42" t="s">
        <v>334</v>
      </c>
      <c r="S153" s="43" t="s">
        <v>72</v>
      </c>
      <c r="T153" s="44">
        <v>5</v>
      </c>
      <c r="U153" s="45"/>
      <c r="V153" s="45"/>
      <c r="W153" s="46"/>
      <c r="X153" s="47"/>
      <c r="Y153" s="47"/>
    </row>
    <row r="154" spans="1:25" s="48" customFormat="1" ht="22.5" x14ac:dyDescent="0.2">
      <c r="A154" s="34" t="str">
        <f t="shared" si="23"/>
        <v>S</v>
      </c>
      <c r="B154" s="35">
        <f t="shared" ca="1" si="36"/>
        <v>3</v>
      </c>
      <c r="C154" s="35" t="str">
        <f t="shared" ca="1" si="25"/>
        <v>S</v>
      </c>
      <c r="D154" s="35">
        <f t="shared" ca="1" si="37"/>
        <v>0</v>
      </c>
      <c r="E154" s="35">
        <f t="shared" ca="1" si="27"/>
        <v>1</v>
      </c>
      <c r="F154" s="35">
        <f t="shared" ca="1" si="28"/>
        <v>6</v>
      </c>
      <c r="G154" s="35">
        <f t="shared" ca="1" si="29"/>
        <v>4</v>
      </c>
      <c r="H154" s="35">
        <f t="shared" ca="1" si="30"/>
        <v>0</v>
      </c>
      <c r="I154" s="35">
        <f t="shared" ca="1" si="31"/>
        <v>0</v>
      </c>
      <c r="J154" s="35">
        <f t="shared" ca="1" si="40"/>
        <v>0</v>
      </c>
      <c r="K154" s="35">
        <f t="shared" ca="1" si="41"/>
        <v>0</v>
      </c>
      <c r="L154" s="36" t="str">
        <f t="shared" ca="1" si="34"/>
        <v/>
      </c>
      <c r="M154" s="37" t="s">
        <v>49</v>
      </c>
      <c r="N154" s="38" t="s">
        <v>49</v>
      </c>
      <c r="O154" s="39" t="s">
        <v>335</v>
      </c>
      <c r="P154" s="40"/>
      <c r="Q154" s="41"/>
      <c r="R154" s="42" t="s">
        <v>336</v>
      </c>
      <c r="S154" s="43" t="s">
        <v>72</v>
      </c>
      <c r="T154" s="44">
        <v>4</v>
      </c>
      <c r="U154" s="45"/>
      <c r="V154" s="45"/>
      <c r="W154" s="46"/>
      <c r="X154" s="47"/>
      <c r="Y154" s="47"/>
    </row>
    <row r="155" spans="1:25" s="48" customFormat="1" ht="22.5" x14ac:dyDescent="0.2">
      <c r="A155" s="34" t="str">
        <f t="shared" si="23"/>
        <v>S</v>
      </c>
      <c r="B155" s="35">
        <f t="shared" ca="1" si="36"/>
        <v>3</v>
      </c>
      <c r="C155" s="35" t="str">
        <f t="shared" ca="1" si="25"/>
        <v>S</v>
      </c>
      <c r="D155" s="35">
        <f t="shared" ca="1" si="37"/>
        <v>0</v>
      </c>
      <c r="E155" s="35">
        <f t="shared" ca="1" si="27"/>
        <v>1</v>
      </c>
      <c r="F155" s="35">
        <f t="shared" ca="1" si="28"/>
        <v>6</v>
      </c>
      <c r="G155" s="35">
        <f t="shared" ca="1" si="29"/>
        <v>4</v>
      </c>
      <c r="H155" s="35">
        <f t="shared" ca="1" si="30"/>
        <v>0</v>
      </c>
      <c r="I155" s="35">
        <f t="shared" ca="1" si="31"/>
        <v>0</v>
      </c>
      <c r="J155" s="35">
        <f t="shared" ca="1" si="40"/>
        <v>0</v>
      </c>
      <c r="K155" s="35">
        <f t="shared" ca="1" si="41"/>
        <v>0</v>
      </c>
      <c r="L155" s="36" t="str">
        <f t="shared" ca="1" si="34"/>
        <v/>
      </c>
      <c r="M155" s="37" t="s">
        <v>49</v>
      </c>
      <c r="N155" s="38" t="s">
        <v>49</v>
      </c>
      <c r="O155" s="39" t="s">
        <v>337</v>
      </c>
      <c r="P155" s="40"/>
      <c r="Q155" s="41"/>
      <c r="R155" s="42" t="s">
        <v>338</v>
      </c>
      <c r="S155" s="43" t="s">
        <v>72</v>
      </c>
      <c r="T155" s="44">
        <v>3</v>
      </c>
      <c r="U155" s="45"/>
      <c r="V155" s="45"/>
      <c r="W155" s="46"/>
      <c r="X155" s="47"/>
      <c r="Y155" s="47"/>
    </row>
    <row r="156" spans="1:25" s="48" customFormat="1" x14ac:dyDescent="0.2">
      <c r="A156" s="34" t="str">
        <f t="shared" si="23"/>
        <v>S</v>
      </c>
      <c r="B156" s="35">
        <f t="shared" ca="1" si="36"/>
        <v>3</v>
      </c>
      <c r="C156" s="35" t="str">
        <f t="shared" ca="1" si="25"/>
        <v>S</v>
      </c>
      <c r="D156" s="35">
        <f t="shared" ca="1" si="37"/>
        <v>0</v>
      </c>
      <c r="E156" s="35">
        <f t="shared" ca="1" si="27"/>
        <v>1</v>
      </c>
      <c r="F156" s="35">
        <f t="shared" ca="1" si="28"/>
        <v>6</v>
      </c>
      <c r="G156" s="35">
        <f t="shared" ca="1" si="29"/>
        <v>4</v>
      </c>
      <c r="H156" s="35">
        <f t="shared" ca="1" si="30"/>
        <v>0</v>
      </c>
      <c r="I156" s="35">
        <f t="shared" ca="1" si="31"/>
        <v>0</v>
      </c>
      <c r="J156" s="35">
        <f t="shared" ca="1" si="40"/>
        <v>0</v>
      </c>
      <c r="K156" s="35">
        <f t="shared" ca="1" si="41"/>
        <v>0</v>
      </c>
      <c r="L156" s="36" t="str">
        <f t="shared" ca="1" si="34"/>
        <v/>
      </c>
      <c r="M156" s="37" t="s">
        <v>49</v>
      </c>
      <c r="N156" s="38" t="s">
        <v>49</v>
      </c>
      <c r="O156" s="39" t="s">
        <v>339</v>
      </c>
      <c r="P156" s="40"/>
      <c r="Q156" s="41"/>
      <c r="R156" s="42" t="s">
        <v>340</v>
      </c>
      <c r="S156" s="43" t="s">
        <v>229</v>
      </c>
      <c r="T156" s="44">
        <v>6</v>
      </c>
      <c r="U156" s="45"/>
      <c r="V156" s="45"/>
      <c r="W156" s="46"/>
      <c r="X156" s="47"/>
      <c r="Y156" s="47"/>
    </row>
    <row r="157" spans="1:25" s="48" customFormat="1" x14ac:dyDescent="0.2">
      <c r="A157" s="34" t="str">
        <f t="shared" si="23"/>
        <v>S</v>
      </c>
      <c r="B157" s="35">
        <f t="shared" ca="1" si="36"/>
        <v>3</v>
      </c>
      <c r="C157" s="35" t="str">
        <f t="shared" ca="1" si="25"/>
        <v>S</v>
      </c>
      <c r="D157" s="35">
        <f t="shared" ca="1" si="37"/>
        <v>0</v>
      </c>
      <c r="E157" s="35">
        <f t="shared" ca="1" si="27"/>
        <v>1</v>
      </c>
      <c r="F157" s="35">
        <f t="shared" ca="1" si="28"/>
        <v>6</v>
      </c>
      <c r="G157" s="35">
        <f t="shared" ca="1" si="29"/>
        <v>4</v>
      </c>
      <c r="H157" s="35">
        <f t="shared" ca="1" si="30"/>
        <v>0</v>
      </c>
      <c r="I157" s="35">
        <f t="shared" ca="1" si="31"/>
        <v>0</v>
      </c>
      <c r="J157" s="35">
        <f t="shared" ca="1" si="40"/>
        <v>0</v>
      </c>
      <c r="K157" s="35">
        <f t="shared" ca="1" si="41"/>
        <v>0</v>
      </c>
      <c r="L157" s="36" t="str">
        <f t="shared" ca="1" si="34"/>
        <v/>
      </c>
      <c r="M157" s="37" t="s">
        <v>49</v>
      </c>
      <c r="N157" s="38" t="s">
        <v>49</v>
      </c>
      <c r="O157" s="39" t="s">
        <v>341</v>
      </c>
      <c r="P157" s="40"/>
      <c r="Q157" s="41"/>
      <c r="R157" s="42" t="s">
        <v>342</v>
      </c>
      <c r="S157" s="43" t="s">
        <v>72</v>
      </c>
      <c r="T157" s="44">
        <v>3</v>
      </c>
      <c r="U157" s="45"/>
      <c r="V157" s="45"/>
      <c r="W157" s="46"/>
      <c r="X157" s="47"/>
      <c r="Y157" s="47"/>
    </row>
    <row r="158" spans="1:25" s="48" customFormat="1" x14ac:dyDescent="0.2">
      <c r="A158" s="34" t="str">
        <f t="shared" si="23"/>
        <v>S</v>
      </c>
      <c r="B158" s="35">
        <f t="shared" ca="1" si="36"/>
        <v>3</v>
      </c>
      <c r="C158" s="35" t="str">
        <f t="shared" ca="1" si="25"/>
        <v>S</v>
      </c>
      <c r="D158" s="35">
        <f t="shared" ca="1" si="37"/>
        <v>0</v>
      </c>
      <c r="E158" s="35">
        <f t="shared" ca="1" si="27"/>
        <v>1</v>
      </c>
      <c r="F158" s="35">
        <f t="shared" ca="1" si="28"/>
        <v>6</v>
      </c>
      <c r="G158" s="35">
        <f t="shared" ca="1" si="29"/>
        <v>4</v>
      </c>
      <c r="H158" s="35">
        <f t="shared" ca="1" si="30"/>
        <v>0</v>
      </c>
      <c r="I158" s="35">
        <f t="shared" ca="1" si="31"/>
        <v>0</v>
      </c>
      <c r="J158" s="35">
        <f t="shared" ca="1" si="40"/>
        <v>0</v>
      </c>
      <c r="K158" s="35">
        <f t="shared" ca="1" si="41"/>
        <v>0</v>
      </c>
      <c r="L158" s="36" t="str">
        <f t="shared" ca="1" si="34"/>
        <v/>
      </c>
      <c r="M158" s="37" t="s">
        <v>49</v>
      </c>
      <c r="N158" s="38" t="s">
        <v>49</v>
      </c>
      <c r="O158" s="39" t="s">
        <v>343</v>
      </c>
      <c r="P158" s="40"/>
      <c r="Q158" s="41"/>
      <c r="R158" s="42" t="s">
        <v>344</v>
      </c>
      <c r="S158" s="43" t="s">
        <v>72</v>
      </c>
      <c r="T158" s="44">
        <v>4</v>
      </c>
      <c r="U158" s="45"/>
      <c r="V158" s="45"/>
      <c r="W158" s="46"/>
      <c r="X158" s="47"/>
      <c r="Y158" s="47"/>
    </row>
    <row r="159" spans="1:25" s="48" customFormat="1" x14ac:dyDescent="0.2">
      <c r="A159" s="34" t="str">
        <f t="shared" si="23"/>
        <v>S</v>
      </c>
      <c r="B159" s="35">
        <f t="shared" ca="1" si="36"/>
        <v>3</v>
      </c>
      <c r="C159" s="35" t="str">
        <f t="shared" ca="1" si="25"/>
        <v>S</v>
      </c>
      <c r="D159" s="35">
        <f t="shared" ca="1" si="37"/>
        <v>0</v>
      </c>
      <c r="E159" s="35">
        <f t="shared" ca="1" si="27"/>
        <v>1</v>
      </c>
      <c r="F159" s="35">
        <f t="shared" ca="1" si="28"/>
        <v>6</v>
      </c>
      <c r="G159" s="35">
        <f t="shared" ca="1" si="29"/>
        <v>4</v>
      </c>
      <c r="H159" s="35">
        <f t="shared" ca="1" si="30"/>
        <v>0</v>
      </c>
      <c r="I159" s="35">
        <f t="shared" ca="1" si="31"/>
        <v>0</v>
      </c>
      <c r="J159" s="35">
        <f t="shared" ca="1" si="40"/>
        <v>0</v>
      </c>
      <c r="K159" s="35">
        <f t="shared" ca="1" si="41"/>
        <v>0</v>
      </c>
      <c r="L159" s="36" t="str">
        <f t="shared" ca="1" si="34"/>
        <v/>
      </c>
      <c r="M159" s="37" t="s">
        <v>49</v>
      </c>
      <c r="N159" s="38" t="s">
        <v>49</v>
      </c>
      <c r="O159" s="39" t="s">
        <v>345</v>
      </c>
      <c r="P159" s="40"/>
      <c r="Q159" s="41"/>
      <c r="R159" s="42" t="s">
        <v>346</v>
      </c>
      <c r="S159" s="43" t="s">
        <v>72</v>
      </c>
      <c r="T159" s="44">
        <v>5</v>
      </c>
      <c r="U159" s="45"/>
      <c r="V159" s="45"/>
      <c r="W159" s="46"/>
      <c r="X159" s="47"/>
      <c r="Y159" s="47"/>
    </row>
    <row r="160" spans="1:25" s="48" customFormat="1" x14ac:dyDescent="0.2">
      <c r="A160" s="34" t="str">
        <f t="shared" si="23"/>
        <v>S</v>
      </c>
      <c r="B160" s="35">
        <f t="shared" ca="1" si="36"/>
        <v>3</v>
      </c>
      <c r="C160" s="35" t="str">
        <f t="shared" ca="1" si="25"/>
        <v>S</v>
      </c>
      <c r="D160" s="35">
        <f t="shared" ca="1" si="37"/>
        <v>0</v>
      </c>
      <c r="E160" s="35">
        <f t="shared" ca="1" si="27"/>
        <v>1</v>
      </c>
      <c r="F160" s="35">
        <f t="shared" ca="1" si="28"/>
        <v>6</v>
      </c>
      <c r="G160" s="35">
        <f t="shared" ca="1" si="29"/>
        <v>4</v>
      </c>
      <c r="H160" s="35">
        <f t="shared" ca="1" si="30"/>
        <v>0</v>
      </c>
      <c r="I160" s="35">
        <f t="shared" ca="1" si="31"/>
        <v>0</v>
      </c>
      <c r="J160" s="35">
        <f t="shared" ca="1" si="40"/>
        <v>0</v>
      </c>
      <c r="K160" s="35">
        <f t="shared" ca="1" si="41"/>
        <v>0</v>
      </c>
      <c r="L160" s="36" t="str">
        <f t="shared" ca="1" si="34"/>
        <v/>
      </c>
      <c r="M160" s="37" t="s">
        <v>49</v>
      </c>
      <c r="N160" s="38" t="s">
        <v>49</v>
      </c>
      <c r="O160" s="39" t="s">
        <v>347</v>
      </c>
      <c r="P160" s="40"/>
      <c r="Q160" s="41"/>
      <c r="R160" s="42" t="s">
        <v>348</v>
      </c>
      <c r="S160" s="43" t="s">
        <v>72</v>
      </c>
      <c r="T160" s="44">
        <v>3</v>
      </c>
      <c r="U160" s="45"/>
      <c r="V160" s="45"/>
      <c r="W160" s="46"/>
      <c r="X160" s="47"/>
      <c r="Y160" s="47"/>
    </row>
    <row r="161" spans="1:25" s="48" customFormat="1" x14ac:dyDescent="0.2">
      <c r="A161" s="34" t="str">
        <f t="shared" si="23"/>
        <v>S</v>
      </c>
      <c r="B161" s="35">
        <f t="shared" ca="1" si="36"/>
        <v>3</v>
      </c>
      <c r="C161" s="35" t="str">
        <f t="shared" ca="1" si="25"/>
        <v>S</v>
      </c>
      <c r="D161" s="35">
        <f t="shared" ca="1" si="37"/>
        <v>0</v>
      </c>
      <c r="E161" s="35">
        <f t="shared" ca="1" si="27"/>
        <v>1</v>
      </c>
      <c r="F161" s="35">
        <f t="shared" ca="1" si="28"/>
        <v>6</v>
      </c>
      <c r="G161" s="35">
        <f t="shared" ca="1" si="29"/>
        <v>4</v>
      </c>
      <c r="H161" s="35">
        <f t="shared" ca="1" si="30"/>
        <v>0</v>
      </c>
      <c r="I161" s="35">
        <f t="shared" ca="1" si="31"/>
        <v>0</v>
      </c>
      <c r="J161" s="35">
        <f t="shared" ca="1" si="40"/>
        <v>0</v>
      </c>
      <c r="K161" s="35">
        <f t="shared" ca="1" si="41"/>
        <v>0</v>
      </c>
      <c r="L161" s="36" t="str">
        <f t="shared" ca="1" si="34"/>
        <v/>
      </c>
      <c r="M161" s="37" t="s">
        <v>49</v>
      </c>
      <c r="N161" s="38" t="s">
        <v>49</v>
      </c>
      <c r="O161" s="39" t="s">
        <v>349</v>
      </c>
      <c r="P161" s="40"/>
      <c r="Q161" s="41"/>
      <c r="R161" s="42" t="s">
        <v>350</v>
      </c>
      <c r="S161" s="43" t="s">
        <v>72</v>
      </c>
      <c r="T161" s="44">
        <v>1</v>
      </c>
      <c r="U161" s="45"/>
      <c r="V161" s="45"/>
      <c r="W161" s="46"/>
      <c r="X161" s="47"/>
      <c r="Y161" s="47"/>
    </row>
    <row r="162" spans="1:25" s="48" customFormat="1" x14ac:dyDescent="0.2">
      <c r="A162" s="34" t="str">
        <f t="shared" si="23"/>
        <v>S</v>
      </c>
      <c r="B162" s="35">
        <f t="shared" ca="1" si="36"/>
        <v>3</v>
      </c>
      <c r="C162" s="35" t="str">
        <f t="shared" ca="1" si="25"/>
        <v>S</v>
      </c>
      <c r="D162" s="35">
        <f t="shared" ca="1" si="37"/>
        <v>0</v>
      </c>
      <c r="E162" s="35">
        <f t="shared" ca="1" si="27"/>
        <v>1</v>
      </c>
      <c r="F162" s="35">
        <f t="shared" ca="1" si="28"/>
        <v>6</v>
      </c>
      <c r="G162" s="35">
        <f t="shared" ca="1" si="29"/>
        <v>4</v>
      </c>
      <c r="H162" s="35">
        <f t="shared" ca="1" si="30"/>
        <v>0</v>
      </c>
      <c r="I162" s="35">
        <f t="shared" ca="1" si="31"/>
        <v>0</v>
      </c>
      <c r="J162" s="35">
        <f t="shared" ca="1" si="40"/>
        <v>0</v>
      </c>
      <c r="K162" s="35">
        <f t="shared" ca="1" si="41"/>
        <v>0</v>
      </c>
      <c r="L162" s="36" t="str">
        <f t="shared" ca="1" si="34"/>
        <v/>
      </c>
      <c r="M162" s="37" t="s">
        <v>49</v>
      </c>
      <c r="N162" s="38" t="s">
        <v>49</v>
      </c>
      <c r="O162" s="39" t="s">
        <v>351</v>
      </c>
      <c r="P162" s="40"/>
      <c r="Q162" s="41"/>
      <c r="R162" s="42" t="s">
        <v>352</v>
      </c>
      <c r="S162" s="43" t="s">
        <v>72</v>
      </c>
      <c r="T162" s="44">
        <v>1</v>
      </c>
      <c r="U162" s="45"/>
      <c r="V162" s="45"/>
      <c r="W162" s="46"/>
      <c r="X162" s="47"/>
      <c r="Y162" s="47"/>
    </row>
    <row r="163" spans="1:25" s="48" customFormat="1" x14ac:dyDescent="0.2">
      <c r="A163" s="34" t="str">
        <f t="shared" si="23"/>
        <v>S</v>
      </c>
      <c r="B163" s="35">
        <f t="shared" ca="1" si="36"/>
        <v>3</v>
      </c>
      <c r="C163" s="35" t="str">
        <f t="shared" ca="1" si="25"/>
        <v>S</v>
      </c>
      <c r="D163" s="35">
        <f t="shared" ca="1" si="37"/>
        <v>0</v>
      </c>
      <c r="E163" s="35">
        <f t="shared" ca="1" si="27"/>
        <v>1</v>
      </c>
      <c r="F163" s="35">
        <f t="shared" ca="1" si="28"/>
        <v>6</v>
      </c>
      <c r="G163" s="35">
        <f t="shared" ca="1" si="29"/>
        <v>4</v>
      </c>
      <c r="H163" s="35">
        <f t="shared" ca="1" si="30"/>
        <v>0</v>
      </c>
      <c r="I163" s="35">
        <f t="shared" ca="1" si="31"/>
        <v>0</v>
      </c>
      <c r="J163" s="35">
        <f t="shared" ca="1" si="40"/>
        <v>0</v>
      </c>
      <c r="K163" s="35">
        <f t="shared" ca="1" si="41"/>
        <v>0</v>
      </c>
      <c r="L163" s="36" t="str">
        <f t="shared" ca="1" si="34"/>
        <v/>
      </c>
      <c r="M163" s="37" t="s">
        <v>49</v>
      </c>
      <c r="N163" s="38" t="s">
        <v>49</v>
      </c>
      <c r="O163" s="39" t="s">
        <v>353</v>
      </c>
      <c r="P163" s="40"/>
      <c r="Q163" s="41"/>
      <c r="R163" s="42" t="s">
        <v>354</v>
      </c>
      <c r="S163" s="43" t="s">
        <v>72</v>
      </c>
      <c r="T163" s="44">
        <v>1</v>
      </c>
      <c r="U163" s="45"/>
      <c r="V163" s="45"/>
      <c r="W163" s="46"/>
      <c r="X163" s="47"/>
      <c r="Y163" s="47"/>
    </row>
    <row r="164" spans="1:25" s="48" customFormat="1" x14ac:dyDescent="0.2">
      <c r="A164" s="34" t="str">
        <f t="shared" si="23"/>
        <v>S</v>
      </c>
      <c r="B164" s="35">
        <f t="shared" ca="1" si="36"/>
        <v>3</v>
      </c>
      <c r="C164" s="35" t="str">
        <f t="shared" ca="1" si="25"/>
        <v>S</v>
      </c>
      <c r="D164" s="35">
        <f t="shared" ca="1" si="37"/>
        <v>0</v>
      </c>
      <c r="E164" s="35">
        <f t="shared" ca="1" si="27"/>
        <v>1</v>
      </c>
      <c r="F164" s="35">
        <f t="shared" ca="1" si="28"/>
        <v>6</v>
      </c>
      <c r="G164" s="35">
        <f t="shared" ca="1" si="29"/>
        <v>4</v>
      </c>
      <c r="H164" s="35">
        <f t="shared" ca="1" si="30"/>
        <v>0</v>
      </c>
      <c r="I164" s="35">
        <f t="shared" ca="1" si="31"/>
        <v>0</v>
      </c>
      <c r="J164" s="35">
        <f t="shared" ca="1" si="40"/>
        <v>0</v>
      </c>
      <c r="K164" s="35">
        <f t="shared" ca="1" si="41"/>
        <v>0</v>
      </c>
      <c r="L164" s="36" t="str">
        <f t="shared" ca="1" si="34"/>
        <v/>
      </c>
      <c r="M164" s="37" t="s">
        <v>49</v>
      </c>
      <c r="N164" s="38" t="s">
        <v>49</v>
      </c>
      <c r="O164" s="39" t="s">
        <v>355</v>
      </c>
      <c r="P164" s="40"/>
      <c r="Q164" s="41"/>
      <c r="R164" s="42" t="s">
        <v>356</v>
      </c>
      <c r="S164" s="43" t="s">
        <v>72</v>
      </c>
      <c r="T164" s="44">
        <v>3</v>
      </c>
      <c r="U164" s="45"/>
      <c r="V164" s="45"/>
      <c r="W164" s="46"/>
      <c r="X164" s="47"/>
      <c r="Y164" s="47"/>
    </row>
    <row r="165" spans="1:25" s="48" customFormat="1" x14ac:dyDescent="0.2">
      <c r="A165" s="34" t="str">
        <f t="shared" si="23"/>
        <v>S</v>
      </c>
      <c r="B165" s="35">
        <f t="shared" ca="1" si="36"/>
        <v>3</v>
      </c>
      <c r="C165" s="35" t="str">
        <f t="shared" ca="1" si="25"/>
        <v>S</v>
      </c>
      <c r="D165" s="35">
        <f t="shared" ca="1" si="37"/>
        <v>0</v>
      </c>
      <c r="E165" s="35">
        <f t="shared" ca="1" si="27"/>
        <v>1</v>
      </c>
      <c r="F165" s="35">
        <f t="shared" ca="1" si="28"/>
        <v>6</v>
      </c>
      <c r="G165" s="35">
        <f t="shared" ca="1" si="29"/>
        <v>4</v>
      </c>
      <c r="H165" s="35">
        <f t="shared" ca="1" si="30"/>
        <v>0</v>
      </c>
      <c r="I165" s="35">
        <f t="shared" ca="1" si="31"/>
        <v>0</v>
      </c>
      <c r="J165" s="35">
        <f t="shared" ca="1" si="40"/>
        <v>0</v>
      </c>
      <c r="K165" s="35">
        <f t="shared" ca="1" si="41"/>
        <v>0</v>
      </c>
      <c r="L165" s="36" t="str">
        <f t="shared" ca="1" si="34"/>
        <v/>
      </c>
      <c r="M165" s="37" t="s">
        <v>49</v>
      </c>
      <c r="N165" s="38" t="s">
        <v>49</v>
      </c>
      <c r="O165" s="39" t="s">
        <v>357</v>
      </c>
      <c r="P165" s="40"/>
      <c r="Q165" s="41"/>
      <c r="R165" s="42" t="s">
        <v>358</v>
      </c>
      <c r="S165" s="43" t="s">
        <v>72</v>
      </c>
      <c r="T165" s="44">
        <v>2</v>
      </c>
      <c r="U165" s="45"/>
      <c r="V165" s="45"/>
      <c r="W165" s="46"/>
      <c r="X165" s="47"/>
      <c r="Y165" s="47"/>
    </row>
    <row r="166" spans="1:25" s="48" customFormat="1" ht="22.5" x14ac:dyDescent="0.2">
      <c r="A166" s="34" t="str">
        <f t="shared" si="23"/>
        <v>S</v>
      </c>
      <c r="B166" s="35">
        <f t="shared" ca="1" si="36"/>
        <v>3</v>
      </c>
      <c r="C166" s="35" t="str">
        <f t="shared" ca="1" si="25"/>
        <v>S</v>
      </c>
      <c r="D166" s="35">
        <f t="shared" ca="1" si="37"/>
        <v>0</v>
      </c>
      <c r="E166" s="35">
        <f t="shared" ca="1" si="27"/>
        <v>1</v>
      </c>
      <c r="F166" s="35">
        <f t="shared" ca="1" si="28"/>
        <v>6</v>
      </c>
      <c r="G166" s="35">
        <f t="shared" ca="1" si="29"/>
        <v>4</v>
      </c>
      <c r="H166" s="35">
        <f t="shared" ca="1" si="30"/>
        <v>0</v>
      </c>
      <c r="I166" s="35">
        <f t="shared" ca="1" si="31"/>
        <v>0</v>
      </c>
      <c r="J166" s="35">
        <f t="shared" ca="1" si="40"/>
        <v>0</v>
      </c>
      <c r="K166" s="35">
        <f t="shared" ca="1" si="41"/>
        <v>0</v>
      </c>
      <c r="L166" s="36" t="str">
        <f t="shared" ca="1" si="34"/>
        <v/>
      </c>
      <c r="M166" s="37" t="s">
        <v>49</v>
      </c>
      <c r="N166" s="38" t="s">
        <v>49</v>
      </c>
      <c r="O166" s="39" t="s">
        <v>359</v>
      </c>
      <c r="P166" s="40"/>
      <c r="Q166" s="41"/>
      <c r="R166" s="42" t="s">
        <v>360</v>
      </c>
      <c r="S166" s="43" t="s">
        <v>194</v>
      </c>
      <c r="T166" s="44">
        <v>3</v>
      </c>
      <c r="U166" s="45"/>
      <c r="V166" s="45"/>
      <c r="W166" s="46"/>
      <c r="X166" s="47"/>
      <c r="Y166" s="47"/>
    </row>
    <row r="167" spans="1:25" s="48" customFormat="1" ht="22.5" x14ac:dyDescent="0.2">
      <c r="A167" s="34" t="str">
        <f t="shared" si="23"/>
        <v>S</v>
      </c>
      <c r="B167" s="35">
        <f t="shared" ca="1" si="36"/>
        <v>3</v>
      </c>
      <c r="C167" s="35" t="str">
        <f t="shared" ca="1" si="25"/>
        <v>S</v>
      </c>
      <c r="D167" s="35">
        <f t="shared" ca="1" si="37"/>
        <v>0</v>
      </c>
      <c r="E167" s="35">
        <f t="shared" ca="1" si="27"/>
        <v>1</v>
      </c>
      <c r="F167" s="35">
        <f t="shared" ca="1" si="28"/>
        <v>6</v>
      </c>
      <c r="G167" s="35">
        <f t="shared" ca="1" si="29"/>
        <v>4</v>
      </c>
      <c r="H167" s="35">
        <f t="shared" ca="1" si="30"/>
        <v>0</v>
      </c>
      <c r="I167" s="35">
        <f t="shared" ca="1" si="31"/>
        <v>0</v>
      </c>
      <c r="J167" s="35">
        <f t="shared" ca="1" si="40"/>
        <v>0</v>
      </c>
      <c r="K167" s="35">
        <f t="shared" ca="1" si="41"/>
        <v>0</v>
      </c>
      <c r="L167" s="36" t="str">
        <f t="shared" ca="1" si="34"/>
        <v/>
      </c>
      <c r="M167" s="37" t="s">
        <v>49</v>
      </c>
      <c r="N167" s="38" t="s">
        <v>49</v>
      </c>
      <c r="O167" s="39" t="s">
        <v>361</v>
      </c>
      <c r="P167" s="40"/>
      <c r="Q167" s="41"/>
      <c r="R167" s="42" t="s">
        <v>362</v>
      </c>
      <c r="S167" s="43" t="s">
        <v>194</v>
      </c>
      <c r="T167" s="44">
        <v>3</v>
      </c>
      <c r="U167" s="45"/>
      <c r="V167" s="45"/>
      <c r="W167" s="46"/>
      <c r="X167" s="47"/>
      <c r="Y167" s="47"/>
    </row>
    <row r="168" spans="1:25" s="48" customFormat="1" x14ac:dyDescent="0.2">
      <c r="A168" s="34" t="str">
        <f t="shared" si="23"/>
        <v>S</v>
      </c>
      <c r="B168" s="35">
        <f t="shared" ca="1" si="36"/>
        <v>3</v>
      </c>
      <c r="C168" s="35" t="str">
        <f t="shared" ca="1" si="25"/>
        <v>S</v>
      </c>
      <c r="D168" s="35">
        <f t="shared" ca="1" si="37"/>
        <v>0</v>
      </c>
      <c r="E168" s="35">
        <f t="shared" ca="1" si="27"/>
        <v>1</v>
      </c>
      <c r="F168" s="35">
        <f t="shared" ca="1" si="28"/>
        <v>6</v>
      </c>
      <c r="G168" s="35">
        <f t="shared" ca="1" si="29"/>
        <v>4</v>
      </c>
      <c r="H168" s="35">
        <f t="shared" ca="1" si="30"/>
        <v>0</v>
      </c>
      <c r="I168" s="35">
        <f t="shared" ca="1" si="31"/>
        <v>0</v>
      </c>
      <c r="J168" s="35">
        <f t="shared" ca="1" si="40"/>
        <v>0</v>
      </c>
      <c r="K168" s="35">
        <f t="shared" ca="1" si="41"/>
        <v>0</v>
      </c>
      <c r="L168" s="36" t="str">
        <f t="shared" ca="1" si="34"/>
        <v/>
      </c>
      <c r="M168" s="37" t="s">
        <v>49</v>
      </c>
      <c r="N168" s="38" t="s">
        <v>49</v>
      </c>
      <c r="O168" s="39" t="s">
        <v>363</v>
      </c>
      <c r="P168" s="40"/>
      <c r="Q168" s="41"/>
      <c r="R168" s="42" t="s">
        <v>364</v>
      </c>
      <c r="S168" s="43" t="s">
        <v>194</v>
      </c>
      <c r="T168" s="44">
        <v>1</v>
      </c>
      <c r="U168" s="45"/>
      <c r="V168" s="45"/>
      <c r="W168" s="46"/>
      <c r="X168" s="47"/>
      <c r="Y168" s="47"/>
    </row>
    <row r="169" spans="1:25" s="48" customFormat="1" ht="22.5" x14ac:dyDescent="0.2">
      <c r="A169" s="34" t="str">
        <f t="shared" si="23"/>
        <v>S</v>
      </c>
      <c r="B169" s="35">
        <f t="shared" ca="1" si="36"/>
        <v>3</v>
      </c>
      <c r="C169" s="35" t="str">
        <f t="shared" ca="1" si="25"/>
        <v>S</v>
      </c>
      <c r="D169" s="35">
        <f t="shared" ca="1" si="37"/>
        <v>0</v>
      </c>
      <c r="E169" s="35">
        <f t="shared" ca="1" si="27"/>
        <v>1</v>
      </c>
      <c r="F169" s="35">
        <f t="shared" ca="1" si="28"/>
        <v>6</v>
      </c>
      <c r="G169" s="35">
        <f t="shared" ca="1" si="29"/>
        <v>4</v>
      </c>
      <c r="H169" s="35">
        <f t="shared" ca="1" si="30"/>
        <v>0</v>
      </c>
      <c r="I169" s="35">
        <f t="shared" ca="1" si="31"/>
        <v>0</v>
      </c>
      <c r="J169" s="35">
        <f t="shared" ca="1" si="40"/>
        <v>0</v>
      </c>
      <c r="K169" s="35">
        <f t="shared" ca="1" si="41"/>
        <v>0</v>
      </c>
      <c r="L169" s="36" t="str">
        <f t="shared" ca="1" si="34"/>
        <v/>
      </c>
      <c r="M169" s="37" t="s">
        <v>49</v>
      </c>
      <c r="N169" s="38" t="s">
        <v>49</v>
      </c>
      <c r="O169" s="39" t="s">
        <v>365</v>
      </c>
      <c r="P169" s="40"/>
      <c r="Q169" s="41"/>
      <c r="R169" s="42" t="s">
        <v>366</v>
      </c>
      <c r="S169" s="43" t="s">
        <v>194</v>
      </c>
      <c r="T169" s="44">
        <v>3</v>
      </c>
      <c r="U169" s="45"/>
      <c r="V169" s="45"/>
      <c r="W169" s="46"/>
      <c r="X169" s="47"/>
      <c r="Y169" s="47"/>
    </row>
    <row r="170" spans="1:25" s="48" customFormat="1" x14ac:dyDescent="0.2">
      <c r="A170" s="34" t="str">
        <f t="shared" si="23"/>
        <v>S</v>
      </c>
      <c r="B170" s="35">
        <f t="shared" ca="1" si="36"/>
        <v>3</v>
      </c>
      <c r="C170" s="35" t="str">
        <f t="shared" ca="1" si="25"/>
        <v>S</v>
      </c>
      <c r="D170" s="35">
        <f t="shared" ca="1" si="37"/>
        <v>0</v>
      </c>
      <c r="E170" s="35">
        <f t="shared" ca="1" si="27"/>
        <v>1</v>
      </c>
      <c r="F170" s="35">
        <f t="shared" ca="1" si="28"/>
        <v>6</v>
      </c>
      <c r="G170" s="35">
        <f t="shared" ca="1" si="29"/>
        <v>4</v>
      </c>
      <c r="H170" s="35">
        <f t="shared" ca="1" si="30"/>
        <v>0</v>
      </c>
      <c r="I170" s="35">
        <f t="shared" ca="1" si="31"/>
        <v>0</v>
      </c>
      <c r="J170" s="35">
        <f t="shared" ca="1" si="40"/>
        <v>0</v>
      </c>
      <c r="K170" s="35">
        <f t="shared" ca="1" si="41"/>
        <v>0</v>
      </c>
      <c r="L170" s="36" t="str">
        <f t="shared" ca="1" si="34"/>
        <v/>
      </c>
      <c r="M170" s="37" t="s">
        <v>49</v>
      </c>
      <c r="N170" s="38" t="s">
        <v>49</v>
      </c>
      <c r="O170" s="39" t="s">
        <v>367</v>
      </c>
      <c r="P170" s="40"/>
      <c r="Q170" s="41"/>
      <c r="R170" s="42" t="s">
        <v>368</v>
      </c>
      <c r="S170" s="43" t="s">
        <v>194</v>
      </c>
      <c r="T170" s="44">
        <v>5</v>
      </c>
      <c r="U170" s="45"/>
      <c r="V170" s="45"/>
      <c r="W170" s="46"/>
      <c r="X170" s="47"/>
      <c r="Y170" s="47"/>
    </row>
    <row r="171" spans="1:25" s="48" customFormat="1" x14ac:dyDescent="0.2">
      <c r="A171" s="34" t="str">
        <f t="shared" si="23"/>
        <v>S</v>
      </c>
      <c r="B171" s="35">
        <f t="shared" ca="1" si="36"/>
        <v>3</v>
      </c>
      <c r="C171" s="35" t="str">
        <f t="shared" ca="1" si="25"/>
        <v>S</v>
      </c>
      <c r="D171" s="35">
        <f t="shared" ca="1" si="37"/>
        <v>0</v>
      </c>
      <c r="E171" s="35">
        <f t="shared" ca="1" si="27"/>
        <v>1</v>
      </c>
      <c r="F171" s="35">
        <f t="shared" ca="1" si="28"/>
        <v>6</v>
      </c>
      <c r="G171" s="35">
        <f t="shared" ca="1" si="29"/>
        <v>4</v>
      </c>
      <c r="H171" s="35">
        <f t="shared" ca="1" si="30"/>
        <v>0</v>
      </c>
      <c r="I171" s="35">
        <f t="shared" ca="1" si="31"/>
        <v>0</v>
      </c>
      <c r="J171" s="35">
        <f t="shared" ca="1" si="40"/>
        <v>0</v>
      </c>
      <c r="K171" s="35">
        <f t="shared" ca="1" si="41"/>
        <v>0</v>
      </c>
      <c r="L171" s="36" t="str">
        <f t="shared" ca="1" si="34"/>
        <v/>
      </c>
      <c r="M171" s="37" t="s">
        <v>49</v>
      </c>
      <c r="N171" s="38" t="s">
        <v>49</v>
      </c>
      <c r="O171" s="39" t="s">
        <v>369</v>
      </c>
      <c r="P171" s="40"/>
      <c r="Q171" s="41"/>
      <c r="R171" s="42" t="s">
        <v>370</v>
      </c>
      <c r="S171" s="43" t="s">
        <v>160</v>
      </c>
      <c r="T171" s="44">
        <v>5</v>
      </c>
      <c r="U171" s="45"/>
      <c r="V171" s="45"/>
      <c r="W171" s="46"/>
      <c r="X171" s="47"/>
      <c r="Y171" s="47"/>
    </row>
    <row r="172" spans="1:25" s="48" customFormat="1" x14ac:dyDescent="0.2">
      <c r="A172" s="34" t="str">
        <f t="shared" si="23"/>
        <v>S</v>
      </c>
      <c r="B172" s="35">
        <f t="shared" ca="1" si="36"/>
        <v>3</v>
      </c>
      <c r="C172" s="35" t="str">
        <f t="shared" ca="1" si="25"/>
        <v>S</v>
      </c>
      <c r="D172" s="35">
        <f t="shared" ca="1" si="37"/>
        <v>0</v>
      </c>
      <c r="E172" s="35">
        <f t="shared" ca="1" si="27"/>
        <v>1</v>
      </c>
      <c r="F172" s="35">
        <f t="shared" ca="1" si="28"/>
        <v>6</v>
      </c>
      <c r="G172" s="35">
        <f t="shared" ca="1" si="29"/>
        <v>4</v>
      </c>
      <c r="H172" s="35">
        <f t="shared" ca="1" si="30"/>
        <v>0</v>
      </c>
      <c r="I172" s="35">
        <f t="shared" ca="1" si="31"/>
        <v>0</v>
      </c>
      <c r="J172" s="35">
        <f t="shared" ca="1" si="40"/>
        <v>0</v>
      </c>
      <c r="K172" s="35">
        <f t="shared" ca="1" si="41"/>
        <v>0</v>
      </c>
      <c r="L172" s="36" t="str">
        <f t="shared" ca="1" si="34"/>
        <v/>
      </c>
      <c r="M172" s="37" t="s">
        <v>49</v>
      </c>
      <c r="N172" s="38" t="s">
        <v>49</v>
      </c>
      <c r="O172" s="39" t="s">
        <v>371</v>
      </c>
      <c r="P172" s="40"/>
      <c r="Q172" s="41"/>
      <c r="R172" s="42" t="s">
        <v>372</v>
      </c>
      <c r="S172" s="43" t="s">
        <v>194</v>
      </c>
      <c r="T172" s="44">
        <v>15</v>
      </c>
      <c r="U172" s="45"/>
      <c r="V172" s="45"/>
      <c r="W172" s="46"/>
      <c r="X172" s="47"/>
      <c r="Y172" s="47"/>
    </row>
    <row r="173" spans="1:25" s="48" customFormat="1" x14ac:dyDescent="0.2">
      <c r="A173" s="34" t="str">
        <f t="shared" si="23"/>
        <v>S</v>
      </c>
      <c r="B173" s="35">
        <f t="shared" ca="1" si="36"/>
        <v>3</v>
      </c>
      <c r="C173" s="35" t="str">
        <f t="shared" ca="1" si="25"/>
        <v>S</v>
      </c>
      <c r="D173" s="35">
        <f t="shared" ca="1" si="37"/>
        <v>0</v>
      </c>
      <c r="E173" s="35">
        <f t="shared" ca="1" si="27"/>
        <v>1</v>
      </c>
      <c r="F173" s="35">
        <f t="shared" ca="1" si="28"/>
        <v>6</v>
      </c>
      <c r="G173" s="35">
        <f t="shared" ca="1" si="29"/>
        <v>4</v>
      </c>
      <c r="H173" s="35">
        <f t="shared" ca="1" si="30"/>
        <v>0</v>
      </c>
      <c r="I173" s="35">
        <f t="shared" ca="1" si="31"/>
        <v>0</v>
      </c>
      <c r="J173" s="35">
        <f t="shared" ca="1" si="40"/>
        <v>0</v>
      </c>
      <c r="K173" s="35">
        <f t="shared" ca="1" si="41"/>
        <v>0</v>
      </c>
      <c r="L173" s="36" t="str">
        <f t="shared" ca="1" si="34"/>
        <v/>
      </c>
      <c r="M173" s="37" t="s">
        <v>49</v>
      </c>
      <c r="N173" s="38" t="s">
        <v>49</v>
      </c>
      <c r="O173" s="39" t="s">
        <v>373</v>
      </c>
      <c r="P173" s="40"/>
      <c r="Q173" s="41"/>
      <c r="R173" s="42" t="s">
        <v>374</v>
      </c>
      <c r="S173" s="43" t="s">
        <v>194</v>
      </c>
      <c r="T173" s="44">
        <v>4</v>
      </c>
      <c r="U173" s="45"/>
      <c r="V173" s="45"/>
      <c r="W173" s="46"/>
      <c r="X173" s="47"/>
      <c r="Y173" s="47"/>
    </row>
    <row r="174" spans="1:25" s="48" customFormat="1" x14ac:dyDescent="0.2">
      <c r="A174" s="34" t="str">
        <f t="shared" si="23"/>
        <v>S</v>
      </c>
      <c r="B174" s="35">
        <f t="shared" ca="1" si="36"/>
        <v>3</v>
      </c>
      <c r="C174" s="35" t="str">
        <f t="shared" ca="1" si="25"/>
        <v>S</v>
      </c>
      <c r="D174" s="35">
        <f t="shared" ca="1" si="37"/>
        <v>0</v>
      </c>
      <c r="E174" s="35">
        <f t="shared" ca="1" si="27"/>
        <v>1</v>
      </c>
      <c r="F174" s="35">
        <f t="shared" ca="1" si="28"/>
        <v>6</v>
      </c>
      <c r="G174" s="35">
        <f t="shared" ca="1" si="29"/>
        <v>4</v>
      </c>
      <c r="H174" s="35">
        <f t="shared" ca="1" si="30"/>
        <v>0</v>
      </c>
      <c r="I174" s="35">
        <f t="shared" ca="1" si="31"/>
        <v>0</v>
      </c>
      <c r="J174" s="35">
        <f t="shared" ca="1" si="40"/>
        <v>0</v>
      </c>
      <c r="K174" s="35">
        <f t="shared" ca="1" si="41"/>
        <v>0</v>
      </c>
      <c r="L174" s="36" t="str">
        <f t="shared" ca="1" si="34"/>
        <v/>
      </c>
      <c r="M174" s="37" t="s">
        <v>49</v>
      </c>
      <c r="N174" s="38" t="s">
        <v>49</v>
      </c>
      <c r="O174" s="39" t="s">
        <v>375</v>
      </c>
      <c r="P174" s="40"/>
      <c r="Q174" s="41"/>
      <c r="R174" s="42" t="s">
        <v>376</v>
      </c>
      <c r="S174" s="43" t="s">
        <v>194</v>
      </c>
      <c r="T174" s="44">
        <v>2</v>
      </c>
      <c r="U174" s="45"/>
      <c r="V174" s="45"/>
      <c r="W174" s="46"/>
      <c r="X174" s="47"/>
      <c r="Y174" s="47"/>
    </row>
    <row r="175" spans="1:25" s="48" customFormat="1" x14ac:dyDescent="0.2">
      <c r="A175" s="34" t="str">
        <f t="shared" ref="A175:A183" si="42">CHOOSE(1+LOG(1+2*(ORÇAMENTO.Nivel="Nível 1")+4*(ORÇAMENTO.Nivel="Nível 2")+8*(ORÇAMENTO.Nivel="Nível 3")+16*(ORÇAMENTO.Nivel="Nível 4")+32*(ORÇAMENTO.Nivel="Serviço"),2),0,1,2,3,4,"S")</f>
        <v>S</v>
      </c>
      <c r="B175" s="35">
        <f t="shared" ca="1" si="36"/>
        <v>3</v>
      </c>
      <c r="C175" s="35" t="str">
        <f t="shared" ca="1" si="25"/>
        <v>S</v>
      </c>
      <c r="D175" s="35">
        <f t="shared" ca="1" si="37"/>
        <v>0</v>
      </c>
      <c r="E175" s="35">
        <f t="shared" ca="1" si="27"/>
        <v>1</v>
      </c>
      <c r="F175" s="35">
        <f t="shared" ca="1" si="28"/>
        <v>6</v>
      </c>
      <c r="G175" s="35">
        <f t="shared" ca="1" si="29"/>
        <v>4</v>
      </c>
      <c r="H175" s="35">
        <f t="shared" ca="1" si="30"/>
        <v>0</v>
      </c>
      <c r="I175" s="35">
        <f t="shared" ca="1" si="31"/>
        <v>0</v>
      </c>
      <c r="J175" s="35">
        <f t="shared" ca="1" si="40"/>
        <v>0</v>
      </c>
      <c r="K175" s="35">
        <f t="shared" ca="1" si="41"/>
        <v>0</v>
      </c>
      <c r="L175" s="36" t="str">
        <f t="shared" ca="1" si="34"/>
        <v/>
      </c>
      <c r="M175" s="37" t="s">
        <v>49</v>
      </c>
      <c r="N175" s="38" t="s">
        <v>49</v>
      </c>
      <c r="O175" s="39" t="s">
        <v>377</v>
      </c>
      <c r="P175" s="40"/>
      <c r="Q175" s="41"/>
      <c r="R175" s="42" t="s">
        <v>378</v>
      </c>
      <c r="S175" s="43" t="s">
        <v>194</v>
      </c>
      <c r="T175" s="44">
        <v>1</v>
      </c>
      <c r="U175" s="45"/>
      <c r="V175" s="45"/>
      <c r="W175" s="46"/>
      <c r="X175" s="47"/>
      <c r="Y175" s="47"/>
    </row>
    <row r="176" spans="1:25" s="48" customFormat="1" x14ac:dyDescent="0.2">
      <c r="A176" s="34" t="str">
        <f t="shared" si="42"/>
        <v>S</v>
      </c>
      <c r="B176" s="35">
        <f t="shared" ca="1" si="36"/>
        <v>3</v>
      </c>
      <c r="C176" s="35" t="str">
        <f t="shared" ca="1" si="25"/>
        <v>S</v>
      </c>
      <c r="D176" s="35">
        <f t="shared" ca="1" si="37"/>
        <v>0</v>
      </c>
      <c r="E176" s="35">
        <f t="shared" ca="1" si="27"/>
        <v>1</v>
      </c>
      <c r="F176" s="35">
        <f t="shared" ca="1" si="28"/>
        <v>6</v>
      </c>
      <c r="G176" s="35">
        <f t="shared" ca="1" si="29"/>
        <v>4</v>
      </c>
      <c r="H176" s="35">
        <f t="shared" ca="1" si="30"/>
        <v>0</v>
      </c>
      <c r="I176" s="35">
        <f t="shared" ca="1" si="31"/>
        <v>0</v>
      </c>
      <c r="J176" s="35">
        <f t="shared" ca="1" si="40"/>
        <v>0</v>
      </c>
      <c r="K176" s="35">
        <f t="shared" ca="1" si="41"/>
        <v>0</v>
      </c>
      <c r="L176" s="36" t="str">
        <f t="shared" ca="1" si="34"/>
        <v/>
      </c>
      <c r="M176" s="37" t="s">
        <v>49</v>
      </c>
      <c r="N176" s="38" t="s">
        <v>49</v>
      </c>
      <c r="O176" s="39" t="s">
        <v>379</v>
      </c>
      <c r="P176" s="40"/>
      <c r="Q176" s="41"/>
      <c r="R176" s="42" t="s">
        <v>380</v>
      </c>
      <c r="S176" s="43" t="s">
        <v>194</v>
      </c>
      <c r="T176" s="44">
        <v>9</v>
      </c>
      <c r="U176" s="45"/>
      <c r="V176" s="45"/>
      <c r="W176" s="46"/>
      <c r="X176" s="47"/>
      <c r="Y176" s="47"/>
    </row>
    <row r="177" spans="1:25" s="48" customFormat="1" ht="22.5" x14ac:dyDescent="0.2">
      <c r="A177" s="34" t="str">
        <f t="shared" si="42"/>
        <v>S</v>
      </c>
      <c r="B177" s="35">
        <f t="shared" ca="1" si="36"/>
        <v>3</v>
      </c>
      <c r="C177" s="35" t="str">
        <f t="shared" ca="1" si="25"/>
        <v>S</v>
      </c>
      <c r="D177" s="35">
        <f t="shared" ca="1" si="37"/>
        <v>0</v>
      </c>
      <c r="E177" s="35">
        <f t="shared" ca="1" si="27"/>
        <v>1</v>
      </c>
      <c r="F177" s="35">
        <f t="shared" ca="1" si="28"/>
        <v>6</v>
      </c>
      <c r="G177" s="35">
        <f t="shared" ca="1" si="29"/>
        <v>4</v>
      </c>
      <c r="H177" s="35">
        <f t="shared" ca="1" si="30"/>
        <v>0</v>
      </c>
      <c r="I177" s="35">
        <f t="shared" ca="1" si="31"/>
        <v>0</v>
      </c>
      <c r="J177" s="35">
        <f t="shared" ca="1" si="40"/>
        <v>0</v>
      </c>
      <c r="K177" s="35">
        <f t="shared" ca="1" si="41"/>
        <v>0</v>
      </c>
      <c r="L177" s="36" t="str">
        <f t="shared" ca="1" si="34"/>
        <v/>
      </c>
      <c r="M177" s="37" t="s">
        <v>49</v>
      </c>
      <c r="N177" s="38" t="s">
        <v>49</v>
      </c>
      <c r="O177" s="39" t="s">
        <v>381</v>
      </c>
      <c r="P177" s="40"/>
      <c r="Q177" s="41"/>
      <c r="R177" s="42" t="s">
        <v>382</v>
      </c>
      <c r="S177" s="43" t="s">
        <v>194</v>
      </c>
      <c r="T177" s="44">
        <v>3</v>
      </c>
      <c r="U177" s="45"/>
      <c r="V177" s="45"/>
      <c r="W177" s="46"/>
      <c r="X177" s="47"/>
      <c r="Y177" s="47"/>
    </row>
    <row r="178" spans="1:25" s="48" customFormat="1" x14ac:dyDescent="0.2">
      <c r="A178" s="34" t="str">
        <f t="shared" si="42"/>
        <v>S</v>
      </c>
      <c r="B178" s="35">
        <f t="shared" ca="1" si="36"/>
        <v>3</v>
      </c>
      <c r="C178" s="35" t="str">
        <f t="shared" ca="1" si="25"/>
        <v>S</v>
      </c>
      <c r="D178" s="35">
        <f t="shared" ca="1" si="37"/>
        <v>0</v>
      </c>
      <c r="E178" s="35">
        <f t="shared" ca="1" si="27"/>
        <v>1</v>
      </c>
      <c r="F178" s="35">
        <f t="shared" ca="1" si="28"/>
        <v>6</v>
      </c>
      <c r="G178" s="35">
        <f t="shared" ca="1" si="29"/>
        <v>4</v>
      </c>
      <c r="H178" s="35">
        <f t="shared" ca="1" si="30"/>
        <v>0</v>
      </c>
      <c r="I178" s="35">
        <f t="shared" ca="1" si="31"/>
        <v>0</v>
      </c>
      <c r="J178" s="35">
        <f t="shared" ca="1" si="40"/>
        <v>0</v>
      </c>
      <c r="K178" s="35">
        <f t="shared" ca="1" si="41"/>
        <v>0</v>
      </c>
      <c r="L178" s="36" t="str">
        <f t="shared" ca="1" si="34"/>
        <v/>
      </c>
      <c r="M178" s="37" t="s">
        <v>49</v>
      </c>
      <c r="N178" s="38" t="s">
        <v>49</v>
      </c>
      <c r="O178" s="39" t="s">
        <v>383</v>
      </c>
      <c r="P178" s="40"/>
      <c r="Q178" s="41"/>
      <c r="R178" s="42" t="s">
        <v>384</v>
      </c>
      <c r="S178" s="43" t="s">
        <v>194</v>
      </c>
      <c r="T178" s="44">
        <v>2</v>
      </c>
      <c r="U178" s="45"/>
      <c r="V178" s="45"/>
      <c r="W178" s="46"/>
      <c r="X178" s="47"/>
      <c r="Y178" s="47"/>
    </row>
    <row r="179" spans="1:25" s="48" customFormat="1" x14ac:dyDescent="0.2">
      <c r="A179" s="34" t="str">
        <f t="shared" si="42"/>
        <v>S</v>
      </c>
      <c r="B179" s="35">
        <f t="shared" ca="1" si="36"/>
        <v>3</v>
      </c>
      <c r="C179" s="35" t="str">
        <f t="shared" ca="1" si="25"/>
        <v>S</v>
      </c>
      <c r="D179" s="35">
        <f t="shared" ca="1" si="37"/>
        <v>0</v>
      </c>
      <c r="E179" s="35">
        <f t="shared" ca="1" si="27"/>
        <v>1</v>
      </c>
      <c r="F179" s="35">
        <f t="shared" ca="1" si="28"/>
        <v>6</v>
      </c>
      <c r="G179" s="35">
        <f t="shared" ca="1" si="29"/>
        <v>4</v>
      </c>
      <c r="H179" s="35">
        <f t="shared" ca="1" si="30"/>
        <v>0</v>
      </c>
      <c r="I179" s="35">
        <f t="shared" ca="1" si="31"/>
        <v>0</v>
      </c>
      <c r="J179" s="35">
        <f t="shared" ca="1" si="40"/>
        <v>0</v>
      </c>
      <c r="K179" s="35">
        <f t="shared" ca="1" si="41"/>
        <v>0</v>
      </c>
      <c r="L179" s="36" t="str">
        <f t="shared" ca="1" si="34"/>
        <v/>
      </c>
      <c r="M179" s="37" t="s">
        <v>49</v>
      </c>
      <c r="N179" s="38" t="s">
        <v>49</v>
      </c>
      <c r="O179" s="39" t="s">
        <v>385</v>
      </c>
      <c r="P179" s="40"/>
      <c r="Q179" s="41"/>
      <c r="R179" s="42" t="s">
        <v>386</v>
      </c>
      <c r="S179" s="43" t="s">
        <v>194</v>
      </c>
      <c r="T179" s="44">
        <v>1</v>
      </c>
      <c r="U179" s="45"/>
      <c r="V179" s="45"/>
      <c r="W179" s="46"/>
      <c r="X179" s="47"/>
      <c r="Y179" s="47"/>
    </row>
    <row r="180" spans="1:25" s="48" customFormat="1" x14ac:dyDescent="0.2">
      <c r="A180" s="34" t="str">
        <f t="shared" si="42"/>
        <v>S</v>
      </c>
      <c r="B180" s="35">
        <f t="shared" ca="1" si="36"/>
        <v>3</v>
      </c>
      <c r="C180" s="35" t="str">
        <f t="shared" ca="1" si="25"/>
        <v>S</v>
      </c>
      <c r="D180" s="35">
        <f t="shared" ca="1" si="37"/>
        <v>0</v>
      </c>
      <c r="E180" s="35">
        <f t="shared" ca="1" si="27"/>
        <v>1</v>
      </c>
      <c r="F180" s="35">
        <f t="shared" ca="1" si="28"/>
        <v>6</v>
      </c>
      <c r="G180" s="35">
        <f t="shared" ca="1" si="29"/>
        <v>4</v>
      </c>
      <c r="H180" s="35">
        <f t="shared" ca="1" si="30"/>
        <v>0</v>
      </c>
      <c r="I180" s="35">
        <f t="shared" ca="1" si="31"/>
        <v>0</v>
      </c>
      <c r="J180" s="35">
        <f t="shared" ca="1" si="40"/>
        <v>0</v>
      </c>
      <c r="K180" s="35">
        <f t="shared" ca="1" si="41"/>
        <v>0</v>
      </c>
      <c r="L180" s="36" t="str">
        <f t="shared" ca="1" si="34"/>
        <v/>
      </c>
      <c r="M180" s="37" t="s">
        <v>49</v>
      </c>
      <c r="N180" s="38" t="s">
        <v>49</v>
      </c>
      <c r="O180" s="39" t="s">
        <v>387</v>
      </c>
      <c r="P180" s="40"/>
      <c r="Q180" s="41"/>
      <c r="R180" s="42" t="s">
        <v>388</v>
      </c>
      <c r="S180" s="43" t="s">
        <v>194</v>
      </c>
      <c r="T180" s="44">
        <v>11</v>
      </c>
      <c r="U180" s="45"/>
      <c r="V180" s="45"/>
      <c r="W180" s="46"/>
      <c r="X180" s="47"/>
      <c r="Y180" s="47"/>
    </row>
    <row r="181" spans="1:25" s="48" customFormat="1" ht="22.5" x14ac:dyDescent="0.2">
      <c r="A181" s="34" t="str">
        <f t="shared" si="42"/>
        <v>S</v>
      </c>
      <c r="B181" s="35">
        <f t="shared" ca="1" si="36"/>
        <v>3</v>
      </c>
      <c r="C181" s="35" t="str">
        <f t="shared" ca="1" si="25"/>
        <v>S</v>
      </c>
      <c r="D181" s="35">
        <f t="shared" ca="1" si="37"/>
        <v>0</v>
      </c>
      <c r="E181" s="35">
        <f t="shared" ca="1" si="27"/>
        <v>1</v>
      </c>
      <c r="F181" s="35">
        <f t="shared" ca="1" si="28"/>
        <v>6</v>
      </c>
      <c r="G181" s="35">
        <f t="shared" ca="1" si="29"/>
        <v>4</v>
      </c>
      <c r="H181" s="35">
        <f t="shared" ca="1" si="30"/>
        <v>0</v>
      </c>
      <c r="I181" s="35">
        <f t="shared" ca="1" si="31"/>
        <v>0</v>
      </c>
      <c r="J181" s="35">
        <f t="shared" ca="1" si="40"/>
        <v>0</v>
      </c>
      <c r="K181" s="35">
        <f t="shared" ca="1" si="41"/>
        <v>0</v>
      </c>
      <c r="L181" s="36" t="str">
        <f t="shared" ca="1" si="34"/>
        <v/>
      </c>
      <c r="M181" s="37" t="s">
        <v>49</v>
      </c>
      <c r="N181" s="38" t="s">
        <v>49</v>
      </c>
      <c r="O181" s="39" t="s">
        <v>389</v>
      </c>
      <c r="P181" s="40"/>
      <c r="Q181" s="41"/>
      <c r="R181" s="42" t="s">
        <v>390</v>
      </c>
      <c r="S181" s="43" t="s">
        <v>194</v>
      </c>
      <c r="T181" s="44">
        <v>17</v>
      </c>
      <c r="U181" s="45"/>
      <c r="V181" s="45"/>
      <c r="W181" s="46"/>
      <c r="X181" s="47"/>
      <c r="Y181" s="47"/>
    </row>
    <row r="182" spans="1:25" s="48" customFormat="1" x14ac:dyDescent="0.2">
      <c r="A182" s="34" t="str">
        <f t="shared" si="42"/>
        <v>S</v>
      </c>
      <c r="B182" s="35">
        <f t="shared" ca="1" si="36"/>
        <v>3</v>
      </c>
      <c r="C182" s="35" t="str">
        <f t="shared" ca="1" si="25"/>
        <v>S</v>
      </c>
      <c r="D182" s="35">
        <f t="shared" ca="1" si="37"/>
        <v>0</v>
      </c>
      <c r="E182" s="35">
        <f t="shared" ca="1" si="27"/>
        <v>1</v>
      </c>
      <c r="F182" s="35">
        <f t="shared" ca="1" si="28"/>
        <v>6</v>
      </c>
      <c r="G182" s="35">
        <f t="shared" ca="1" si="29"/>
        <v>4</v>
      </c>
      <c r="H182" s="35">
        <f t="shared" ca="1" si="30"/>
        <v>0</v>
      </c>
      <c r="I182" s="35">
        <f t="shared" ca="1" si="31"/>
        <v>0</v>
      </c>
      <c r="J182" s="35">
        <f t="shared" ca="1" si="40"/>
        <v>0</v>
      </c>
      <c r="K182" s="35">
        <f t="shared" ca="1" si="41"/>
        <v>0</v>
      </c>
      <c r="L182" s="36" t="str">
        <f t="shared" ca="1" si="34"/>
        <v/>
      </c>
      <c r="M182" s="37" t="s">
        <v>49</v>
      </c>
      <c r="N182" s="38" t="s">
        <v>49</v>
      </c>
      <c r="O182" s="39" t="s">
        <v>391</v>
      </c>
      <c r="P182" s="40"/>
      <c r="Q182" s="41"/>
      <c r="R182" s="42" t="s">
        <v>392</v>
      </c>
      <c r="S182" s="43" t="s">
        <v>83</v>
      </c>
      <c r="T182" s="44">
        <v>9</v>
      </c>
      <c r="U182" s="45"/>
      <c r="V182" s="45"/>
      <c r="W182" s="46"/>
      <c r="X182" s="47"/>
      <c r="Y182" s="47"/>
    </row>
    <row r="183" spans="1:25" s="48" customFormat="1" x14ac:dyDescent="0.2">
      <c r="A183" s="34" t="str">
        <f t="shared" si="42"/>
        <v>S</v>
      </c>
      <c r="B183" s="35">
        <f t="shared" ca="1" si="36"/>
        <v>3</v>
      </c>
      <c r="C183" s="35" t="str">
        <f t="shared" ca="1" si="25"/>
        <v>S</v>
      </c>
      <c r="D183" s="35">
        <f t="shared" ca="1" si="37"/>
        <v>0</v>
      </c>
      <c r="E183" s="35">
        <f t="shared" ca="1" si="27"/>
        <v>1</v>
      </c>
      <c r="F183" s="35">
        <f t="shared" ca="1" si="28"/>
        <v>6</v>
      </c>
      <c r="G183" s="35">
        <f t="shared" ca="1" si="29"/>
        <v>4</v>
      </c>
      <c r="H183" s="35">
        <f t="shared" ca="1" si="30"/>
        <v>0</v>
      </c>
      <c r="I183" s="35">
        <f t="shared" ca="1" si="31"/>
        <v>0</v>
      </c>
      <c r="J183" s="35">
        <f t="shared" ca="1" si="40"/>
        <v>0</v>
      </c>
      <c r="K183" s="35">
        <f t="shared" ca="1" si="41"/>
        <v>0</v>
      </c>
      <c r="L183" s="36" t="str">
        <f t="shared" ca="1" si="34"/>
        <v/>
      </c>
      <c r="M183" s="37" t="s">
        <v>49</v>
      </c>
      <c r="N183" s="38" t="s">
        <v>49</v>
      </c>
      <c r="O183" s="39" t="s">
        <v>393</v>
      </c>
      <c r="P183" s="40"/>
      <c r="Q183" s="41"/>
      <c r="R183" s="42" t="s">
        <v>394</v>
      </c>
      <c r="S183" s="43" t="s">
        <v>194</v>
      </c>
      <c r="T183" s="44">
        <v>3</v>
      </c>
      <c r="U183" s="45"/>
      <c r="V183" s="45"/>
      <c r="W183" s="46"/>
      <c r="X183" s="47"/>
      <c r="Y183" s="47"/>
    </row>
    <row r="184" spans="1:25" s="48" customFormat="1" ht="20.100000000000001" customHeight="1" x14ac:dyDescent="0.2">
      <c r="A184" s="34">
        <f t="shared" si="23"/>
        <v>2</v>
      </c>
      <c r="B184" s="35">
        <f t="shared" ca="1" si="36"/>
        <v>2</v>
      </c>
      <c r="C184" s="35">
        <f t="shared" ca="1" si="25"/>
        <v>2</v>
      </c>
      <c r="D184" s="35">
        <f t="shared" ca="1" si="37"/>
        <v>4</v>
      </c>
      <c r="E184" s="35">
        <f t="shared" ca="1" si="27"/>
        <v>1</v>
      </c>
      <c r="F184" s="35">
        <f t="shared" ca="1" si="28"/>
        <v>7</v>
      </c>
      <c r="G184" s="35">
        <f t="shared" ca="1" si="29"/>
        <v>0</v>
      </c>
      <c r="H184" s="35">
        <f t="shared" ca="1" si="30"/>
        <v>0</v>
      </c>
      <c r="I184" s="35">
        <f t="shared" ca="1" si="31"/>
        <v>0</v>
      </c>
      <c r="J184" s="35">
        <f t="shared" ca="1" si="40"/>
        <v>50</v>
      </c>
      <c r="K184" s="35">
        <f t="shared" ca="1" si="41"/>
        <v>4</v>
      </c>
      <c r="L184" s="36" t="str">
        <f t="shared" ca="1" si="34"/>
        <v/>
      </c>
      <c r="M184" s="37" t="s">
        <v>57</v>
      </c>
      <c r="N184" s="38" t="s">
        <v>57</v>
      </c>
      <c r="O184" s="71" t="s">
        <v>395</v>
      </c>
      <c r="P184" s="40"/>
      <c r="Q184" s="41"/>
      <c r="R184" s="72" t="s">
        <v>396</v>
      </c>
      <c r="S184" s="43" t="s">
        <v>56</v>
      </c>
      <c r="T184" s="44"/>
      <c r="U184" s="45"/>
      <c r="V184" s="45"/>
      <c r="W184" s="73"/>
      <c r="X184" s="47"/>
      <c r="Y184" s="47"/>
    </row>
    <row r="185" spans="1:25" s="48" customFormat="1" x14ac:dyDescent="0.2">
      <c r="A185" s="34" t="str">
        <f t="shared" si="23"/>
        <v>S</v>
      </c>
      <c r="B185" s="35">
        <f t="shared" ca="1" si="36"/>
        <v>2</v>
      </c>
      <c r="C185" s="35" t="str">
        <f t="shared" ca="1" si="25"/>
        <v>S</v>
      </c>
      <c r="D185" s="35">
        <f t="shared" ca="1" si="37"/>
        <v>0</v>
      </c>
      <c r="E185" s="35">
        <f t="shared" ca="1" si="27"/>
        <v>1</v>
      </c>
      <c r="F185" s="35">
        <f t="shared" ca="1" si="28"/>
        <v>7</v>
      </c>
      <c r="G185" s="35">
        <f t="shared" ca="1" si="29"/>
        <v>0</v>
      </c>
      <c r="H185" s="35">
        <f t="shared" ca="1" si="30"/>
        <v>0</v>
      </c>
      <c r="I185" s="35">
        <f t="shared" ca="1" si="31"/>
        <v>0</v>
      </c>
      <c r="J185" s="35">
        <f t="shared" ca="1" si="40"/>
        <v>0</v>
      </c>
      <c r="K185" s="35">
        <f t="shared" ca="1" si="41"/>
        <v>0</v>
      </c>
      <c r="L185" s="36" t="str">
        <f t="shared" ca="1" si="34"/>
        <v/>
      </c>
      <c r="M185" s="37" t="s">
        <v>49</v>
      </c>
      <c r="N185" s="38" t="s">
        <v>49</v>
      </c>
      <c r="O185" s="39" t="s">
        <v>397</v>
      </c>
      <c r="P185" s="40"/>
      <c r="Q185" s="41"/>
      <c r="R185" s="42" t="s">
        <v>398</v>
      </c>
      <c r="S185" s="43" t="s">
        <v>65</v>
      </c>
      <c r="T185" s="44">
        <v>1.96</v>
      </c>
      <c r="U185" s="45"/>
      <c r="V185" s="45"/>
      <c r="W185" s="46"/>
      <c r="X185" s="47"/>
      <c r="Y185" s="47"/>
    </row>
    <row r="186" spans="1:25" s="48" customFormat="1" ht="45" x14ac:dyDescent="0.2">
      <c r="A186" s="34" t="str">
        <f t="shared" si="23"/>
        <v>S</v>
      </c>
      <c r="B186" s="35">
        <f t="shared" ca="1" si="36"/>
        <v>2</v>
      </c>
      <c r="C186" s="35" t="str">
        <f t="shared" ca="1" si="25"/>
        <v>S</v>
      </c>
      <c r="D186" s="35">
        <f t="shared" ca="1" si="37"/>
        <v>0</v>
      </c>
      <c r="E186" s="35">
        <f t="shared" ca="1" si="27"/>
        <v>1</v>
      </c>
      <c r="F186" s="35">
        <f t="shared" ca="1" si="28"/>
        <v>7</v>
      </c>
      <c r="G186" s="35">
        <f t="shared" ca="1" si="29"/>
        <v>0</v>
      </c>
      <c r="H186" s="35">
        <f t="shared" ca="1" si="30"/>
        <v>0</v>
      </c>
      <c r="I186" s="35">
        <f t="shared" ca="1" si="31"/>
        <v>0</v>
      </c>
      <c r="J186" s="35">
        <f t="shared" ca="1" si="40"/>
        <v>0</v>
      </c>
      <c r="K186" s="35">
        <f t="shared" ca="1" si="41"/>
        <v>0</v>
      </c>
      <c r="L186" s="36" t="str">
        <f t="shared" ca="1" si="34"/>
        <v/>
      </c>
      <c r="M186" s="37" t="s">
        <v>49</v>
      </c>
      <c r="N186" s="38" t="s">
        <v>49</v>
      </c>
      <c r="O186" s="39" t="s">
        <v>399</v>
      </c>
      <c r="P186" s="40"/>
      <c r="Q186" s="41"/>
      <c r="R186" s="42" t="s">
        <v>400</v>
      </c>
      <c r="S186" s="43" t="s">
        <v>83</v>
      </c>
      <c r="T186" s="44">
        <v>17.100000000000001</v>
      </c>
      <c r="U186" s="45"/>
      <c r="V186" s="45"/>
      <c r="W186" s="46"/>
      <c r="X186" s="47"/>
      <c r="Y186" s="47"/>
    </row>
    <row r="187" spans="1:25" s="48" customFormat="1" ht="33.75" x14ac:dyDescent="0.2">
      <c r="A187" s="34" t="str">
        <f t="shared" si="23"/>
        <v>S</v>
      </c>
      <c r="B187" s="35">
        <f t="shared" ca="1" si="36"/>
        <v>2</v>
      </c>
      <c r="C187" s="35" t="str">
        <f t="shared" ca="1" si="25"/>
        <v>S</v>
      </c>
      <c r="D187" s="35">
        <f t="shared" ca="1" si="37"/>
        <v>0</v>
      </c>
      <c r="E187" s="35">
        <f t="shared" ca="1" si="27"/>
        <v>1</v>
      </c>
      <c r="F187" s="35">
        <f t="shared" ca="1" si="28"/>
        <v>7</v>
      </c>
      <c r="G187" s="35">
        <f t="shared" ca="1" si="29"/>
        <v>0</v>
      </c>
      <c r="H187" s="35">
        <f t="shared" ca="1" si="30"/>
        <v>0</v>
      </c>
      <c r="I187" s="35">
        <f t="shared" ca="1" si="31"/>
        <v>0</v>
      </c>
      <c r="J187" s="35">
        <f t="shared" ca="1" si="40"/>
        <v>0</v>
      </c>
      <c r="K187" s="35">
        <f t="shared" ca="1" si="41"/>
        <v>0</v>
      </c>
      <c r="L187" s="36" t="str">
        <f t="shared" ca="1" si="34"/>
        <v/>
      </c>
      <c r="M187" s="37" t="s">
        <v>49</v>
      </c>
      <c r="N187" s="38" t="s">
        <v>49</v>
      </c>
      <c r="O187" s="39" t="s">
        <v>401</v>
      </c>
      <c r="P187" s="40"/>
      <c r="Q187" s="41"/>
      <c r="R187" s="42" t="s">
        <v>402</v>
      </c>
      <c r="S187" s="43" t="s">
        <v>83</v>
      </c>
      <c r="T187" s="44">
        <v>0.7</v>
      </c>
      <c r="U187" s="45"/>
      <c r="V187" s="45"/>
      <c r="W187" s="46"/>
      <c r="X187" s="47"/>
      <c r="Y187" s="47"/>
    </row>
    <row r="188" spans="1:25" s="48" customFormat="1" ht="20.100000000000001" customHeight="1" x14ac:dyDescent="0.2">
      <c r="A188" s="34">
        <f t="shared" si="23"/>
        <v>2</v>
      </c>
      <c r="B188" s="35">
        <f t="shared" ca="1" si="36"/>
        <v>2</v>
      </c>
      <c r="C188" s="35">
        <f t="shared" ca="1" si="25"/>
        <v>2</v>
      </c>
      <c r="D188" s="35">
        <f t="shared" ca="1" si="37"/>
        <v>3</v>
      </c>
      <c r="E188" s="35">
        <f t="shared" ca="1" si="27"/>
        <v>1</v>
      </c>
      <c r="F188" s="35">
        <f t="shared" ca="1" si="28"/>
        <v>8</v>
      </c>
      <c r="G188" s="35">
        <f t="shared" ca="1" si="29"/>
        <v>0</v>
      </c>
      <c r="H188" s="35">
        <f t="shared" ca="1" si="30"/>
        <v>0</v>
      </c>
      <c r="I188" s="35">
        <f t="shared" ca="1" si="31"/>
        <v>0</v>
      </c>
      <c r="J188" s="35">
        <f t="shared" ca="1" si="40"/>
        <v>46</v>
      </c>
      <c r="K188" s="35">
        <f t="shared" ca="1" si="41"/>
        <v>3</v>
      </c>
      <c r="L188" s="36" t="str">
        <f t="shared" ca="1" si="34"/>
        <v/>
      </c>
      <c r="M188" s="37" t="s">
        <v>57</v>
      </c>
      <c r="N188" s="38" t="s">
        <v>57</v>
      </c>
      <c r="O188" s="71" t="s">
        <v>403</v>
      </c>
      <c r="P188" s="40"/>
      <c r="Q188" s="41"/>
      <c r="R188" s="72" t="s">
        <v>124</v>
      </c>
      <c r="S188" s="43" t="s">
        <v>56</v>
      </c>
      <c r="T188" s="44"/>
      <c r="U188" s="45"/>
      <c r="V188" s="45"/>
      <c r="W188" s="73"/>
      <c r="X188" s="47"/>
      <c r="Y188" s="47"/>
    </row>
    <row r="189" spans="1:25" s="48" customFormat="1" x14ac:dyDescent="0.2">
      <c r="A189" s="34" t="str">
        <f t="shared" si="23"/>
        <v>S</v>
      </c>
      <c r="B189" s="35">
        <f t="shared" ca="1" si="36"/>
        <v>2</v>
      </c>
      <c r="C189" s="35" t="str">
        <f t="shared" ca="1" si="25"/>
        <v>S</v>
      </c>
      <c r="D189" s="35">
        <f t="shared" ca="1" si="37"/>
        <v>0</v>
      </c>
      <c r="E189" s="35">
        <f t="shared" ca="1" si="27"/>
        <v>1</v>
      </c>
      <c r="F189" s="35">
        <f t="shared" ca="1" si="28"/>
        <v>8</v>
      </c>
      <c r="G189" s="35">
        <f t="shared" ca="1" si="29"/>
        <v>0</v>
      </c>
      <c r="H189" s="35">
        <f t="shared" ca="1" si="30"/>
        <v>0</v>
      </c>
      <c r="I189" s="35">
        <f t="shared" ca="1" si="31"/>
        <v>0</v>
      </c>
      <c r="J189" s="35">
        <f t="shared" ca="1" si="40"/>
        <v>0</v>
      </c>
      <c r="K189" s="35">
        <f t="shared" ca="1" si="41"/>
        <v>0</v>
      </c>
      <c r="L189" s="36" t="str">
        <f t="shared" ca="1" si="34"/>
        <v/>
      </c>
      <c r="M189" s="37" t="s">
        <v>49</v>
      </c>
      <c r="N189" s="38" t="s">
        <v>49</v>
      </c>
      <c r="O189" s="39" t="s">
        <v>404</v>
      </c>
      <c r="P189" s="40"/>
      <c r="Q189" s="41"/>
      <c r="R189" s="42" t="s">
        <v>127</v>
      </c>
      <c r="S189" s="43" t="s">
        <v>65</v>
      </c>
      <c r="T189" s="44">
        <v>203.42</v>
      </c>
      <c r="U189" s="45"/>
      <c r="V189" s="45"/>
      <c r="W189" s="46"/>
      <c r="X189" s="47"/>
      <c r="Y189" s="47"/>
    </row>
    <row r="190" spans="1:25" s="48" customFormat="1" x14ac:dyDescent="0.2">
      <c r="A190" s="34" t="str">
        <f t="shared" si="23"/>
        <v>S</v>
      </c>
      <c r="B190" s="35">
        <f t="shared" ca="1" si="36"/>
        <v>2</v>
      </c>
      <c r="C190" s="35" t="str">
        <f t="shared" ca="1" si="25"/>
        <v>S</v>
      </c>
      <c r="D190" s="35">
        <f t="shared" ca="1" si="37"/>
        <v>0</v>
      </c>
      <c r="E190" s="35">
        <f t="shared" ca="1" si="27"/>
        <v>1</v>
      </c>
      <c r="F190" s="35">
        <f t="shared" ca="1" si="28"/>
        <v>8</v>
      </c>
      <c r="G190" s="35">
        <f t="shared" ca="1" si="29"/>
        <v>0</v>
      </c>
      <c r="H190" s="35">
        <f t="shared" ca="1" si="30"/>
        <v>0</v>
      </c>
      <c r="I190" s="35">
        <f t="shared" ca="1" si="31"/>
        <v>0</v>
      </c>
      <c r="J190" s="35">
        <f t="shared" ca="1" si="40"/>
        <v>0</v>
      </c>
      <c r="K190" s="35">
        <f t="shared" ca="1" si="41"/>
        <v>0</v>
      </c>
      <c r="L190" s="36" t="str">
        <f t="shared" ca="1" si="34"/>
        <v/>
      </c>
      <c r="M190" s="37" t="s">
        <v>49</v>
      </c>
      <c r="N190" s="38" t="s">
        <v>49</v>
      </c>
      <c r="O190" s="39" t="s">
        <v>405</v>
      </c>
      <c r="P190" s="40"/>
      <c r="Q190" s="41"/>
      <c r="R190" s="42" t="s">
        <v>129</v>
      </c>
      <c r="S190" s="43" t="s">
        <v>65</v>
      </c>
      <c r="T190" s="44">
        <v>406.84</v>
      </c>
      <c r="U190" s="45"/>
      <c r="V190" s="45"/>
      <c r="W190" s="46"/>
      <c r="X190" s="47"/>
      <c r="Y190" s="47"/>
    </row>
    <row r="191" spans="1:25" s="48" customFormat="1" ht="20.100000000000001" customHeight="1" x14ac:dyDescent="0.2">
      <c r="A191" s="34">
        <f t="shared" si="23"/>
        <v>2</v>
      </c>
      <c r="B191" s="35">
        <f t="shared" ca="1" si="36"/>
        <v>2</v>
      </c>
      <c r="C191" s="35">
        <f t="shared" ca="1" si="25"/>
        <v>2</v>
      </c>
      <c r="D191" s="35">
        <f t="shared" ca="1" si="37"/>
        <v>5</v>
      </c>
      <c r="E191" s="35">
        <f t="shared" ca="1" si="27"/>
        <v>1</v>
      </c>
      <c r="F191" s="35">
        <f t="shared" ca="1" si="28"/>
        <v>9</v>
      </c>
      <c r="G191" s="35">
        <f t="shared" ca="1" si="29"/>
        <v>0</v>
      </c>
      <c r="H191" s="35">
        <f t="shared" ca="1" si="30"/>
        <v>0</v>
      </c>
      <c r="I191" s="35">
        <f t="shared" ca="1" si="31"/>
        <v>0</v>
      </c>
      <c r="J191" s="35">
        <f t="shared" ca="1" si="40"/>
        <v>43</v>
      </c>
      <c r="K191" s="35">
        <f t="shared" ca="1" si="41"/>
        <v>5</v>
      </c>
      <c r="L191" s="36" t="str">
        <f t="shared" ca="1" si="34"/>
        <v/>
      </c>
      <c r="M191" s="37" t="s">
        <v>57</v>
      </c>
      <c r="N191" s="38" t="s">
        <v>57</v>
      </c>
      <c r="O191" s="71" t="s">
        <v>406</v>
      </c>
      <c r="P191" s="40"/>
      <c r="Q191" s="41"/>
      <c r="R191" s="72" t="s">
        <v>407</v>
      </c>
      <c r="S191" s="43" t="s">
        <v>56</v>
      </c>
      <c r="T191" s="44"/>
      <c r="U191" s="45"/>
      <c r="V191" s="45"/>
      <c r="W191" s="73"/>
      <c r="X191" s="47"/>
      <c r="Y191" s="47"/>
    </row>
    <row r="192" spans="1:25" s="48" customFormat="1" ht="22.5" x14ac:dyDescent="0.2">
      <c r="A192" s="34" t="str">
        <f t="shared" si="23"/>
        <v>S</v>
      </c>
      <c r="B192" s="35">
        <f t="shared" ca="1" si="36"/>
        <v>2</v>
      </c>
      <c r="C192" s="35" t="str">
        <f t="shared" ca="1" si="25"/>
        <v>S</v>
      </c>
      <c r="D192" s="35">
        <f t="shared" ca="1" si="37"/>
        <v>0</v>
      </c>
      <c r="E192" s="35">
        <f t="shared" ca="1" si="27"/>
        <v>1</v>
      </c>
      <c r="F192" s="35">
        <f t="shared" ca="1" si="28"/>
        <v>9</v>
      </c>
      <c r="G192" s="35">
        <f t="shared" ca="1" si="29"/>
        <v>0</v>
      </c>
      <c r="H192" s="35">
        <f t="shared" ca="1" si="30"/>
        <v>0</v>
      </c>
      <c r="I192" s="35">
        <f t="shared" ca="1" si="31"/>
        <v>0</v>
      </c>
      <c r="J192" s="35">
        <f t="shared" ca="1" si="40"/>
        <v>0</v>
      </c>
      <c r="K192" s="35">
        <f t="shared" ca="1" si="41"/>
        <v>0</v>
      </c>
      <c r="L192" s="36" t="str">
        <f t="shared" ca="1" si="34"/>
        <v/>
      </c>
      <c r="M192" s="37" t="s">
        <v>49</v>
      </c>
      <c r="N192" s="38" t="s">
        <v>49</v>
      </c>
      <c r="O192" s="39" t="s">
        <v>408</v>
      </c>
      <c r="P192" s="40"/>
      <c r="Q192" s="41"/>
      <c r="R192" s="42" t="s">
        <v>409</v>
      </c>
      <c r="S192" s="43" t="s">
        <v>83</v>
      </c>
      <c r="T192" s="44">
        <v>203.42</v>
      </c>
      <c r="U192" s="45"/>
      <c r="V192" s="45"/>
      <c r="W192" s="46"/>
      <c r="X192" s="47"/>
      <c r="Y192" s="47"/>
    </row>
    <row r="193" spans="1:25" s="48" customFormat="1" x14ac:dyDescent="0.2">
      <c r="A193" s="34" t="str">
        <f t="shared" si="23"/>
        <v>S</v>
      </c>
      <c r="B193" s="35">
        <f t="shared" ca="1" si="36"/>
        <v>2</v>
      </c>
      <c r="C193" s="35" t="str">
        <f t="shared" ca="1" si="25"/>
        <v>S</v>
      </c>
      <c r="D193" s="35">
        <f t="shared" ca="1" si="37"/>
        <v>0</v>
      </c>
      <c r="E193" s="35">
        <f t="shared" ca="1" si="27"/>
        <v>1</v>
      </c>
      <c r="F193" s="35">
        <f t="shared" ca="1" si="28"/>
        <v>9</v>
      </c>
      <c r="G193" s="35">
        <f t="shared" ca="1" si="29"/>
        <v>0</v>
      </c>
      <c r="H193" s="35">
        <f t="shared" ca="1" si="30"/>
        <v>0</v>
      </c>
      <c r="I193" s="35">
        <f t="shared" ca="1" si="31"/>
        <v>0</v>
      </c>
      <c r="J193" s="35">
        <f t="shared" ca="1" si="40"/>
        <v>0</v>
      </c>
      <c r="K193" s="35">
        <f t="shared" ca="1" si="41"/>
        <v>0</v>
      </c>
      <c r="L193" s="36" t="str">
        <f t="shared" ca="1" si="34"/>
        <v/>
      </c>
      <c r="M193" s="37" t="s">
        <v>49</v>
      </c>
      <c r="N193" s="38" t="s">
        <v>49</v>
      </c>
      <c r="O193" s="39" t="s">
        <v>410</v>
      </c>
      <c r="P193" s="40"/>
      <c r="Q193" s="41"/>
      <c r="R193" s="42" t="s">
        <v>411</v>
      </c>
      <c r="S193" s="43" t="s">
        <v>65</v>
      </c>
      <c r="T193" s="44">
        <v>406.84</v>
      </c>
      <c r="U193" s="45"/>
      <c r="V193" s="45"/>
      <c r="W193" s="46"/>
      <c r="X193" s="47"/>
      <c r="Y193" s="47"/>
    </row>
    <row r="194" spans="1:25" s="48" customFormat="1" ht="33.75" x14ac:dyDescent="0.2">
      <c r="A194" s="34" t="str">
        <f t="shared" si="23"/>
        <v>S</v>
      </c>
      <c r="B194" s="35">
        <f t="shared" ca="1" si="36"/>
        <v>2</v>
      </c>
      <c r="C194" s="35" t="str">
        <f t="shared" ca="1" si="25"/>
        <v>S</v>
      </c>
      <c r="D194" s="35">
        <f t="shared" ca="1" si="37"/>
        <v>0</v>
      </c>
      <c r="E194" s="35">
        <f t="shared" ca="1" si="27"/>
        <v>1</v>
      </c>
      <c r="F194" s="35">
        <f t="shared" ca="1" si="28"/>
        <v>9</v>
      </c>
      <c r="G194" s="35">
        <f t="shared" ca="1" si="29"/>
        <v>0</v>
      </c>
      <c r="H194" s="35">
        <f t="shared" ca="1" si="30"/>
        <v>0</v>
      </c>
      <c r="I194" s="35">
        <f t="shared" ca="1" si="31"/>
        <v>0</v>
      </c>
      <c r="J194" s="35">
        <f t="shared" ca="1" si="40"/>
        <v>0</v>
      </c>
      <c r="K194" s="35">
        <f t="shared" ca="1" si="41"/>
        <v>0</v>
      </c>
      <c r="L194" s="36" t="str">
        <f t="shared" ca="1" si="34"/>
        <v/>
      </c>
      <c r="M194" s="37" t="s">
        <v>49</v>
      </c>
      <c r="N194" s="38" t="s">
        <v>49</v>
      </c>
      <c r="O194" s="39" t="s">
        <v>412</v>
      </c>
      <c r="P194" s="40"/>
      <c r="Q194" s="41"/>
      <c r="R194" s="42" t="s">
        <v>413</v>
      </c>
      <c r="S194" s="43" t="s">
        <v>414</v>
      </c>
      <c r="T194" s="44">
        <v>60</v>
      </c>
      <c r="U194" s="45"/>
      <c r="V194" s="45"/>
      <c r="W194" s="46"/>
      <c r="X194" s="47"/>
      <c r="Y194" s="47"/>
    </row>
    <row r="195" spans="1:25" s="48" customFormat="1" ht="22.5" x14ac:dyDescent="0.2">
      <c r="A195" s="34" t="str">
        <f t="shared" si="23"/>
        <v>S</v>
      </c>
      <c r="B195" s="35">
        <f t="shared" ca="1" si="36"/>
        <v>2</v>
      </c>
      <c r="C195" s="35" t="str">
        <f t="shared" ca="1" si="25"/>
        <v>S</v>
      </c>
      <c r="D195" s="35">
        <f t="shared" ca="1" si="37"/>
        <v>0</v>
      </c>
      <c r="E195" s="35">
        <f t="shared" ca="1" si="27"/>
        <v>1</v>
      </c>
      <c r="F195" s="35">
        <f t="shared" ca="1" si="28"/>
        <v>9</v>
      </c>
      <c r="G195" s="35">
        <f t="shared" ca="1" si="29"/>
        <v>0</v>
      </c>
      <c r="H195" s="35">
        <f t="shared" ca="1" si="30"/>
        <v>0</v>
      </c>
      <c r="I195" s="35">
        <f t="shared" ca="1" si="31"/>
        <v>0</v>
      </c>
      <c r="J195" s="35">
        <f t="shared" ca="1" si="40"/>
        <v>0</v>
      </c>
      <c r="K195" s="35">
        <f t="shared" ca="1" si="41"/>
        <v>0</v>
      </c>
      <c r="L195" s="36" t="str">
        <f t="shared" ca="1" si="34"/>
        <v/>
      </c>
      <c r="M195" s="37" t="s">
        <v>49</v>
      </c>
      <c r="N195" s="38" t="s">
        <v>49</v>
      </c>
      <c r="O195" s="39" t="s">
        <v>415</v>
      </c>
      <c r="P195" s="40"/>
      <c r="Q195" s="41"/>
      <c r="R195" s="42" t="s">
        <v>416</v>
      </c>
      <c r="S195" s="43" t="s">
        <v>414</v>
      </c>
      <c r="T195" s="44">
        <v>100</v>
      </c>
      <c r="U195" s="45"/>
      <c r="V195" s="45"/>
      <c r="W195" s="46"/>
      <c r="X195" s="47"/>
      <c r="Y195" s="47"/>
    </row>
    <row r="196" spans="1:25" s="48" customFormat="1" ht="20.100000000000001" customHeight="1" x14ac:dyDescent="0.2">
      <c r="A196" s="34">
        <f t="shared" si="23"/>
        <v>2</v>
      </c>
      <c r="B196" s="35">
        <f t="shared" ca="1" si="36"/>
        <v>2</v>
      </c>
      <c r="C196" s="35">
        <f t="shared" ca="1" si="25"/>
        <v>2</v>
      </c>
      <c r="D196" s="35">
        <f t="shared" ca="1" si="37"/>
        <v>3</v>
      </c>
      <c r="E196" s="35">
        <f t="shared" ca="1" si="27"/>
        <v>1</v>
      </c>
      <c r="F196" s="35">
        <f t="shared" ca="1" si="28"/>
        <v>10</v>
      </c>
      <c r="G196" s="35">
        <f t="shared" ca="1" si="29"/>
        <v>0</v>
      </c>
      <c r="H196" s="35">
        <f t="shared" ca="1" si="30"/>
        <v>0</v>
      </c>
      <c r="I196" s="35">
        <f t="shared" ca="1" si="31"/>
        <v>0</v>
      </c>
      <c r="J196" s="35">
        <f t="shared" ca="1" si="40"/>
        <v>38</v>
      </c>
      <c r="K196" s="35">
        <f t="shared" ca="1" si="41"/>
        <v>3</v>
      </c>
      <c r="L196" s="36" t="str">
        <f t="shared" ca="1" si="34"/>
        <v/>
      </c>
      <c r="M196" s="37" t="s">
        <v>57</v>
      </c>
      <c r="N196" s="38" t="s">
        <v>57</v>
      </c>
      <c r="O196" s="71" t="s">
        <v>417</v>
      </c>
      <c r="P196" s="40"/>
      <c r="Q196" s="41"/>
      <c r="R196" s="72" t="s">
        <v>418</v>
      </c>
      <c r="S196" s="43" t="s">
        <v>56</v>
      </c>
      <c r="T196" s="44"/>
      <c r="U196" s="45"/>
      <c r="V196" s="45"/>
      <c r="W196" s="73"/>
      <c r="X196" s="47"/>
      <c r="Y196" s="47"/>
    </row>
    <row r="197" spans="1:25" s="48" customFormat="1" x14ac:dyDescent="0.2">
      <c r="A197" s="34" t="str">
        <f t="shared" si="23"/>
        <v>S</v>
      </c>
      <c r="B197" s="35">
        <f t="shared" ca="1" si="36"/>
        <v>2</v>
      </c>
      <c r="C197" s="35" t="str">
        <f t="shared" ca="1" si="25"/>
        <v>S</v>
      </c>
      <c r="D197" s="35">
        <f t="shared" ca="1" si="37"/>
        <v>0</v>
      </c>
      <c r="E197" s="35">
        <f t="shared" ca="1" si="27"/>
        <v>1</v>
      </c>
      <c r="F197" s="35">
        <f t="shared" ca="1" si="28"/>
        <v>10</v>
      </c>
      <c r="G197" s="35">
        <f t="shared" ca="1" si="29"/>
        <v>0</v>
      </c>
      <c r="H197" s="35">
        <f t="shared" ca="1" si="30"/>
        <v>0</v>
      </c>
      <c r="I197" s="35">
        <f t="shared" ca="1" si="31"/>
        <v>0</v>
      </c>
      <c r="J197" s="35">
        <f t="shared" ca="1" si="40"/>
        <v>0</v>
      </c>
      <c r="K197" s="35">
        <f t="shared" ca="1" si="41"/>
        <v>0</v>
      </c>
      <c r="L197" s="36" t="str">
        <f t="shared" ca="1" si="34"/>
        <v/>
      </c>
      <c r="M197" s="37" t="s">
        <v>49</v>
      </c>
      <c r="N197" s="38" t="s">
        <v>49</v>
      </c>
      <c r="O197" s="39" t="s">
        <v>419</v>
      </c>
      <c r="P197" s="40"/>
      <c r="Q197" s="41"/>
      <c r="R197" s="42" t="s">
        <v>420</v>
      </c>
      <c r="S197" s="43" t="s">
        <v>65</v>
      </c>
      <c r="T197" s="44">
        <v>3.36</v>
      </c>
      <c r="U197" s="45"/>
      <c r="V197" s="45"/>
      <c r="W197" s="46"/>
      <c r="X197" s="47"/>
      <c r="Y197" s="47"/>
    </row>
    <row r="198" spans="1:25" s="48" customFormat="1" x14ac:dyDescent="0.2">
      <c r="A198" s="34" t="str">
        <f t="shared" si="23"/>
        <v>S</v>
      </c>
      <c r="B198" s="35">
        <f t="shared" ca="1" si="36"/>
        <v>2</v>
      </c>
      <c r="C198" s="35" t="str">
        <f t="shared" ca="1" si="25"/>
        <v>S</v>
      </c>
      <c r="D198" s="35">
        <f t="shared" ca="1" si="37"/>
        <v>0</v>
      </c>
      <c r="E198" s="35">
        <f t="shared" ca="1" si="27"/>
        <v>1</v>
      </c>
      <c r="F198" s="35">
        <f t="shared" ca="1" si="28"/>
        <v>10</v>
      </c>
      <c r="G198" s="35">
        <f t="shared" ca="1" si="29"/>
        <v>0</v>
      </c>
      <c r="H198" s="35">
        <f t="shared" ca="1" si="30"/>
        <v>0</v>
      </c>
      <c r="I198" s="35">
        <f t="shared" ca="1" si="31"/>
        <v>0</v>
      </c>
      <c r="J198" s="35">
        <f ca="1">IF(OR($C198="S",$C198=0),0,MATCH(0,OFFSET($D198,1,$C198,ROW($C$268)-ROW($C198)),0))</f>
        <v>0</v>
      </c>
      <c r="K198" s="35">
        <f ca="1">IF(OR($C198="S",$C198=0),0,MATCH(OFFSET($D198,0,$C198)+1,OFFSET($D198,1,$C198,ROW($C$268)-ROW($C198)),0))</f>
        <v>0</v>
      </c>
      <c r="L198" s="36" t="str">
        <f t="shared" ca="1" si="34"/>
        <v/>
      </c>
      <c r="M198" s="37" t="s">
        <v>49</v>
      </c>
      <c r="N198" s="38" t="s">
        <v>49</v>
      </c>
      <c r="O198" s="39" t="s">
        <v>421</v>
      </c>
      <c r="P198" s="40"/>
      <c r="Q198" s="41"/>
      <c r="R198" s="42" t="s">
        <v>422</v>
      </c>
      <c r="S198" s="43" t="s">
        <v>65</v>
      </c>
      <c r="T198" s="44">
        <v>3.1500000000000004</v>
      </c>
      <c r="U198" s="45"/>
      <c r="V198" s="45"/>
      <c r="W198" s="46"/>
      <c r="X198" s="47"/>
      <c r="Y198" s="47"/>
    </row>
    <row r="199" spans="1:25" s="48" customFormat="1" ht="20.100000000000001" customHeight="1" x14ac:dyDescent="0.2">
      <c r="A199" s="34">
        <f t="shared" si="23"/>
        <v>2</v>
      </c>
      <c r="B199" s="35">
        <f t="shared" ca="1" si="36"/>
        <v>2</v>
      </c>
      <c r="C199" s="35">
        <f t="shared" ca="1" si="25"/>
        <v>2</v>
      </c>
      <c r="D199" s="35">
        <f t="shared" ca="1" si="37"/>
        <v>5</v>
      </c>
      <c r="E199" s="35">
        <f t="shared" ca="1" si="27"/>
        <v>1</v>
      </c>
      <c r="F199" s="35">
        <f t="shared" ca="1" si="28"/>
        <v>11</v>
      </c>
      <c r="G199" s="35">
        <f t="shared" ca="1" si="29"/>
        <v>0</v>
      </c>
      <c r="H199" s="35">
        <f t="shared" ca="1" si="30"/>
        <v>0</v>
      </c>
      <c r="I199" s="35">
        <f t="shared" ca="1" si="31"/>
        <v>0</v>
      </c>
      <c r="J199" s="35">
        <f t="shared" ca="1" si="40"/>
        <v>35</v>
      </c>
      <c r="K199" s="35">
        <f t="shared" ca="1" si="41"/>
        <v>5</v>
      </c>
      <c r="L199" s="36" t="str">
        <f t="shared" ca="1" si="34"/>
        <v/>
      </c>
      <c r="M199" s="37" t="s">
        <v>57</v>
      </c>
      <c r="N199" s="38" t="s">
        <v>57</v>
      </c>
      <c r="O199" s="71" t="s">
        <v>423</v>
      </c>
      <c r="P199" s="40"/>
      <c r="Q199" s="41"/>
      <c r="R199" s="72" t="s">
        <v>424</v>
      </c>
      <c r="S199" s="43" t="s">
        <v>56</v>
      </c>
      <c r="T199" s="44"/>
      <c r="U199" s="45"/>
      <c r="V199" s="45"/>
      <c r="W199" s="73"/>
      <c r="X199" s="47"/>
      <c r="Y199" s="47"/>
    </row>
    <row r="200" spans="1:25" s="48" customFormat="1" ht="33.75" x14ac:dyDescent="0.2">
      <c r="A200" s="34" t="str">
        <f t="shared" si="23"/>
        <v>S</v>
      </c>
      <c r="B200" s="35">
        <f t="shared" ca="1" si="36"/>
        <v>2</v>
      </c>
      <c r="C200" s="35" t="str">
        <f t="shared" ca="1" si="25"/>
        <v>S</v>
      </c>
      <c r="D200" s="35">
        <f t="shared" ca="1" si="37"/>
        <v>0</v>
      </c>
      <c r="E200" s="35">
        <f t="shared" ca="1" si="27"/>
        <v>1</v>
      </c>
      <c r="F200" s="35">
        <f t="shared" ca="1" si="28"/>
        <v>11</v>
      </c>
      <c r="G200" s="35">
        <f t="shared" ca="1" si="29"/>
        <v>0</v>
      </c>
      <c r="H200" s="35">
        <f t="shared" ca="1" si="30"/>
        <v>0</v>
      </c>
      <c r="I200" s="35">
        <f t="shared" ca="1" si="31"/>
        <v>0</v>
      </c>
      <c r="J200" s="35">
        <f t="shared" ca="1" si="40"/>
        <v>0</v>
      </c>
      <c r="K200" s="35">
        <f t="shared" ca="1" si="41"/>
        <v>0</v>
      </c>
      <c r="L200" s="36" t="str">
        <f t="shared" ca="1" si="34"/>
        <v/>
      </c>
      <c r="M200" s="37" t="s">
        <v>49</v>
      </c>
      <c r="N200" s="38" t="s">
        <v>49</v>
      </c>
      <c r="O200" s="39" t="s">
        <v>425</v>
      </c>
      <c r="P200" s="40"/>
      <c r="Q200" s="41"/>
      <c r="R200" s="42" t="s">
        <v>426</v>
      </c>
      <c r="S200" s="43" t="s">
        <v>83</v>
      </c>
      <c r="T200" s="44">
        <v>34.200000000000003</v>
      </c>
      <c r="U200" s="45"/>
      <c r="V200" s="45"/>
      <c r="W200" s="46"/>
      <c r="X200" s="47"/>
      <c r="Y200" s="47"/>
    </row>
    <row r="201" spans="1:25" s="48" customFormat="1" ht="56.25" x14ac:dyDescent="0.2">
      <c r="A201" s="34" t="str">
        <f t="shared" si="23"/>
        <v>S</v>
      </c>
      <c r="B201" s="35">
        <f t="shared" ca="1" si="36"/>
        <v>2</v>
      </c>
      <c r="C201" s="35" t="str">
        <f t="shared" ca="1" si="25"/>
        <v>S</v>
      </c>
      <c r="D201" s="35">
        <f t="shared" ca="1" si="37"/>
        <v>0</v>
      </c>
      <c r="E201" s="35">
        <f t="shared" ca="1" si="27"/>
        <v>1</v>
      </c>
      <c r="F201" s="35">
        <f t="shared" ca="1" si="28"/>
        <v>11</v>
      </c>
      <c r="G201" s="35">
        <f t="shared" ca="1" si="29"/>
        <v>0</v>
      </c>
      <c r="H201" s="35">
        <f t="shared" ca="1" si="30"/>
        <v>0</v>
      </c>
      <c r="I201" s="35">
        <f t="shared" ca="1" si="31"/>
        <v>0</v>
      </c>
      <c r="J201" s="35">
        <f t="shared" ca="1" si="40"/>
        <v>0</v>
      </c>
      <c r="K201" s="35">
        <f t="shared" ca="1" si="41"/>
        <v>0</v>
      </c>
      <c r="L201" s="36" t="str">
        <f t="shared" ca="1" si="34"/>
        <v/>
      </c>
      <c r="M201" s="37" t="s">
        <v>49</v>
      </c>
      <c r="N201" s="38" t="s">
        <v>49</v>
      </c>
      <c r="O201" s="39" t="s">
        <v>427</v>
      </c>
      <c r="P201" s="40"/>
      <c r="Q201" s="41"/>
      <c r="R201" s="42" t="s">
        <v>428</v>
      </c>
      <c r="S201" s="43" t="s">
        <v>83</v>
      </c>
      <c r="T201" s="44">
        <v>22.800000000000004</v>
      </c>
      <c r="U201" s="45"/>
      <c r="V201" s="45"/>
      <c r="W201" s="46"/>
      <c r="X201" s="47"/>
      <c r="Y201" s="47"/>
    </row>
    <row r="202" spans="1:25" s="48" customFormat="1" ht="45" x14ac:dyDescent="0.2">
      <c r="A202" s="34" t="str">
        <f t="shared" si="23"/>
        <v>S</v>
      </c>
      <c r="B202" s="35">
        <f t="shared" ca="1" si="36"/>
        <v>2</v>
      </c>
      <c r="C202" s="35" t="str">
        <f t="shared" ca="1" si="25"/>
        <v>S</v>
      </c>
      <c r="D202" s="35">
        <f t="shared" ca="1" si="37"/>
        <v>0</v>
      </c>
      <c r="E202" s="35">
        <f t="shared" ca="1" si="27"/>
        <v>1</v>
      </c>
      <c r="F202" s="35">
        <f t="shared" ca="1" si="28"/>
        <v>11</v>
      </c>
      <c r="G202" s="35">
        <f t="shared" ca="1" si="29"/>
        <v>0</v>
      </c>
      <c r="H202" s="35">
        <f t="shared" ca="1" si="30"/>
        <v>0</v>
      </c>
      <c r="I202" s="35">
        <f t="shared" ca="1" si="31"/>
        <v>0</v>
      </c>
      <c r="J202" s="35">
        <f t="shared" ca="1" si="40"/>
        <v>0</v>
      </c>
      <c r="K202" s="35">
        <f t="shared" ca="1" si="41"/>
        <v>0</v>
      </c>
      <c r="L202" s="36" t="str">
        <f t="shared" ca="1" si="34"/>
        <v/>
      </c>
      <c r="M202" s="37" t="s">
        <v>49</v>
      </c>
      <c r="N202" s="38" t="s">
        <v>49</v>
      </c>
      <c r="O202" s="39" t="s">
        <v>429</v>
      </c>
      <c r="P202" s="40"/>
      <c r="Q202" s="41"/>
      <c r="R202" s="42" t="s">
        <v>430</v>
      </c>
      <c r="S202" s="43" t="s">
        <v>83</v>
      </c>
      <c r="T202" s="44">
        <v>11.399999999999999</v>
      </c>
      <c r="U202" s="45"/>
      <c r="V202" s="45"/>
      <c r="W202" s="46"/>
      <c r="X202" s="47"/>
      <c r="Y202" s="47"/>
    </row>
    <row r="203" spans="1:25" s="48" customFormat="1" ht="33.75" x14ac:dyDescent="0.2">
      <c r="A203" s="34" t="str">
        <f t="shared" si="23"/>
        <v>S</v>
      </c>
      <c r="B203" s="35">
        <f t="shared" ca="1" si="36"/>
        <v>2</v>
      </c>
      <c r="C203" s="35" t="str">
        <f t="shared" ca="1" si="25"/>
        <v>S</v>
      </c>
      <c r="D203" s="35">
        <f t="shared" ca="1" si="37"/>
        <v>0</v>
      </c>
      <c r="E203" s="35">
        <f t="shared" ca="1" si="27"/>
        <v>1</v>
      </c>
      <c r="F203" s="35">
        <f t="shared" ca="1" si="28"/>
        <v>11</v>
      </c>
      <c r="G203" s="35">
        <f t="shared" ca="1" si="29"/>
        <v>0</v>
      </c>
      <c r="H203" s="35">
        <f t="shared" ca="1" si="30"/>
        <v>0</v>
      </c>
      <c r="I203" s="35">
        <f t="shared" ca="1" si="31"/>
        <v>0</v>
      </c>
      <c r="J203" s="35">
        <f t="shared" ca="1" si="40"/>
        <v>0</v>
      </c>
      <c r="K203" s="35">
        <f t="shared" ca="1" si="41"/>
        <v>0</v>
      </c>
      <c r="L203" s="36" t="str">
        <f t="shared" ca="1" si="34"/>
        <v/>
      </c>
      <c r="M203" s="37" t="s">
        <v>49</v>
      </c>
      <c r="N203" s="38" t="s">
        <v>49</v>
      </c>
      <c r="O203" s="39" t="s">
        <v>431</v>
      </c>
      <c r="P203" s="40"/>
      <c r="Q203" s="41"/>
      <c r="R203" s="42" t="s">
        <v>432</v>
      </c>
      <c r="S203" s="43" t="s">
        <v>83</v>
      </c>
      <c r="T203" s="44">
        <v>91.170000000000016</v>
      </c>
      <c r="U203" s="45"/>
      <c r="V203" s="45"/>
      <c r="W203" s="46"/>
      <c r="X203" s="47"/>
      <c r="Y203" s="47"/>
    </row>
    <row r="204" spans="1:25" s="48" customFormat="1" ht="20.100000000000001" customHeight="1" x14ac:dyDescent="0.2">
      <c r="A204" s="34">
        <f t="shared" si="23"/>
        <v>2</v>
      </c>
      <c r="B204" s="35">
        <f t="shared" ca="1" si="36"/>
        <v>2</v>
      </c>
      <c r="C204" s="35">
        <f t="shared" ca="1" si="25"/>
        <v>2</v>
      </c>
      <c r="D204" s="35">
        <f t="shared" ca="1" si="37"/>
        <v>11</v>
      </c>
      <c r="E204" s="35">
        <f t="shared" ca="1" si="27"/>
        <v>1</v>
      </c>
      <c r="F204" s="35">
        <f t="shared" ca="1" si="28"/>
        <v>12</v>
      </c>
      <c r="G204" s="35">
        <f t="shared" ca="1" si="29"/>
        <v>0</v>
      </c>
      <c r="H204" s="35">
        <f t="shared" ca="1" si="30"/>
        <v>0</v>
      </c>
      <c r="I204" s="35">
        <f t="shared" ca="1" si="31"/>
        <v>0</v>
      </c>
      <c r="J204" s="35">
        <f t="shared" ca="1" si="40"/>
        <v>30</v>
      </c>
      <c r="K204" s="35">
        <f t="shared" ca="1" si="41"/>
        <v>11</v>
      </c>
      <c r="L204" s="36" t="str">
        <f t="shared" ca="1" si="34"/>
        <v/>
      </c>
      <c r="M204" s="37" t="s">
        <v>57</v>
      </c>
      <c r="N204" s="38" t="s">
        <v>57</v>
      </c>
      <c r="O204" s="71" t="s">
        <v>433</v>
      </c>
      <c r="P204" s="40"/>
      <c r="Q204" s="41"/>
      <c r="R204" s="72" t="s">
        <v>434</v>
      </c>
      <c r="S204" s="43" t="s">
        <v>56</v>
      </c>
      <c r="T204" s="44"/>
      <c r="U204" s="45"/>
      <c r="V204" s="45"/>
      <c r="W204" s="73"/>
      <c r="X204" s="47"/>
      <c r="Y204" s="47"/>
    </row>
    <row r="205" spans="1:25" s="48" customFormat="1" x14ac:dyDescent="0.2">
      <c r="A205" s="34">
        <f t="shared" si="23"/>
        <v>3</v>
      </c>
      <c r="B205" s="35">
        <f t="shared" ca="1" si="36"/>
        <v>3</v>
      </c>
      <c r="C205" s="35">
        <f t="shared" ca="1" si="25"/>
        <v>3</v>
      </c>
      <c r="D205" s="35">
        <f t="shared" ca="1" si="37"/>
        <v>3</v>
      </c>
      <c r="E205" s="35">
        <f t="shared" ca="1" si="27"/>
        <v>1</v>
      </c>
      <c r="F205" s="35">
        <f t="shared" ca="1" si="28"/>
        <v>12</v>
      </c>
      <c r="G205" s="35">
        <f t="shared" ca="1" si="29"/>
        <v>1</v>
      </c>
      <c r="H205" s="35">
        <f t="shared" ca="1" si="30"/>
        <v>0</v>
      </c>
      <c r="I205" s="35">
        <f t="shared" ca="1" si="31"/>
        <v>0</v>
      </c>
      <c r="J205" s="35">
        <f t="shared" ca="1" si="40"/>
        <v>10</v>
      </c>
      <c r="K205" s="35">
        <f t="shared" ca="1" si="41"/>
        <v>3</v>
      </c>
      <c r="L205" s="36" t="str">
        <f t="shared" ca="1" si="34"/>
        <v/>
      </c>
      <c r="M205" s="37" t="s">
        <v>60</v>
      </c>
      <c r="N205" s="38" t="s">
        <v>60</v>
      </c>
      <c r="O205" s="39" t="s">
        <v>435</v>
      </c>
      <c r="P205" s="40"/>
      <c r="Q205" s="41"/>
      <c r="R205" s="42" t="s">
        <v>69</v>
      </c>
      <c r="S205" s="43" t="s">
        <v>56</v>
      </c>
      <c r="T205" s="44"/>
      <c r="U205" s="45"/>
      <c r="V205" s="45"/>
      <c r="W205" s="46"/>
      <c r="X205" s="47"/>
      <c r="Y205" s="47"/>
    </row>
    <row r="206" spans="1:25" s="48" customFormat="1" ht="22.5" x14ac:dyDescent="0.2">
      <c r="A206" s="34" t="str">
        <f t="shared" si="23"/>
        <v>S</v>
      </c>
      <c r="B206" s="35">
        <f t="shared" ca="1" si="36"/>
        <v>3</v>
      </c>
      <c r="C206" s="35" t="str">
        <f t="shared" ca="1" si="25"/>
        <v>S</v>
      </c>
      <c r="D206" s="35">
        <f t="shared" ca="1" si="37"/>
        <v>0</v>
      </c>
      <c r="E206" s="35">
        <f t="shared" ca="1" si="27"/>
        <v>1</v>
      </c>
      <c r="F206" s="35">
        <f t="shared" ca="1" si="28"/>
        <v>12</v>
      </c>
      <c r="G206" s="35">
        <f t="shared" ca="1" si="29"/>
        <v>1</v>
      </c>
      <c r="H206" s="35">
        <f t="shared" ca="1" si="30"/>
        <v>0</v>
      </c>
      <c r="I206" s="35">
        <f t="shared" ca="1" si="31"/>
        <v>0</v>
      </c>
      <c r="J206" s="35">
        <f t="shared" ca="1" si="40"/>
        <v>0</v>
      </c>
      <c r="K206" s="35">
        <f t="shared" ca="1" si="41"/>
        <v>0</v>
      </c>
      <c r="L206" s="36" t="str">
        <f t="shared" ca="1" si="34"/>
        <v/>
      </c>
      <c r="M206" s="37" t="s">
        <v>49</v>
      </c>
      <c r="N206" s="38" t="s">
        <v>49</v>
      </c>
      <c r="O206" s="39" t="s">
        <v>436</v>
      </c>
      <c r="P206" s="40"/>
      <c r="Q206" s="41"/>
      <c r="R206" s="42" t="s">
        <v>437</v>
      </c>
      <c r="S206" s="43" t="s">
        <v>83</v>
      </c>
      <c r="T206" s="44">
        <v>40.119999999999997</v>
      </c>
      <c r="U206" s="45"/>
      <c r="V206" s="45"/>
      <c r="W206" s="46"/>
      <c r="X206" s="47"/>
      <c r="Y206" s="47"/>
    </row>
    <row r="207" spans="1:25" s="48" customFormat="1" ht="33.75" x14ac:dyDescent="0.2">
      <c r="A207" s="34" t="str">
        <f t="shared" si="23"/>
        <v>S</v>
      </c>
      <c r="B207" s="35">
        <f t="shared" ca="1" si="36"/>
        <v>3</v>
      </c>
      <c r="C207" s="35" t="str">
        <f t="shared" ca="1" si="25"/>
        <v>S</v>
      </c>
      <c r="D207" s="35">
        <f t="shared" ca="1" si="37"/>
        <v>0</v>
      </c>
      <c r="E207" s="35">
        <f t="shared" ca="1" si="27"/>
        <v>1</v>
      </c>
      <c r="F207" s="35">
        <f t="shared" ca="1" si="28"/>
        <v>12</v>
      </c>
      <c r="G207" s="35">
        <f t="shared" ca="1" si="29"/>
        <v>1</v>
      </c>
      <c r="H207" s="35">
        <f t="shared" ca="1" si="30"/>
        <v>0</v>
      </c>
      <c r="I207" s="35">
        <f t="shared" ca="1" si="31"/>
        <v>0</v>
      </c>
      <c r="J207" s="35">
        <f t="shared" ca="1" si="40"/>
        <v>0</v>
      </c>
      <c r="K207" s="35">
        <f t="shared" ca="1" si="41"/>
        <v>0</v>
      </c>
      <c r="L207" s="36" t="str">
        <f t="shared" ca="1" si="34"/>
        <v/>
      </c>
      <c r="M207" s="37" t="s">
        <v>49</v>
      </c>
      <c r="N207" s="38" t="s">
        <v>49</v>
      </c>
      <c r="O207" s="39" t="s">
        <v>438</v>
      </c>
      <c r="P207" s="40"/>
      <c r="Q207" s="41"/>
      <c r="R207" s="42" t="s">
        <v>439</v>
      </c>
      <c r="S207" s="43" t="s">
        <v>83</v>
      </c>
      <c r="T207" s="44">
        <v>40.119999999999997</v>
      </c>
      <c r="U207" s="45"/>
      <c r="V207" s="45"/>
      <c r="W207" s="46"/>
      <c r="X207" s="47"/>
      <c r="Y207" s="47"/>
    </row>
    <row r="208" spans="1:25" s="48" customFormat="1" x14ac:dyDescent="0.2">
      <c r="A208" s="34">
        <f t="shared" si="23"/>
        <v>3</v>
      </c>
      <c r="B208" s="35">
        <f t="shared" ca="1" si="36"/>
        <v>3</v>
      </c>
      <c r="C208" s="35">
        <f t="shared" ca="1" si="25"/>
        <v>3</v>
      </c>
      <c r="D208" s="35">
        <f t="shared" ca="1" si="37"/>
        <v>2</v>
      </c>
      <c r="E208" s="35">
        <f t="shared" ca="1" si="27"/>
        <v>1</v>
      </c>
      <c r="F208" s="35">
        <f t="shared" ca="1" si="28"/>
        <v>12</v>
      </c>
      <c r="G208" s="35">
        <f t="shared" ca="1" si="29"/>
        <v>2</v>
      </c>
      <c r="H208" s="35">
        <f t="shared" ca="1" si="30"/>
        <v>0</v>
      </c>
      <c r="I208" s="35">
        <f t="shared" ca="1" si="31"/>
        <v>0</v>
      </c>
      <c r="J208" s="35">
        <f t="shared" ca="1" si="40"/>
        <v>7</v>
      </c>
      <c r="K208" s="35">
        <f t="shared" ca="1" si="41"/>
        <v>2</v>
      </c>
      <c r="L208" s="36" t="str">
        <f t="shared" ca="1" si="34"/>
        <v/>
      </c>
      <c r="M208" s="37" t="s">
        <v>60</v>
      </c>
      <c r="N208" s="38" t="s">
        <v>60</v>
      </c>
      <c r="O208" s="39" t="s">
        <v>440</v>
      </c>
      <c r="P208" s="40"/>
      <c r="Q208" s="41"/>
      <c r="R208" s="42" t="s">
        <v>441</v>
      </c>
      <c r="S208" s="43" t="s">
        <v>56</v>
      </c>
      <c r="T208" s="44"/>
      <c r="U208" s="45"/>
      <c r="V208" s="45"/>
      <c r="W208" s="46"/>
      <c r="X208" s="47"/>
      <c r="Y208" s="47"/>
    </row>
    <row r="209" spans="1:25" s="48" customFormat="1" x14ac:dyDescent="0.2">
      <c r="A209" s="34" t="str">
        <f t="shared" si="23"/>
        <v>S</v>
      </c>
      <c r="B209" s="35">
        <f t="shared" ca="1" si="36"/>
        <v>3</v>
      </c>
      <c r="C209" s="35" t="str">
        <f t="shared" ca="1" si="25"/>
        <v>S</v>
      </c>
      <c r="D209" s="35">
        <f t="shared" ca="1" si="37"/>
        <v>0</v>
      </c>
      <c r="E209" s="35">
        <f t="shared" ca="1" si="27"/>
        <v>1</v>
      </c>
      <c r="F209" s="35">
        <f t="shared" ca="1" si="28"/>
        <v>12</v>
      </c>
      <c r="G209" s="35">
        <f t="shared" ca="1" si="29"/>
        <v>2</v>
      </c>
      <c r="H209" s="35">
        <f t="shared" ca="1" si="30"/>
        <v>0</v>
      </c>
      <c r="I209" s="35">
        <f t="shared" ca="1" si="31"/>
        <v>0</v>
      </c>
      <c r="J209" s="35">
        <f t="shared" ca="1" si="40"/>
        <v>0</v>
      </c>
      <c r="K209" s="35">
        <f t="shared" ca="1" si="41"/>
        <v>0</v>
      </c>
      <c r="L209" s="36" t="str">
        <f t="shared" ca="1" si="34"/>
        <v/>
      </c>
      <c r="M209" s="37" t="s">
        <v>49</v>
      </c>
      <c r="N209" s="38" t="s">
        <v>49</v>
      </c>
      <c r="O209" s="39" t="s">
        <v>442</v>
      </c>
      <c r="P209" s="40"/>
      <c r="Q209" s="41"/>
      <c r="R209" s="42" t="s">
        <v>443</v>
      </c>
      <c r="S209" s="43" t="s">
        <v>65</v>
      </c>
      <c r="T209" s="44">
        <v>804.93</v>
      </c>
      <c r="U209" s="45"/>
      <c r="V209" s="45"/>
      <c r="W209" s="46"/>
      <c r="X209" s="47"/>
      <c r="Y209" s="47"/>
    </row>
    <row r="210" spans="1:25" s="48" customFormat="1" x14ac:dyDescent="0.2">
      <c r="A210" s="34">
        <f t="shared" si="23"/>
        <v>3</v>
      </c>
      <c r="B210" s="35">
        <f t="shared" ca="1" si="36"/>
        <v>3</v>
      </c>
      <c r="C210" s="35">
        <f t="shared" ca="1" si="25"/>
        <v>3</v>
      </c>
      <c r="D210" s="35">
        <f t="shared" ca="1" si="37"/>
        <v>3</v>
      </c>
      <c r="E210" s="35">
        <f t="shared" ca="1" si="27"/>
        <v>1</v>
      </c>
      <c r="F210" s="35">
        <f t="shared" ca="1" si="28"/>
        <v>12</v>
      </c>
      <c r="G210" s="35">
        <f t="shared" ca="1" si="29"/>
        <v>3</v>
      </c>
      <c r="H210" s="35">
        <f t="shared" ca="1" si="30"/>
        <v>0</v>
      </c>
      <c r="I210" s="35">
        <f t="shared" ca="1" si="31"/>
        <v>0</v>
      </c>
      <c r="J210" s="35">
        <f t="shared" ca="1" si="40"/>
        <v>5</v>
      </c>
      <c r="K210" s="35">
        <f t="shared" ca="1" si="41"/>
        <v>3</v>
      </c>
      <c r="L210" s="36" t="str">
        <f t="shared" ca="1" si="34"/>
        <v/>
      </c>
      <c r="M210" s="37" t="s">
        <v>60</v>
      </c>
      <c r="N210" s="38" t="s">
        <v>60</v>
      </c>
      <c r="O210" s="39" t="s">
        <v>444</v>
      </c>
      <c r="P210" s="40"/>
      <c r="Q210" s="41"/>
      <c r="R210" s="42" t="s">
        <v>445</v>
      </c>
      <c r="S210" s="43" t="s">
        <v>56</v>
      </c>
      <c r="T210" s="44"/>
      <c r="U210" s="45"/>
      <c r="V210" s="45"/>
      <c r="W210" s="46"/>
      <c r="X210" s="47"/>
      <c r="Y210" s="47"/>
    </row>
    <row r="211" spans="1:25" s="48" customFormat="1" ht="22.5" x14ac:dyDescent="0.2">
      <c r="A211" s="34" t="str">
        <f t="shared" si="23"/>
        <v>S</v>
      </c>
      <c r="B211" s="35">
        <f t="shared" ca="1" si="36"/>
        <v>3</v>
      </c>
      <c r="C211" s="35" t="str">
        <f t="shared" ca="1" si="25"/>
        <v>S</v>
      </c>
      <c r="D211" s="35">
        <f t="shared" ca="1" si="37"/>
        <v>0</v>
      </c>
      <c r="E211" s="35">
        <f t="shared" ca="1" si="27"/>
        <v>1</v>
      </c>
      <c r="F211" s="35">
        <f t="shared" ca="1" si="28"/>
        <v>12</v>
      </c>
      <c r="G211" s="35">
        <f t="shared" ca="1" si="29"/>
        <v>3</v>
      </c>
      <c r="H211" s="35">
        <f t="shared" ca="1" si="30"/>
        <v>0</v>
      </c>
      <c r="I211" s="35">
        <f t="shared" ca="1" si="31"/>
        <v>0</v>
      </c>
      <c r="J211" s="35">
        <f t="shared" ca="1" si="40"/>
        <v>0</v>
      </c>
      <c r="K211" s="35">
        <f t="shared" ca="1" si="41"/>
        <v>0</v>
      </c>
      <c r="L211" s="36" t="str">
        <f t="shared" ca="1" si="34"/>
        <v/>
      </c>
      <c r="M211" s="37" t="s">
        <v>49</v>
      </c>
      <c r="N211" s="38" t="s">
        <v>49</v>
      </c>
      <c r="O211" s="39" t="s">
        <v>446</v>
      </c>
      <c r="P211" s="40"/>
      <c r="Q211" s="41"/>
      <c r="R211" s="42" t="s">
        <v>447</v>
      </c>
      <c r="S211" s="43" t="s">
        <v>65</v>
      </c>
      <c r="T211" s="44">
        <v>85.06</v>
      </c>
      <c r="U211" s="45"/>
      <c r="V211" s="45"/>
      <c r="W211" s="46"/>
      <c r="X211" s="47"/>
      <c r="Y211" s="47"/>
    </row>
    <row r="212" spans="1:25" s="48" customFormat="1" ht="33.75" x14ac:dyDescent="0.2">
      <c r="A212" s="34" t="str">
        <f t="shared" si="23"/>
        <v>S</v>
      </c>
      <c r="B212" s="35">
        <f t="shared" ca="1" si="36"/>
        <v>3</v>
      </c>
      <c r="C212" s="35" t="str">
        <f t="shared" ca="1" si="25"/>
        <v>S</v>
      </c>
      <c r="D212" s="35">
        <f t="shared" ca="1" si="37"/>
        <v>0</v>
      </c>
      <c r="E212" s="35">
        <f t="shared" ca="1" si="27"/>
        <v>1</v>
      </c>
      <c r="F212" s="35">
        <f t="shared" ca="1" si="28"/>
        <v>12</v>
      </c>
      <c r="G212" s="35">
        <f t="shared" ca="1" si="29"/>
        <v>3</v>
      </c>
      <c r="H212" s="35">
        <f t="shared" ca="1" si="30"/>
        <v>0</v>
      </c>
      <c r="I212" s="35">
        <f t="shared" ca="1" si="31"/>
        <v>0</v>
      </c>
      <c r="J212" s="35">
        <f t="shared" ca="1" si="40"/>
        <v>0</v>
      </c>
      <c r="K212" s="35">
        <f t="shared" ca="1" si="41"/>
        <v>0</v>
      </c>
      <c r="L212" s="36" t="str">
        <f t="shared" ca="1" si="34"/>
        <v/>
      </c>
      <c r="M212" s="37" t="s">
        <v>49</v>
      </c>
      <c r="N212" s="38" t="s">
        <v>49</v>
      </c>
      <c r="O212" s="39" t="s">
        <v>448</v>
      </c>
      <c r="P212" s="40"/>
      <c r="Q212" s="41"/>
      <c r="R212" s="42" t="s">
        <v>449</v>
      </c>
      <c r="S212" s="43" t="s">
        <v>65</v>
      </c>
      <c r="T212" s="44">
        <v>14.84</v>
      </c>
      <c r="U212" s="45"/>
      <c r="V212" s="45"/>
      <c r="W212" s="46"/>
      <c r="X212" s="47"/>
      <c r="Y212" s="47"/>
    </row>
    <row r="213" spans="1:25" s="48" customFormat="1" x14ac:dyDescent="0.2">
      <c r="A213" s="34">
        <f t="shared" ref="A213:A214" si="43">CHOOSE(1+LOG(1+2*(ORÇAMENTO.Nivel="Nível 1")+4*(ORÇAMENTO.Nivel="Nível 2")+8*(ORÇAMENTO.Nivel="Nível 3")+16*(ORÇAMENTO.Nivel="Nível 4")+32*(ORÇAMENTO.Nivel="Serviço"),2),0,1,2,3,4,"S")</f>
        <v>3</v>
      </c>
      <c r="B213" s="35">
        <f t="shared" ca="1" si="36"/>
        <v>3</v>
      </c>
      <c r="C213" s="35">
        <f t="shared" ca="1" si="25"/>
        <v>3</v>
      </c>
      <c r="D213" s="35">
        <f t="shared" ca="1" si="37"/>
        <v>2</v>
      </c>
      <c r="E213" s="35">
        <f t="shared" ca="1" si="27"/>
        <v>1</v>
      </c>
      <c r="F213" s="35">
        <f t="shared" ca="1" si="28"/>
        <v>12</v>
      </c>
      <c r="G213" s="35">
        <f t="shared" ca="1" si="29"/>
        <v>4</v>
      </c>
      <c r="H213" s="35">
        <f t="shared" ca="1" si="30"/>
        <v>0</v>
      </c>
      <c r="I213" s="35">
        <f t="shared" ca="1" si="31"/>
        <v>0</v>
      </c>
      <c r="J213" s="35">
        <f t="shared" ca="1" si="40"/>
        <v>2</v>
      </c>
      <c r="K213" s="35" t="e">
        <f t="shared" ca="1" si="41"/>
        <v>#N/A</v>
      </c>
      <c r="L213" s="36" t="str">
        <f t="shared" ca="1" si="34"/>
        <v/>
      </c>
      <c r="M213" s="37" t="s">
        <v>60</v>
      </c>
      <c r="N213" s="38" t="s">
        <v>60</v>
      </c>
      <c r="O213" s="39" t="s">
        <v>450</v>
      </c>
      <c r="P213" s="40"/>
      <c r="Q213" s="41"/>
      <c r="R213" s="42" t="s">
        <v>101</v>
      </c>
      <c r="S213" s="43" t="s">
        <v>56</v>
      </c>
      <c r="T213" s="44"/>
      <c r="U213" s="45"/>
      <c r="V213" s="45"/>
      <c r="W213" s="46"/>
      <c r="X213" s="47"/>
      <c r="Y213" s="47"/>
    </row>
    <row r="214" spans="1:25" s="48" customFormat="1" x14ac:dyDescent="0.2">
      <c r="A214" s="34" t="str">
        <f t="shared" si="43"/>
        <v>S</v>
      </c>
      <c r="B214" s="35">
        <f t="shared" ca="1" si="36"/>
        <v>3</v>
      </c>
      <c r="C214" s="35" t="str">
        <f t="shared" ca="1" si="25"/>
        <v>S</v>
      </c>
      <c r="D214" s="35">
        <f t="shared" ca="1" si="37"/>
        <v>0</v>
      </c>
      <c r="E214" s="35">
        <f t="shared" ca="1" si="27"/>
        <v>1</v>
      </c>
      <c r="F214" s="35">
        <f t="shared" ca="1" si="28"/>
        <v>12</v>
      </c>
      <c r="G214" s="35">
        <f t="shared" ca="1" si="29"/>
        <v>4</v>
      </c>
      <c r="H214" s="35">
        <f t="shared" ca="1" si="30"/>
        <v>0</v>
      </c>
      <c r="I214" s="35">
        <f t="shared" ca="1" si="31"/>
        <v>0</v>
      </c>
      <c r="J214" s="35">
        <f t="shared" ca="1" si="40"/>
        <v>0</v>
      </c>
      <c r="K214" s="35">
        <f t="shared" ca="1" si="41"/>
        <v>0</v>
      </c>
      <c r="L214" s="36" t="str">
        <f t="shared" ca="1" si="34"/>
        <v/>
      </c>
      <c r="M214" s="37" t="s">
        <v>49</v>
      </c>
      <c r="N214" s="38" t="s">
        <v>49</v>
      </c>
      <c r="O214" s="39" t="s">
        <v>451</v>
      </c>
      <c r="P214" s="40"/>
      <c r="Q214" s="41"/>
      <c r="R214" s="42" t="s">
        <v>452</v>
      </c>
      <c r="S214" s="43" t="s">
        <v>65</v>
      </c>
      <c r="T214" s="44">
        <v>4</v>
      </c>
      <c r="U214" s="45"/>
      <c r="V214" s="45"/>
      <c r="W214" s="46"/>
      <c r="X214" s="47"/>
      <c r="Y214" s="47"/>
    </row>
    <row r="215" spans="1:25" s="48" customFormat="1" ht="20.100000000000001" customHeight="1" x14ac:dyDescent="0.2">
      <c r="A215" s="34">
        <f t="shared" si="23"/>
        <v>2</v>
      </c>
      <c r="B215" s="35">
        <f t="shared" ca="1" si="36"/>
        <v>2</v>
      </c>
      <c r="C215" s="35">
        <f t="shared" ca="1" si="25"/>
        <v>2</v>
      </c>
      <c r="D215" s="35">
        <f t="shared" ca="1" si="37"/>
        <v>3</v>
      </c>
      <c r="E215" s="35">
        <f t="shared" ca="1" si="27"/>
        <v>1</v>
      </c>
      <c r="F215" s="35">
        <f t="shared" ca="1" si="28"/>
        <v>13</v>
      </c>
      <c r="G215" s="35">
        <f t="shared" ca="1" si="29"/>
        <v>0</v>
      </c>
      <c r="H215" s="35">
        <f t="shared" ca="1" si="30"/>
        <v>0</v>
      </c>
      <c r="I215" s="35">
        <f t="shared" ca="1" si="31"/>
        <v>0</v>
      </c>
      <c r="J215" s="35">
        <f t="shared" ca="1" si="40"/>
        <v>19</v>
      </c>
      <c r="K215" s="35">
        <f t="shared" ca="1" si="41"/>
        <v>3</v>
      </c>
      <c r="L215" s="36" t="str">
        <f t="shared" ca="1" si="34"/>
        <v/>
      </c>
      <c r="M215" s="37" t="s">
        <v>57</v>
      </c>
      <c r="N215" s="38" t="s">
        <v>57</v>
      </c>
      <c r="O215" s="71" t="s">
        <v>453</v>
      </c>
      <c r="P215" s="40"/>
      <c r="Q215" s="41"/>
      <c r="R215" s="72" t="s">
        <v>454</v>
      </c>
      <c r="S215" s="43" t="s">
        <v>56</v>
      </c>
      <c r="T215" s="44"/>
      <c r="U215" s="45"/>
      <c r="V215" s="45"/>
      <c r="W215" s="73"/>
      <c r="X215" s="47"/>
      <c r="Y215" s="47"/>
    </row>
    <row r="216" spans="1:25" s="48" customFormat="1" x14ac:dyDescent="0.2">
      <c r="A216" s="34" t="str">
        <f t="shared" si="23"/>
        <v>S</v>
      </c>
      <c r="B216" s="35">
        <f t="shared" ca="1" si="36"/>
        <v>2</v>
      </c>
      <c r="C216" s="35" t="str">
        <f t="shared" ca="1" si="25"/>
        <v>S</v>
      </c>
      <c r="D216" s="35">
        <f t="shared" ca="1" si="37"/>
        <v>0</v>
      </c>
      <c r="E216" s="35">
        <f t="shared" ca="1" si="27"/>
        <v>1</v>
      </c>
      <c r="F216" s="35">
        <f t="shared" ca="1" si="28"/>
        <v>13</v>
      </c>
      <c r="G216" s="35">
        <f t="shared" ca="1" si="29"/>
        <v>0</v>
      </c>
      <c r="H216" s="35">
        <f t="shared" ca="1" si="30"/>
        <v>0</v>
      </c>
      <c r="I216" s="35">
        <f t="shared" ca="1" si="31"/>
        <v>0</v>
      </c>
      <c r="J216" s="35">
        <f t="shared" ca="1" si="40"/>
        <v>0</v>
      </c>
      <c r="K216" s="35">
        <f t="shared" ca="1" si="41"/>
        <v>0</v>
      </c>
      <c r="L216" s="36" t="str">
        <f t="shared" ca="1" si="34"/>
        <v/>
      </c>
      <c r="M216" s="37" t="s">
        <v>49</v>
      </c>
      <c r="N216" s="38" t="s">
        <v>49</v>
      </c>
      <c r="O216" s="39" t="s">
        <v>455</v>
      </c>
      <c r="P216" s="40"/>
      <c r="Q216" s="41"/>
      <c r="R216" s="42" t="s">
        <v>456</v>
      </c>
      <c r="S216" s="43" t="s">
        <v>160</v>
      </c>
      <c r="T216" s="44">
        <v>6</v>
      </c>
      <c r="U216" s="45"/>
      <c r="V216" s="45"/>
      <c r="W216" s="46"/>
      <c r="X216" s="47"/>
      <c r="Y216" s="47"/>
    </row>
    <row r="217" spans="1:25" s="48" customFormat="1" x14ac:dyDescent="0.2">
      <c r="A217" s="34" t="str">
        <f t="shared" si="23"/>
        <v>S</v>
      </c>
      <c r="B217" s="35">
        <f t="shared" ca="1" si="36"/>
        <v>2</v>
      </c>
      <c r="C217" s="35" t="str">
        <f t="shared" ca="1" si="25"/>
        <v>S</v>
      </c>
      <c r="D217" s="35">
        <f t="shared" ca="1" si="37"/>
        <v>0</v>
      </c>
      <c r="E217" s="35">
        <f t="shared" ca="1" si="27"/>
        <v>1</v>
      </c>
      <c r="F217" s="35">
        <f t="shared" ca="1" si="28"/>
        <v>13</v>
      </c>
      <c r="G217" s="35">
        <f t="shared" ca="1" si="29"/>
        <v>0</v>
      </c>
      <c r="H217" s="35">
        <f t="shared" ca="1" si="30"/>
        <v>0</v>
      </c>
      <c r="I217" s="35">
        <f t="shared" ca="1" si="31"/>
        <v>0</v>
      </c>
      <c r="J217" s="35">
        <f t="shared" ref="J217:J267" ca="1" si="44">IF(OR($C217="S",$C217=0),0,MATCH(0,OFFSET($D217,1,$C217,ROW($C$268)-ROW($C217)),0))</f>
        <v>0</v>
      </c>
      <c r="K217" s="35">
        <f t="shared" ref="K217:K267" ca="1" si="45">IF(OR($C217="S",$C217=0),0,MATCH(OFFSET($D217,0,$C217)+1,OFFSET($D217,1,$C217,ROW($C$268)-ROW($C217)),0))</f>
        <v>0</v>
      </c>
      <c r="L217" s="36" t="str">
        <f t="shared" ca="1" si="34"/>
        <v/>
      </c>
      <c r="M217" s="37" t="s">
        <v>49</v>
      </c>
      <c r="N217" s="38" t="s">
        <v>49</v>
      </c>
      <c r="O217" s="39" t="s">
        <v>457</v>
      </c>
      <c r="P217" s="40"/>
      <c r="Q217" s="41"/>
      <c r="R217" s="42" t="s">
        <v>458</v>
      </c>
      <c r="S217" s="43" t="s">
        <v>160</v>
      </c>
      <c r="T217" s="44">
        <v>6</v>
      </c>
      <c r="U217" s="45"/>
      <c r="V217" s="45"/>
      <c r="W217" s="46"/>
      <c r="X217" s="47"/>
      <c r="Y217" s="47"/>
    </row>
    <row r="218" spans="1:25" s="48" customFormat="1" ht="20.100000000000001" customHeight="1" x14ac:dyDescent="0.2">
      <c r="A218" s="34">
        <f t="shared" si="23"/>
        <v>2</v>
      </c>
      <c r="B218" s="35">
        <f t="shared" ca="1" si="36"/>
        <v>2</v>
      </c>
      <c r="C218" s="35">
        <f t="shared" ca="1" si="25"/>
        <v>2</v>
      </c>
      <c r="D218" s="35">
        <f t="shared" ca="1" si="37"/>
        <v>3</v>
      </c>
      <c r="E218" s="35">
        <f t="shared" ca="1" si="27"/>
        <v>1</v>
      </c>
      <c r="F218" s="35">
        <f t="shared" ca="1" si="28"/>
        <v>14</v>
      </c>
      <c r="G218" s="35">
        <f t="shared" ca="1" si="29"/>
        <v>0</v>
      </c>
      <c r="H218" s="35">
        <f t="shared" ca="1" si="30"/>
        <v>0</v>
      </c>
      <c r="I218" s="35">
        <f t="shared" ca="1" si="31"/>
        <v>0</v>
      </c>
      <c r="J218" s="35">
        <f t="shared" ca="1" si="44"/>
        <v>16</v>
      </c>
      <c r="K218" s="35">
        <f t="shared" ca="1" si="45"/>
        <v>3</v>
      </c>
      <c r="L218" s="36" t="str">
        <f t="shared" ca="1" si="34"/>
        <v/>
      </c>
      <c r="M218" s="37" t="s">
        <v>57</v>
      </c>
      <c r="N218" s="38" t="s">
        <v>57</v>
      </c>
      <c r="O218" s="71" t="s">
        <v>459</v>
      </c>
      <c r="P218" s="40"/>
      <c r="Q218" s="41"/>
      <c r="R218" s="72" t="s">
        <v>460</v>
      </c>
      <c r="S218" s="43" t="s">
        <v>56</v>
      </c>
      <c r="T218" s="44"/>
      <c r="U218" s="45"/>
      <c r="V218" s="45"/>
      <c r="W218" s="73"/>
      <c r="X218" s="47"/>
      <c r="Y218" s="47"/>
    </row>
    <row r="219" spans="1:25" s="48" customFormat="1" x14ac:dyDescent="0.2">
      <c r="A219" s="34" t="str">
        <f t="shared" si="23"/>
        <v>S</v>
      </c>
      <c r="B219" s="35">
        <f t="shared" ca="1" si="36"/>
        <v>2</v>
      </c>
      <c r="C219" s="35" t="str">
        <f t="shared" ca="1" si="25"/>
        <v>S</v>
      </c>
      <c r="D219" s="35">
        <f t="shared" ca="1" si="37"/>
        <v>0</v>
      </c>
      <c r="E219" s="35">
        <f t="shared" ca="1" si="27"/>
        <v>1</v>
      </c>
      <c r="F219" s="35">
        <f t="shared" ca="1" si="28"/>
        <v>14</v>
      </c>
      <c r="G219" s="35">
        <f t="shared" ca="1" si="29"/>
        <v>0</v>
      </c>
      <c r="H219" s="35">
        <f t="shared" ca="1" si="30"/>
        <v>0</v>
      </c>
      <c r="I219" s="35">
        <f t="shared" ca="1" si="31"/>
        <v>0</v>
      </c>
      <c r="J219" s="35">
        <f t="shared" ca="1" si="44"/>
        <v>0</v>
      </c>
      <c r="K219" s="35">
        <f t="shared" ca="1" si="45"/>
        <v>0</v>
      </c>
      <c r="L219" s="36" t="str">
        <f t="shared" ca="1" si="34"/>
        <v/>
      </c>
      <c r="M219" s="37" t="s">
        <v>49</v>
      </c>
      <c r="N219" s="38" t="s">
        <v>49</v>
      </c>
      <c r="O219" s="39" t="s">
        <v>461</v>
      </c>
      <c r="P219" s="40"/>
      <c r="Q219" s="41"/>
      <c r="R219" s="42" t="s">
        <v>462</v>
      </c>
      <c r="S219" s="43" t="s">
        <v>463</v>
      </c>
      <c r="T219" s="44">
        <v>30</v>
      </c>
      <c r="U219" s="45"/>
      <c r="V219" s="45"/>
      <c r="W219" s="46"/>
      <c r="X219" s="47"/>
      <c r="Y219" s="47"/>
    </row>
    <row r="220" spans="1:25" s="48" customFormat="1" x14ac:dyDescent="0.2">
      <c r="A220" s="34" t="str">
        <f t="shared" si="23"/>
        <v>S</v>
      </c>
      <c r="B220" s="35">
        <f t="shared" ca="1" si="36"/>
        <v>2</v>
      </c>
      <c r="C220" s="35" t="str">
        <f t="shared" ca="1" si="25"/>
        <v>S</v>
      </c>
      <c r="D220" s="35">
        <f t="shared" ca="1" si="37"/>
        <v>0</v>
      </c>
      <c r="E220" s="35">
        <f t="shared" ca="1" si="27"/>
        <v>1</v>
      </c>
      <c r="F220" s="35">
        <f t="shared" ca="1" si="28"/>
        <v>14</v>
      </c>
      <c r="G220" s="35">
        <f t="shared" ca="1" si="29"/>
        <v>0</v>
      </c>
      <c r="H220" s="35">
        <f t="shared" ca="1" si="30"/>
        <v>0</v>
      </c>
      <c r="I220" s="35">
        <f t="shared" ca="1" si="31"/>
        <v>0</v>
      </c>
      <c r="J220" s="35">
        <f t="shared" ca="1" si="44"/>
        <v>0</v>
      </c>
      <c r="K220" s="35">
        <f t="shared" ca="1" si="45"/>
        <v>0</v>
      </c>
      <c r="L220" s="36" t="str">
        <f t="shared" ca="1" si="34"/>
        <v/>
      </c>
      <c r="M220" s="37" t="s">
        <v>49</v>
      </c>
      <c r="N220" s="38" t="s">
        <v>49</v>
      </c>
      <c r="O220" s="39" t="s">
        <v>464</v>
      </c>
      <c r="P220" s="40"/>
      <c r="Q220" s="41"/>
      <c r="R220" s="42" t="s">
        <v>465</v>
      </c>
      <c r="S220" s="43" t="s">
        <v>463</v>
      </c>
      <c r="T220" s="44">
        <v>440</v>
      </c>
      <c r="U220" s="45"/>
      <c r="V220" s="45"/>
      <c r="W220" s="46"/>
      <c r="X220" s="47"/>
      <c r="Y220" s="47"/>
    </row>
    <row r="221" spans="1:25" s="48" customFormat="1" ht="20.100000000000001" customHeight="1" x14ac:dyDescent="0.2">
      <c r="A221" s="34">
        <f t="shared" si="23"/>
        <v>2</v>
      </c>
      <c r="B221" s="35">
        <f t="shared" ca="1" si="36"/>
        <v>2</v>
      </c>
      <c r="C221" s="35">
        <f t="shared" ca="1" si="25"/>
        <v>2</v>
      </c>
      <c r="D221" s="35">
        <f t="shared" ca="1" si="37"/>
        <v>9</v>
      </c>
      <c r="E221" s="35">
        <f t="shared" ca="1" si="27"/>
        <v>1</v>
      </c>
      <c r="F221" s="35">
        <f t="shared" ca="1" si="28"/>
        <v>15</v>
      </c>
      <c r="G221" s="35">
        <f t="shared" ca="1" si="29"/>
        <v>0</v>
      </c>
      <c r="H221" s="35">
        <f t="shared" ca="1" si="30"/>
        <v>0</v>
      </c>
      <c r="I221" s="35">
        <f t="shared" ca="1" si="31"/>
        <v>0</v>
      </c>
      <c r="J221" s="35">
        <f t="shared" ca="1" si="44"/>
        <v>13</v>
      </c>
      <c r="K221" s="35">
        <f t="shared" ca="1" si="45"/>
        <v>9</v>
      </c>
      <c r="L221" s="36" t="str">
        <f t="shared" ca="1" si="34"/>
        <v/>
      </c>
      <c r="M221" s="37" t="s">
        <v>57</v>
      </c>
      <c r="N221" s="38" t="s">
        <v>57</v>
      </c>
      <c r="O221" s="71" t="s">
        <v>466</v>
      </c>
      <c r="P221" s="40"/>
      <c r="Q221" s="41"/>
      <c r="R221" s="72" t="s">
        <v>467</v>
      </c>
      <c r="S221" s="43" t="s">
        <v>56</v>
      </c>
      <c r="T221" s="44"/>
      <c r="U221" s="45"/>
      <c r="V221" s="45"/>
      <c r="W221" s="73"/>
      <c r="X221" s="47"/>
      <c r="Y221" s="47"/>
    </row>
    <row r="222" spans="1:25" s="48" customFormat="1" x14ac:dyDescent="0.2">
      <c r="A222" s="34">
        <f t="shared" si="23"/>
        <v>3</v>
      </c>
      <c r="B222" s="35">
        <f t="shared" ca="1" si="36"/>
        <v>3</v>
      </c>
      <c r="C222" s="35">
        <f t="shared" ca="1" si="25"/>
        <v>3</v>
      </c>
      <c r="D222" s="35">
        <f t="shared" ca="1" si="37"/>
        <v>3</v>
      </c>
      <c r="E222" s="35">
        <f t="shared" ca="1" si="27"/>
        <v>1</v>
      </c>
      <c r="F222" s="35">
        <f t="shared" ca="1" si="28"/>
        <v>15</v>
      </c>
      <c r="G222" s="35">
        <f t="shared" ca="1" si="29"/>
        <v>1</v>
      </c>
      <c r="H222" s="35">
        <f t="shared" ca="1" si="30"/>
        <v>0</v>
      </c>
      <c r="I222" s="35">
        <f t="shared" ca="1" si="31"/>
        <v>0</v>
      </c>
      <c r="J222" s="35">
        <f t="shared" ca="1" si="44"/>
        <v>8</v>
      </c>
      <c r="K222" s="35">
        <f t="shared" ca="1" si="45"/>
        <v>3</v>
      </c>
      <c r="L222" s="36" t="str">
        <f t="shared" ca="1" si="34"/>
        <v/>
      </c>
      <c r="M222" s="37" t="s">
        <v>60</v>
      </c>
      <c r="N222" s="38" t="s">
        <v>60</v>
      </c>
      <c r="O222" s="39" t="s">
        <v>468</v>
      </c>
      <c r="P222" s="40"/>
      <c r="Q222" s="41"/>
      <c r="R222" s="42" t="s">
        <v>469</v>
      </c>
      <c r="S222" s="43" t="s">
        <v>56</v>
      </c>
      <c r="T222" s="44"/>
      <c r="U222" s="45"/>
      <c r="V222" s="45"/>
      <c r="W222" s="46"/>
      <c r="X222" s="47"/>
      <c r="Y222" s="47"/>
    </row>
    <row r="223" spans="1:25" s="48" customFormat="1" ht="22.5" x14ac:dyDescent="0.2">
      <c r="A223" s="34" t="str">
        <f t="shared" si="23"/>
        <v>S</v>
      </c>
      <c r="B223" s="35">
        <f t="shared" ca="1" si="36"/>
        <v>3</v>
      </c>
      <c r="C223" s="35" t="str">
        <f t="shared" ca="1" si="25"/>
        <v>S</v>
      </c>
      <c r="D223" s="35">
        <f t="shared" ca="1" si="37"/>
        <v>0</v>
      </c>
      <c r="E223" s="35">
        <f t="shared" ca="1" si="27"/>
        <v>1</v>
      </c>
      <c r="F223" s="35">
        <f t="shared" ca="1" si="28"/>
        <v>15</v>
      </c>
      <c r="G223" s="35">
        <f t="shared" ca="1" si="29"/>
        <v>1</v>
      </c>
      <c r="H223" s="35">
        <f t="shared" ca="1" si="30"/>
        <v>0</v>
      </c>
      <c r="I223" s="35">
        <f t="shared" ca="1" si="31"/>
        <v>0</v>
      </c>
      <c r="J223" s="35">
        <f t="shared" ca="1" si="44"/>
        <v>0</v>
      </c>
      <c r="K223" s="35">
        <f t="shared" ca="1" si="45"/>
        <v>0</v>
      </c>
      <c r="L223" s="36" t="str">
        <f t="shared" ca="1" si="34"/>
        <v/>
      </c>
      <c r="M223" s="37" t="s">
        <v>49</v>
      </c>
      <c r="N223" s="38" t="s">
        <v>49</v>
      </c>
      <c r="O223" s="39" t="s">
        <v>470</v>
      </c>
      <c r="P223" s="40"/>
      <c r="Q223" s="41"/>
      <c r="R223" s="42" t="s">
        <v>471</v>
      </c>
      <c r="S223" s="43" t="s">
        <v>83</v>
      </c>
      <c r="T223" s="44">
        <v>1152.72</v>
      </c>
      <c r="U223" s="45"/>
      <c r="V223" s="45"/>
      <c r="W223" s="46"/>
      <c r="X223" s="47"/>
      <c r="Y223" s="47"/>
    </row>
    <row r="224" spans="1:25" s="48" customFormat="1" x14ac:dyDescent="0.2">
      <c r="A224" s="34" t="str">
        <f t="shared" si="23"/>
        <v>S</v>
      </c>
      <c r="B224" s="35">
        <f t="shared" ca="1" si="36"/>
        <v>3</v>
      </c>
      <c r="C224" s="35" t="str">
        <f t="shared" ca="1" si="25"/>
        <v>S</v>
      </c>
      <c r="D224" s="35">
        <f t="shared" ca="1" si="37"/>
        <v>0</v>
      </c>
      <c r="E224" s="35">
        <f t="shared" ca="1" si="27"/>
        <v>1</v>
      </c>
      <c r="F224" s="35">
        <f t="shared" ca="1" si="28"/>
        <v>15</v>
      </c>
      <c r="G224" s="35">
        <f t="shared" ca="1" si="29"/>
        <v>1</v>
      </c>
      <c r="H224" s="35">
        <f t="shared" ca="1" si="30"/>
        <v>0</v>
      </c>
      <c r="I224" s="35">
        <f t="shared" ca="1" si="31"/>
        <v>0</v>
      </c>
      <c r="J224" s="35">
        <f t="shared" ca="1" si="44"/>
        <v>0</v>
      </c>
      <c r="K224" s="35">
        <f t="shared" ca="1" si="45"/>
        <v>0</v>
      </c>
      <c r="L224" s="36" t="str">
        <f t="shared" ca="1" si="34"/>
        <v/>
      </c>
      <c r="M224" s="37" t="s">
        <v>49</v>
      </c>
      <c r="N224" s="38" t="s">
        <v>49</v>
      </c>
      <c r="O224" s="39" t="s">
        <v>472</v>
      </c>
      <c r="P224" s="40"/>
      <c r="Q224" s="41"/>
      <c r="R224" s="42" t="s">
        <v>473</v>
      </c>
      <c r="S224" s="43" t="s">
        <v>65</v>
      </c>
      <c r="T224" s="44">
        <v>7.2</v>
      </c>
      <c r="U224" s="45"/>
      <c r="V224" s="45"/>
      <c r="W224" s="46"/>
      <c r="X224" s="47"/>
      <c r="Y224" s="47"/>
    </row>
    <row r="225" spans="1:25" s="48" customFormat="1" x14ac:dyDescent="0.2">
      <c r="A225" s="34">
        <f t="shared" si="23"/>
        <v>3</v>
      </c>
      <c r="B225" s="35">
        <f t="shared" ca="1" si="36"/>
        <v>3</v>
      </c>
      <c r="C225" s="35">
        <f t="shared" ca="1" si="25"/>
        <v>3</v>
      </c>
      <c r="D225" s="35">
        <f t="shared" ca="1" si="37"/>
        <v>3</v>
      </c>
      <c r="E225" s="35">
        <f t="shared" ca="1" si="27"/>
        <v>1</v>
      </c>
      <c r="F225" s="35">
        <f t="shared" ca="1" si="28"/>
        <v>15</v>
      </c>
      <c r="G225" s="35">
        <f t="shared" ca="1" si="29"/>
        <v>2</v>
      </c>
      <c r="H225" s="35">
        <f t="shared" ca="1" si="30"/>
        <v>0</v>
      </c>
      <c r="I225" s="35">
        <f t="shared" ca="1" si="31"/>
        <v>0</v>
      </c>
      <c r="J225" s="35">
        <f t="shared" ca="1" si="44"/>
        <v>5</v>
      </c>
      <c r="K225" s="35">
        <f t="shared" ca="1" si="45"/>
        <v>3</v>
      </c>
      <c r="L225" s="36" t="str">
        <f t="shared" ca="1" si="34"/>
        <v/>
      </c>
      <c r="M225" s="37" t="s">
        <v>60</v>
      </c>
      <c r="N225" s="38" t="s">
        <v>60</v>
      </c>
      <c r="O225" s="39" t="s">
        <v>474</v>
      </c>
      <c r="P225" s="40"/>
      <c r="Q225" s="41"/>
      <c r="R225" s="42" t="s">
        <v>475</v>
      </c>
      <c r="S225" s="43" t="s">
        <v>56</v>
      </c>
      <c r="T225" s="44"/>
      <c r="U225" s="45"/>
      <c r="V225" s="45"/>
      <c r="W225" s="46"/>
      <c r="X225" s="47"/>
      <c r="Y225" s="47"/>
    </row>
    <row r="226" spans="1:25" s="48" customFormat="1" ht="22.5" x14ac:dyDescent="0.2">
      <c r="A226" s="34" t="str">
        <f t="shared" si="23"/>
        <v>S</v>
      </c>
      <c r="B226" s="35">
        <f t="shared" ca="1" si="36"/>
        <v>3</v>
      </c>
      <c r="C226" s="35" t="str">
        <f t="shared" ca="1" si="25"/>
        <v>S</v>
      </c>
      <c r="D226" s="35">
        <f t="shared" ca="1" si="37"/>
        <v>0</v>
      </c>
      <c r="E226" s="35">
        <f t="shared" ca="1" si="27"/>
        <v>1</v>
      </c>
      <c r="F226" s="35">
        <f t="shared" ca="1" si="28"/>
        <v>15</v>
      </c>
      <c r="G226" s="35">
        <f t="shared" ca="1" si="29"/>
        <v>2</v>
      </c>
      <c r="H226" s="35">
        <f t="shared" ca="1" si="30"/>
        <v>0</v>
      </c>
      <c r="I226" s="35">
        <f t="shared" ca="1" si="31"/>
        <v>0</v>
      </c>
      <c r="J226" s="35">
        <f t="shared" ca="1" si="44"/>
        <v>0</v>
      </c>
      <c r="K226" s="35">
        <f t="shared" ca="1" si="45"/>
        <v>0</v>
      </c>
      <c r="L226" s="36" t="str">
        <f t="shared" ca="1" si="34"/>
        <v/>
      </c>
      <c r="M226" s="37" t="s">
        <v>49</v>
      </c>
      <c r="N226" s="38" t="s">
        <v>49</v>
      </c>
      <c r="O226" s="39" t="s">
        <v>476</v>
      </c>
      <c r="P226" s="40"/>
      <c r="Q226" s="41"/>
      <c r="R226" s="42" t="s">
        <v>477</v>
      </c>
      <c r="S226" s="43" t="s">
        <v>83</v>
      </c>
      <c r="T226" s="44">
        <v>11.4</v>
      </c>
      <c r="U226" s="45"/>
      <c r="V226" s="45"/>
      <c r="W226" s="46"/>
      <c r="X226" s="47"/>
      <c r="Y226" s="47"/>
    </row>
    <row r="227" spans="1:25" s="48" customFormat="1" ht="22.5" x14ac:dyDescent="0.2">
      <c r="A227" s="34" t="str">
        <f t="shared" si="23"/>
        <v>S</v>
      </c>
      <c r="B227" s="35">
        <f t="shared" ca="1" si="36"/>
        <v>3</v>
      </c>
      <c r="C227" s="35" t="str">
        <f t="shared" ca="1" si="25"/>
        <v>S</v>
      </c>
      <c r="D227" s="35">
        <f t="shared" ca="1" si="37"/>
        <v>0</v>
      </c>
      <c r="E227" s="35">
        <f t="shared" ca="1" si="27"/>
        <v>1</v>
      </c>
      <c r="F227" s="35">
        <f t="shared" ca="1" si="28"/>
        <v>15</v>
      </c>
      <c r="G227" s="35">
        <f t="shared" ca="1" si="29"/>
        <v>2</v>
      </c>
      <c r="H227" s="35">
        <f t="shared" ca="1" si="30"/>
        <v>0</v>
      </c>
      <c r="I227" s="35">
        <f t="shared" ca="1" si="31"/>
        <v>0</v>
      </c>
      <c r="J227" s="35">
        <f t="shared" ca="1" si="44"/>
        <v>0</v>
      </c>
      <c r="K227" s="35">
        <f t="shared" ca="1" si="45"/>
        <v>0</v>
      </c>
      <c r="L227" s="36" t="str">
        <f t="shared" ca="1" si="34"/>
        <v/>
      </c>
      <c r="M227" s="37" t="s">
        <v>49</v>
      </c>
      <c r="N227" s="38" t="s">
        <v>49</v>
      </c>
      <c r="O227" s="39" t="s">
        <v>478</v>
      </c>
      <c r="P227" s="40"/>
      <c r="Q227" s="41"/>
      <c r="R227" s="42" t="s">
        <v>471</v>
      </c>
      <c r="S227" s="43" t="s">
        <v>83</v>
      </c>
      <c r="T227" s="44">
        <v>11.399999999999999</v>
      </c>
      <c r="U227" s="45"/>
      <c r="V227" s="45"/>
      <c r="W227" s="46"/>
      <c r="X227" s="47"/>
      <c r="Y227" s="47"/>
    </row>
    <row r="228" spans="1:25" s="48" customFormat="1" x14ac:dyDescent="0.2">
      <c r="A228" s="34">
        <f t="shared" si="23"/>
        <v>3</v>
      </c>
      <c r="B228" s="35">
        <f t="shared" ca="1" si="36"/>
        <v>3</v>
      </c>
      <c r="C228" s="35">
        <f t="shared" ca="1" si="25"/>
        <v>3</v>
      </c>
      <c r="D228" s="35">
        <f t="shared" ca="1" si="37"/>
        <v>2</v>
      </c>
      <c r="E228" s="35">
        <f t="shared" ca="1" si="27"/>
        <v>1</v>
      </c>
      <c r="F228" s="35">
        <f t="shared" ca="1" si="28"/>
        <v>15</v>
      </c>
      <c r="G228" s="35">
        <f t="shared" ca="1" si="29"/>
        <v>3</v>
      </c>
      <c r="H228" s="35">
        <f t="shared" ca="1" si="30"/>
        <v>0</v>
      </c>
      <c r="I228" s="35">
        <f t="shared" ca="1" si="31"/>
        <v>0</v>
      </c>
      <c r="J228" s="35">
        <f t="shared" ca="1" si="44"/>
        <v>2</v>
      </c>
      <c r="K228" s="35" t="e">
        <f t="shared" ca="1" si="45"/>
        <v>#N/A</v>
      </c>
      <c r="L228" s="36" t="str">
        <f t="shared" ca="1" si="34"/>
        <v/>
      </c>
      <c r="M228" s="37" t="s">
        <v>60</v>
      </c>
      <c r="N228" s="38" t="s">
        <v>60</v>
      </c>
      <c r="O228" s="39" t="s">
        <v>479</v>
      </c>
      <c r="P228" s="40"/>
      <c r="Q228" s="41"/>
      <c r="R228" s="42" t="s">
        <v>480</v>
      </c>
      <c r="S228" s="43" t="s">
        <v>56</v>
      </c>
      <c r="T228" s="44"/>
      <c r="U228" s="45"/>
      <c r="V228" s="45"/>
      <c r="W228" s="46"/>
      <c r="X228" s="47"/>
      <c r="Y228" s="47"/>
    </row>
    <row r="229" spans="1:25" s="48" customFormat="1" ht="33.75" x14ac:dyDescent="0.2">
      <c r="A229" s="34" t="str">
        <f t="shared" si="23"/>
        <v>S</v>
      </c>
      <c r="B229" s="35">
        <f t="shared" ca="1" si="36"/>
        <v>3</v>
      </c>
      <c r="C229" s="35" t="str">
        <f t="shared" ca="1" si="25"/>
        <v>S</v>
      </c>
      <c r="D229" s="35">
        <f t="shared" ca="1" si="37"/>
        <v>0</v>
      </c>
      <c r="E229" s="35">
        <f t="shared" ca="1" si="27"/>
        <v>1</v>
      </c>
      <c r="F229" s="35">
        <f t="shared" ca="1" si="28"/>
        <v>15</v>
      </c>
      <c r="G229" s="35">
        <f t="shared" ca="1" si="29"/>
        <v>3</v>
      </c>
      <c r="H229" s="35">
        <f t="shared" ca="1" si="30"/>
        <v>0</v>
      </c>
      <c r="I229" s="35">
        <f t="shared" ca="1" si="31"/>
        <v>0</v>
      </c>
      <c r="J229" s="35">
        <f t="shared" ca="1" si="44"/>
        <v>0</v>
      </c>
      <c r="K229" s="35">
        <f t="shared" ca="1" si="45"/>
        <v>0</v>
      </c>
      <c r="L229" s="36" t="str">
        <f t="shared" ca="1" si="34"/>
        <v/>
      </c>
      <c r="M229" s="37" t="s">
        <v>49</v>
      </c>
      <c r="N229" s="38" t="s">
        <v>49</v>
      </c>
      <c r="O229" s="39" t="s">
        <v>481</v>
      </c>
      <c r="P229" s="40"/>
      <c r="Q229" s="41"/>
      <c r="R229" s="42" t="s">
        <v>482</v>
      </c>
      <c r="S229" s="43" t="s">
        <v>83</v>
      </c>
      <c r="T229" s="44">
        <v>9.8699999999999992</v>
      </c>
      <c r="U229" s="45"/>
      <c r="V229" s="45"/>
      <c r="W229" s="46"/>
      <c r="X229" s="47"/>
      <c r="Y229" s="47"/>
    </row>
    <row r="230" spans="1:25" s="48" customFormat="1" ht="20.100000000000001" customHeight="1" x14ac:dyDescent="0.2">
      <c r="A230" s="34">
        <f t="shared" si="23"/>
        <v>2</v>
      </c>
      <c r="B230" s="35">
        <f t="shared" ca="1" si="36"/>
        <v>2</v>
      </c>
      <c r="C230" s="35">
        <f t="shared" ca="1" si="25"/>
        <v>2</v>
      </c>
      <c r="D230" s="35">
        <f t="shared" ca="1" si="37"/>
        <v>4</v>
      </c>
      <c r="E230" s="35">
        <f t="shared" ca="1" si="27"/>
        <v>1</v>
      </c>
      <c r="F230" s="35">
        <f t="shared" ca="1" si="28"/>
        <v>16</v>
      </c>
      <c r="G230" s="35">
        <f t="shared" ca="1" si="29"/>
        <v>0</v>
      </c>
      <c r="H230" s="35">
        <f t="shared" ca="1" si="30"/>
        <v>0</v>
      </c>
      <c r="I230" s="35">
        <f t="shared" ca="1" si="31"/>
        <v>0</v>
      </c>
      <c r="J230" s="35">
        <f t="shared" ca="1" si="44"/>
        <v>4</v>
      </c>
      <c r="K230" s="35" t="e">
        <f t="shared" ca="1" si="45"/>
        <v>#N/A</v>
      </c>
      <c r="L230" s="36" t="str">
        <f t="shared" ca="1" si="34"/>
        <v/>
      </c>
      <c r="M230" s="37" t="s">
        <v>57</v>
      </c>
      <c r="N230" s="38" t="s">
        <v>57</v>
      </c>
      <c r="O230" s="71" t="s">
        <v>483</v>
      </c>
      <c r="P230" s="40"/>
      <c r="Q230" s="41"/>
      <c r="R230" s="72" t="s">
        <v>484</v>
      </c>
      <c r="S230" s="43" t="s">
        <v>56</v>
      </c>
      <c r="T230" s="44"/>
      <c r="U230" s="45"/>
      <c r="V230" s="45"/>
      <c r="W230" s="73"/>
      <c r="X230" s="47"/>
      <c r="Y230" s="47"/>
    </row>
    <row r="231" spans="1:25" s="48" customFormat="1" x14ac:dyDescent="0.2">
      <c r="A231" s="34" t="str">
        <f t="shared" si="23"/>
        <v>S</v>
      </c>
      <c r="B231" s="35">
        <f t="shared" ca="1" si="36"/>
        <v>2</v>
      </c>
      <c r="C231" s="35" t="str">
        <f t="shared" ca="1" si="25"/>
        <v>S</v>
      </c>
      <c r="D231" s="35">
        <f t="shared" ca="1" si="37"/>
        <v>0</v>
      </c>
      <c r="E231" s="35">
        <f t="shared" ca="1" si="27"/>
        <v>1</v>
      </c>
      <c r="F231" s="35">
        <f t="shared" ca="1" si="28"/>
        <v>16</v>
      </c>
      <c r="G231" s="35">
        <f t="shared" ca="1" si="29"/>
        <v>0</v>
      </c>
      <c r="H231" s="35">
        <f t="shared" ca="1" si="30"/>
        <v>0</v>
      </c>
      <c r="I231" s="35">
        <f t="shared" ca="1" si="31"/>
        <v>0</v>
      </c>
      <c r="J231" s="35">
        <f t="shared" ca="1" si="44"/>
        <v>0</v>
      </c>
      <c r="K231" s="35">
        <f t="shared" ca="1" si="45"/>
        <v>0</v>
      </c>
      <c r="L231" s="36" t="str">
        <f t="shared" ca="1" si="34"/>
        <v/>
      </c>
      <c r="M231" s="37" t="s">
        <v>49</v>
      </c>
      <c r="N231" s="38" t="s">
        <v>49</v>
      </c>
      <c r="O231" s="39" t="s">
        <v>485</v>
      </c>
      <c r="P231" s="40"/>
      <c r="Q231" s="41"/>
      <c r="R231" s="42" t="s">
        <v>486</v>
      </c>
      <c r="S231" s="43" t="s">
        <v>487</v>
      </c>
      <c r="T231" s="44">
        <v>2.5499999999999998</v>
      </c>
      <c r="U231" s="45"/>
      <c r="V231" s="45"/>
      <c r="W231" s="46"/>
      <c r="X231" s="47"/>
      <c r="Y231" s="47"/>
    </row>
    <row r="232" spans="1:25" s="48" customFormat="1" x14ac:dyDescent="0.2">
      <c r="A232" s="34" t="str">
        <f t="shared" si="23"/>
        <v>S</v>
      </c>
      <c r="B232" s="35">
        <f t="shared" ca="1" si="36"/>
        <v>2</v>
      </c>
      <c r="C232" s="35" t="str">
        <f t="shared" ca="1" si="25"/>
        <v>S</v>
      </c>
      <c r="D232" s="35">
        <f t="shared" ca="1" si="37"/>
        <v>0</v>
      </c>
      <c r="E232" s="35">
        <f t="shared" ca="1" si="27"/>
        <v>1</v>
      </c>
      <c r="F232" s="35">
        <f t="shared" ca="1" si="28"/>
        <v>16</v>
      </c>
      <c r="G232" s="35">
        <f t="shared" ca="1" si="29"/>
        <v>0</v>
      </c>
      <c r="H232" s="35">
        <f t="shared" ca="1" si="30"/>
        <v>0</v>
      </c>
      <c r="I232" s="35">
        <f t="shared" ca="1" si="31"/>
        <v>0</v>
      </c>
      <c r="J232" s="35">
        <f t="shared" ca="1" si="44"/>
        <v>0</v>
      </c>
      <c r="K232" s="35">
        <f t="shared" ca="1" si="45"/>
        <v>0</v>
      </c>
      <c r="L232" s="36" t="str">
        <f t="shared" ca="1" si="34"/>
        <v/>
      </c>
      <c r="M232" s="37" t="s">
        <v>49</v>
      </c>
      <c r="N232" s="38" t="s">
        <v>49</v>
      </c>
      <c r="O232" s="39" t="s">
        <v>488</v>
      </c>
      <c r="P232" s="40"/>
      <c r="Q232" s="41"/>
      <c r="R232" s="42" t="s">
        <v>489</v>
      </c>
      <c r="S232" s="43" t="s">
        <v>83</v>
      </c>
      <c r="T232" s="44">
        <v>217.32</v>
      </c>
      <c r="U232" s="45"/>
      <c r="V232" s="45"/>
      <c r="W232" s="46"/>
      <c r="X232" s="47"/>
      <c r="Y232" s="47"/>
    </row>
    <row r="233" spans="1:25" s="48" customFormat="1" x14ac:dyDescent="0.2">
      <c r="A233" s="34" t="str">
        <f t="shared" si="23"/>
        <v>S</v>
      </c>
      <c r="B233" s="35">
        <f t="shared" ca="1" si="36"/>
        <v>2</v>
      </c>
      <c r="C233" s="35" t="str">
        <f t="shared" ca="1" si="25"/>
        <v>S</v>
      </c>
      <c r="D233" s="35">
        <f t="shared" ca="1" si="37"/>
        <v>0</v>
      </c>
      <c r="E233" s="35">
        <f t="shared" ca="1" si="27"/>
        <v>1</v>
      </c>
      <c r="F233" s="35">
        <f t="shared" ca="1" si="28"/>
        <v>16</v>
      </c>
      <c r="G233" s="35">
        <f t="shared" ca="1" si="29"/>
        <v>0</v>
      </c>
      <c r="H233" s="35">
        <f t="shared" ca="1" si="30"/>
        <v>0</v>
      </c>
      <c r="I233" s="35">
        <f t="shared" ca="1" si="31"/>
        <v>0</v>
      </c>
      <c r="J233" s="35">
        <f t="shared" ca="1" si="44"/>
        <v>0</v>
      </c>
      <c r="K233" s="35">
        <f t="shared" ca="1" si="45"/>
        <v>0</v>
      </c>
      <c r="L233" s="36" t="str">
        <f t="shared" ca="1" si="34"/>
        <v/>
      </c>
      <c r="M233" s="37" t="s">
        <v>49</v>
      </c>
      <c r="N233" s="38" t="s">
        <v>49</v>
      </c>
      <c r="O233" s="39" t="s">
        <v>490</v>
      </c>
      <c r="P233" s="40"/>
      <c r="Q233" s="41"/>
      <c r="R233" s="42" t="s">
        <v>491</v>
      </c>
      <c r="S233" s="43" t="s">
        <v>65</v>
      </c>
      <c r="T233" s="44">
        <v>146</v>
      </c>
      <c r="U233" s="45"/>
      <c r="V233" s="45"/>
      <c r="W233" s="46"/>
      <c r="X233" s="47"/>
      <c r="Y233" s="47"/>
    </row>
    <row r="234" spans="1:25" s="48" customFormat="1" ht="24.95" customHeight="1" x14ac:dyDescent="0.2">
      <c r="A234" s="34">
        <f t="shared" si="23"/>
        <v>1</v>
      </c>
      <c r="B234" s="35">
        <f t="shared" ca="1" si="36"/>
        <v>1</v>
      </c>
      <c r="C234" s="35">
        <f t="shared" ca="1" si="25"/>
        <v>1</v>
      </c>
      <c r="D234" s="35">
        <f t="shared" ca="1" si="37"/>
        <v>34</v>
      </c>
      <c r="E234" s="35">
        <f t="shared" ca="1" si="27"/>
        <v>2</v>
      </c>
      <c r="F234" s="35">
        <f t="shared" ca="1" si="28"/>
        <v>0</v>
      </c>
      <c r="G234" s="35">
        <f t="shared" ca="1" si="29"/>
        <v>0</v>
      </c>
      <c r="H234" s="35">
        <f t="shared" ca="1" si="30"/>
        <v>0</v>
      </c>
      <c r="I234" s="35">
        <f t="shared" ca="1" si="31"/>
        <v>0</v>
      </c>
      <c r="J234" s="35">
        <f t="shared" ca="1" si="44"/>
        <v>34</v>
      </c>
      <c r="K234" s="35" t="e">
        <f t="shared" ca="1" si="45"/>
        <v>#N/A</v>
      </c>
      <c r="L234" s="36" t="str">
        <f t="shared" ca="1" si="34"/>
        <v>F</v>
      </c>
      <c r="M234" s="37" t="s">
        <v>54</v>
      </c>
      <c r="N234" s="38" t="s">
        <v>54</v>
      </c>
      <c r="O234" s="74" t="s">
        <v>492</v>
      </c>
      <c r="P234" s="40"/>
      <c r="Q234" s="41"/>
      <c r="R234" s="75" t="s">
        <v>493</v>
      </c>
      <c r="S234" s="43" t="s">
        <v>56</v>
      </c>
      <c r="T234" s="44"/>
      <c r="U234" s="45"/>
      <c r="V234" s="45"/>
      <c r="W234" s="76"/>
      <c r="X234" s="47"/>
      <c r="Y234" s="47"/>
    </row>
    <row r="235" spans="1:25" s="48" customFormat="1" ht="20.100000000000001" customHeight="1" x14ac:dyDescent="0.2">
      <c r="A235" s="34">
        <f t="shared" si="23"/>
        <v>2</v>
      </c>
      <c r="B235" s="35">
        <f t="shared" ca="1" si="36"/>
        <v>2</v>
      </c>
      <c r="C235" s="35">
        <f t="shared" ca="1" si="25"/>
        <v>2</v>
      </c>
      <c r="D235" s="35">
        <f t="shared" ca="1" si="37"/>
        <v>2</v>
      </c>
      <c r="E235" s="35">
        <f t="shared" ca="1" si="27"/>
        <v>2</v>
      </c>
      <c r="F235" s="35">
        <f t="shared" ca="1" si="28"/>
        <v>1</v>
      </c>
      <c r="G235" s="35">
        <f t="shared" ca="1" si="29"/>
        <v>0</v>
      </c>
      <c r="H235" s="35">
        <f t="shared" ca="1" si="30"/>
        <v>0</v>
      </c>
      <c r="I235" s="35">
        <f t="shared" ca="1" si="31"/>
        <v>0</v>
      </c>
      <c r="J235" s="35">
        <f t="shared" ca="1" si="44"/>
        <v>33</v>
      </c>
      <c r="K235" s="35">
        <f t="shared" ca="1" si="45"/>
        <v>2</v>
      </c>
      <c r="L235" s="36" t="str">
        <f t="shared" ca="1" si="34"/>
        <v/>
      </c>
      <c r="M235" s="37" t="s">
        <v>57</v>
      </c>
      <c r="N235" s="38" t="s">
        <v>57</v>
      </c>
      <c r="O235" s="71" t="s">
        <v>494</v>
      </c>
      <c r="P235" s="40"/>
      <c r="Q235" s="41"/>
      <c r="R235" s="72" t="s">
        <v>59</v>
      </c>
      <c r="S235" s="43" t="s">
        <v>56</v>
      </c>
      <c r="T235" s="44"/>
      <c r="U235" s="45"/>
      <c r="V235" s="45"/>
      <c r="W235" s="73"/>
      <c r="X235" s="47"/>
      <c r="Y235" s="47"/>
    </row>
    <row r="236" spans="1:25" s="48" customFormat="1" ht="33.75" x14ac:dyDescent="0.2">
      <c r="A236" s="34" t="str">
        <f t="shared" si="23"/>
        <v>S</v>
      </c>
      <c r="B236" s="35">
        <f t="shared" ca="1" si="36"/>
        <v>2</v>
      </c>
      <c r="C236" s="35" t="str">
        <f t="shared" ca="1" si="25"/>
        <v>S</v>
      </c>
      <c r="D236" s="35">
        <f t="shared" ca="1" si="37"/>
        <v>0</v>
      </c>
      <c r="E236" s="35">
        <f t="shared" ca="1" si="27"/>
        <v>2</v>
      </c>
      <c r="F236" s="35">
        <f t="shared" ca="1" si="28"/>
        <v>1</v>
      </c>
      <c r="G236" s="35">
        <f t="shared" ca="1" si="29"/>
        <v>0</v>
      </c>
      <c r="H236" s="35">
        <f t="shared" ca="1" si="30"/>
        <v>0</v>
      </c>
      <c r="I236" s="35">
        <f t="shared" ca="1" si="31"/>
        <v>0</v>
      </c>
      <c r="J236" s="35">
        <f t="shared" ca="1" si="44"/>
        <v>0</v>
      </c>
      <c r="K236" s="35">
        <f t="shared" ca="1" si="45"/>
        <v>0</v>
      </c>
      <c r="L236" s="36" t="str">
        <f t="shared" ca="1" si="34"/>
        <v/>
      </c>
      <c r="M236" s="37" t="s">
        <v>49</v>
      </c>
      <c r="N236" s="38" t="s">
        <v>49</v>
      </c>
      <c r="O236" s="39" t="s">
        <v>495</v>
      </c>
      <c r="P236" s="40"/>
      <c r="Q236" s="41"/>
      <c r="R236" s="42" t="s">
        <v>496</v>
      </c>
      <c r="S236" s="43" t="s">
        <v>65</v>
      </c>
      <c r="T236" s="44">
        <v>20.16</v>
      </c>
      <c r="U236" s="45"/>
      <c r="V236" s="45"/>
      <c r="W236" s="46"/>
      <c r="X236" s="47"/>
      <c r="Y236" s="47"/>
    </row>
    <row r="237" spans="1:25" s="48" customFormat="1" ht="20.100000000000001" customHeight="1" x14ac:dyDescent="0.2">
      <c r="A237" s="34">
        <f t="shared" si="23"/>
        <v>2</v>
      </c>
      <c r="B237" s="35">
        <f t="shared" ca="1" si="36"/>
        <v>2</v>
      </c>
      <c r="C237" s="35">
        <f t="shared" ca="1" si="25"/>
        <v>2</v>
      </c>
      <c r="D237" s="35">
        <f t="shared" ca="1" si="37"/>
        <v>3</v>
      </c>
      <c r="E237" s="35">
        <f t="shared" ca="1" si="27"/>
        <v>2</v>
      </c>
      <c r="F237" s="35">
        <f t="shared" ca="1" si="28"/>
        <v>2</v>
      </c>
      <c r="G237" s="35">
        <f t="shared" ca="1" si="29"/>
        <v>0</v>
      </c>
      <c r="H237" s="35">
        <f t="shared" ca="1" si="30"/>
        <v>0</v>
      </c>
      <c r="I237" s="35">
        <f t="shared" ca="1" si="31"/>
        <v>0</v>
      </c>
      <c r="J237" s="35">
        <f t="shared" ca="1" si="44"/>
        <v>31</v>
      </c>
      <c r="K237" s="35">
        <f t="shared" ca="1" si="45"/>
        <v>3</v>
      </c>
      <c r="L237" s="36" t="str">
        <f t="shared" ca="1" si="34"/>
        <v/>
      </c>
      <c r="M237" s="37" t="s">
        <v>57</v>
      </c>
      <c r="N237" s="38" t="s">
        <v>57</v>
      </c>
      <c r="O237" s="71" t="s">
        <v>497</v>
      </c>
      <c r="P237" s="40"/>
      <c r="Q237" s="41"/>
      <c r="R237" s="72" t="s">
        <v>112</v>
      </c>
      <c r="S237" s="43" t="s">
        <v>56</v>
      </c>
      <c r="T237" s="44"/>
      <c r="U237" s="45"/>
      <c r="V237" s="45"/>
      <c r="W237" s="73"/>
      <c r="X237" s="47"/>
      <c r="Y237" s="47"/>
    </row>
    <row r="238" spans="1:25" s="48" customFormat="1" ht="22.5" x14ac:dyDescent="0.2">
      <c r="A238" s="34" t="str">
        <f t="shared" si="23"/>
        <v>S</v>
      </c>
      <c r="B238" s="35">
        <f t="shared" ca="1" si="36"/>
        <v>2</v>
      </c>
      <c r="C238" s="35" t="str">
        <f t="shared" ca="1" si="25"/>
        <v>S</v>
      </c>
      <c r="D238" s="35">
        <f t="shared" ca="1" si="37"/>
        <v>0</v>
      </c>
      <c r="E238" s="35">
        <f t="shared" ca="1" si="27"/>
        <v>2</v>
      </c>
      <c r="F238" s="35">
        <f t="shared" ca="1" si="28"/>
        <v>2</v>
      </c>
      <c r="G238" s="35">
        <f t="shared" ca="1" si="29"/>
        <v>0</v>
      </c>
      <c r="H238" s="35">
        <f t="shared" ca="1" si="30"/>
        <v>0</v>
      </c>
      <c r="I238" s="35">
        <f t="shared" ca="1" si="31"/>
        <v>0</v>
      </c>
      <c r="J238" s="35">
        <f t="shared" ca="1" si="44"/>
        <v>0</v>
      </c>
      <c r="K238" s="35">
        <f t="shared" ca="1" si="45"/>
        <v>0</v>
      </c>
      <c r="L238" s="36" t="str">
        <f t="shared" ca="1" si="34"/>
        <v/>
      </c>
      <c r="M238" s="37" t="s">
        <v>49</v>
      </c>
      <c r="N238" s="38" t="s">
        <v>49</v>
      </c>
      <c r="O238" s="39" t="s">
        <v>498</v>
      </c>
      <c r="P238" s="40"/>
      <c r="Q238" s="41"/>
      <c r="R238" s="42" t="s">
        <v>114</v>
      </c>
      <c r="S238" s="43" t="s">
        <v>92</v>
      </c>
      <c r="T238" s="44">
        <v>6</v>
      </c>
      <c r="U238" s="45"/>
      <c r="V238" s="45"/>
      <c r="W238" s="46"/>
      <c r="X238" s="47"/>
      <c r="Y238" s="47"/>
    </row>
    <row r="239" spans="1:25" s="48" customFormat="1" x14ac:dyDescent="0.2">
      <c r="A239" s="34" t="str">
        <f t="shared" si="23"/>
        <v>S</v>
      </c>
      <c r="B239" s="35">
        <f t="shared" ca="1" si="36"/>
        <v>2</v>
      </c>
      <c r="C239" s="35" t="str">
        <f t="shared" ca="1" si="25"/>
        <v>S</v>
      </c>
      <c r="D239" s="35">
        <f t="shared" ca="1" si="37"/>
        <v>0</v>
      </c>
      <c r="E239" s="35">
        <f t="shared" ca="1" si="27"/>
        <v>2</v>
      </c>
      <c r="F239" s="35">
        <f t="shared" ca="1" si="28"/>
        <v>2</v>
      </c>
      <c r="G239" s="35">
        <f t="shared" ca="1" si="29"/>
        <v>0</v>
      </c>
      <c r="H239" s="35">
        <f t="shared" ca="1" si="30"/>
        <v>0</v>
      </c>
      <c r="I239" s="35">
        <f t="shared" ca="1" si="31"/>
        <v>0</v>
      </c>
      <c r="J239" s="35">
        <f t="shared" ca="1" si="44"/>
        <v>0</v>
      </c>
      <c r="K239" s="35">
        <f t="shared" ca="1" si="45"/>
        <v>0</v>
      </c>
      <c r="L239" s="36" t="str">
        <f t="shared" ca="1" si="34"/>
        <v/>
      </c>
      <c r="M239" s="37" t="s">
        <v>49</v>
      </c>
      <c r="N239" s="38" t="s">
        <v>49</v>
      </c>
      <c r="O239" s="39" t="s">
        <v>499</v>
      </c>
      <c r="P239" s="40"/>
      <c r="Q239" s="41"/>
      <c r="R239" s="42" t="s">
        <v>116</v>
      </c>
      <c r="S239" s="43" t="s">
        <v>92</v>
      </c>
      <c r="T239" s="44">
        <v>6</v>
      </c>
      <c r="U239" s="45"/>
      <c r="V239" s="45"/>
      <c r="W239" s="46"/>
      <c r="X239" s="47"/>
      <c r="Y239" s="47"/>
    </row>
    <row r="240" spans="1:25" s="48" customFormat="1" ht="20.100000000000001" customHeight="1" x14ac:dyDescent="0.2">
      <c r="A240" s="34">
        <f t="shared" si="23"/>
        <v>2</v>
      </c>
      <c r="B240" s="35">
        <f t="shared" ca="1" si="36"/>
        <v>2</v>
      </c>
      <c r="C240" s="35">
        <f t="shared" ca="1" si="25"/>
        <v>2</v>
      </c>
      <c r="D240" s="35">
        <f t="shared" ca="1" si="37"/>
        <v>9</v>
      </c>
      <c r="E240" s="35">
        <f t="shared" ca="1" si="27"/>
        <v>2</v>
      </c>
      <c r="F240" s="35">
        <f t="shared" ca="1" si="28"/>
        <v>3</v>
      </c>
      <c r="G240" s="35">
        <f t="shared" ca="1" si="29"/>
        <v>0</v>
      </c>
      <c r="H240" s="35">
        <f t="shared" ca="1" si="30"/>
        <v>0</v>
      </c>
      <c r="I240" s="35">
        <f t="shared" ca="1" si="31"/>
        <v>0</v>
      </c>
      <c r="J240" s="35">
        <f t="shared" ca="1" si="44"/>
        <v>28</v>
      </c>
      <c r="K240" s="35">
        <f t="shared" ca="1" si="45"/>
        <v>9</v>
      </c>
      <c r="L240" s="36" t="str">
        <f t="shared" ca="1" si="34"/>
        <v/>
      </c>
      <c r="M240" s="37" t="s">
        <v>57</v>
      </c>
      <c r="N240" s="38" t="s">
        <v>57</v>
      </c>
      <c r="O240" s="71" t="s">
        <v>500</v>
      </c>
      <c r="P240" s="40"/>
      <c r="Q240" s="41"/>
      <c r="R240" s="72" t="s">
        <v>501</v>
      </c>
      <c r="S240" s="43" t="s">
        <v>56</v>
      </c>
      <c r="T240" s="44"/>
      <c r="U240" s="45"/>
      <c r="V240" s="45"/>
      <c r="W240" s="73"/>
      <c r="X240" s="47"/>
      <c r="Y240" s="47"/>
    </row>
    <row r="241" spans="1:25" s="48" customFormat="1" ht="33.75" x14ac:dyDescent="0.2">
      <c r="A241" s="34" t="str">
        <f t="shared" si="23"/>
        <v>S</v>
      </c>
      <c r="B241" s="35">
        <f t="shared" ca="1" si="36"/>
        <v>2</v>
      </c>
      <c r="C241" s="35" t="str">
        <f t="shared" ca="1" si="25"/>
        <v>S</v>
      </c>
      <c r="D241" s="35">
        <f t="shared" ca="1" si="37"/>
        <v>0</v>
      </c>
      <c r="E241" s="35">
        <f t="shared" ca="1" si="27"/>
        <v>2</v>
      </c>
      <c r="F241" s="35">
        <f t="shared" ca="1" si="28"/>
        <v>3</v>
      </c>
      <c r="G241" s="35">
        <f t="shared" ca="1" si="29"/>
        <v>0</v>
      </c>
      <c r="H241" s="35">
        <f t="shared" ca="1" si="30"/>
        <v>0</v>
      </c>
      <c r="I241" s="35">
        <f t="shared" ca="1" si="31"/>
        <v>0</v>
      </c>
      <c r="J241" s="35">
        <f t="shared" ca="1" si="44"/>
        <v>0</v>
      </c>
      <c r="K241" s="35">
        <f t="shared" ca="1" si="45"/>
        <v>0</v>
      </c>
      <c r="L241" s="36" t="str">
        <f t="shared" ca="1" si="34"/>
        <v/>
      </c>
      <c r="M241" s="37" t="s">
        <v>49</v>
      </c>
      <c r="N241" s="38" t="s">
        <v>49</v>
      </c>
      <c r="O241" s="39" t="s">
        <v>502</v>
      </c>
      <c r="P241" s="40"/>
      <c r="Q241" s="41"/>
      <c r="R241" s="42" t="s">
        <v>503</v>
      </c>
      <c r="S241" s="43" t="s">
        <v>83</v>
      </c>
      <c r="T241" s="44">
        <v>5.28</v>
      </c>
      <c r="U241" s="45"/>
      <c r="V241" s="45"/>
      <c r="W241" s="46"/>
      <c r="X241" s="47"/>
      <c r="Y241" s="47"/>
    </row>
    <row r="242" spans="1:25" s="48" customFormat="1" ht="22.5" x14ac:dyDescent="0.2">
      <c r="A242" s="34" t="str">
        <f t="shared" si="23"/>
        <v>S</v>
      </c>
      <c r="B242" s="35">
        <f t="shared" ca="1" si="36"/>
        <v>2</v>
      </c>
      <c r="C242" s="35" t="str">
        <f t="shared" ca="1" si="25"/>
        <v>S</v>
      </c>
      <c r="D242" s="35">
        <f t="shared" ca="1" si="37"/>
        <v>0</v>
      </c>
      <c r="E242" s="35">
        <f t="shared" ca="1" si="27"/>
        <v>2</v>
      </c>
      <c r="F242" s="35">
        <f t="shared" ca="1" si="28"/>
        <v>3</v>
      </c>
      <c r="G242" s="35">
        <f t="shared" ca="1" si="29"/>
        <v>0</v>
      </c>
      <c r="H242" s="35">
        <f t="shared" ca="1" si="30"/>
        <v>0</v>
      </c>
      <c r="I242" s="35">
        <f t="shared" ca="1" si="31"/>
        <v>0</v>
      </c>
      <c r="J242" s="35">
        <f t="shared" ca="1" si="44"/>
        <v>0</v>
      </c>
      <c r="K242" s="35">
        <f t="shared" ca="1" si="45"/>
        <v>0</v>
      </c>
      <c r="L242" s="36" t="str">
        <f t="shared" ca="1" si="34"/>
        <v/>
      </c>
      <c r="M242" s="37" t="s">
        <v>49</v>
      </c>
      <c r="N242" s="38" t="s">
        <v>49</v>
      </c>
      <c r="O242" s="39" t="s">
        <v>504</v>
      </c>
      <c r="P242" s="40"/>
      <c r="Q242" s="41"/>
      <c r="R242" s="42" t="s">
        <v>505</v>
      </c>
      <c r="S242" s="43" t="s">
        <v>92</v>
      </c>
      <c r="T242" s="44">
        <v>1.0289999999999999</v>
      </c>
      <c r="U242" s="45"/>
      <c r="V242" s="45"/>
      <c r="W242" s="46"/>
      <c r="X242" s="47"/>
      <c r="Y242" s="47"/>
    </row>
    <row r="243" spans="1:25" s="48" customFormat="1" x14ac:dyDescent="0.2">
      <c r="A243" s="34" t="str">
        <f t="shared" si="23"/>
        <v>S</v>
      </c>
      <c r="B243" s="35">
        <f t="shared" ca="1" si="36"/>
        <v>2</v>
      </c>
      <c r="C243" s="35" t="str">
        <f t="shared" ca="1" si="25"/>
        <v>S</v>
      </c>
      <c r="D243" s="35">
        <f t="shared" ca="1" si="37"/>
        <v>0</v>
      </c>
      <c r="E243" s="35">
        <f t="shared" ca="1" si="27"/>
        <v>2</v>
      </c>
      <c r="F243" s="35">
        <f t="shared" ca="1" si="28"/>
        <v>3</v>
      </c>
      <c r="G243" s="35">
        <f t="shared" ca="1" si="29"/>
        <v>0</v>
      </c>
      <c r="H243" s="35">
        <f t="shared" ca="1" si="30"/>
        <v>0</v>
      </c>
      <c r="I243" s="35">
        <f t="shared" ca="1" si="31"/>
        <v>0</v>
      </c>
      <c r="J243" s="35">
        <f t="shared" ca="1" si="44"/>
        <v>0</v>
      </c>
      <c r="K243" s="35">
        <f t="shared" ca="1" si="45"/>
        <v>0</v>
      </c>
      <c r="L243" s="36" t="str">
        <f t="shared" ca="1" si="34"/>
        <v/>
      </c>
      <c r="M243" s="37" t="s">
        <v>49</v>
      </c>
      <c r="N243" s="38" t="s">
        <v>49</v>
      </c>
      <c r="O243" s="39" t="s">
        <v>506</v>
      </c>
      <c r="P243" s="40"/>
      <c r="Q243" s="41"/>
      <c r="R243" s="42" t="s">
        <v>507</v>
      </c>
      <c r="S243" s="43" t="s">
        <v>65</v>
      </c>
      <c r="T243" s="44">
        <v>1</v>
      </c>
      <c r="U243" s="45"/>
      <c r="V243" s="45"/>
      <c r="W243" s="46"/>
      <c r="X243" s="47"/>
      <c r="Y243" s="47"/>
    </row>
    <row r="244" spans="1:25" s="48" customFormat="1" x14ac:dyDescent="0.2">
      <c r="A244" s="34" t="str">
        <f t="shared" si="23"/>
        <v>S</v>
      </c>
      <c r="B244" s="35">
        <f t="shared" ca="1" si="36"/>
        <v>2</v>
      </c>
      <c r="C244" s="35" t="str">
        <f t="shared" ca="1" si="25"/>
        <v>S</v>
      </c>
      <c r="D244" s="35">
        <f t="shared" ca="1" si="37"/>
        <v>0</v>
      </c>
      <c r="E244" s="35">
        <f t="shared" ca="1" si="27"/>
        <v>2</v>
      </c>
      <c r="F244" s="35">
        <f t="shared" ca="1" si="28"/>
        <v>3</v>
      </c>
      <c r="G244" s="35">
        <f t="shared" ca="1" si="29"/>
        <v>0</v>
      </c>
      <c r="H244" s="35">
        <f t="shared" ca="1" si="30"/>
        <v>0</v>
      </c>
      <c r="I244" s="35">
        <f t="shared" ca="1" si="31"/>
        <v>0</v>
      </c>
      <c r="J244" s="35">
        <f t="shared" ca="1" si="44"/>
        <v>0</v>
      </c>
      <c r="K244" s="35">
        <f t="shared" ca="1" si="45"/>
        <v>0</v>
      </c>
      <c r="L244" s="36" t="str">
        <f t="shared" ca="1" si="34"/>
        <v/>
      </c>
      <c r="M244" s="37" t="s">
        <v>49</v>
      </c>
      <c r="N244" s="38" t="s">
        <v>49</v>
      </c>
      <c r="O244" s="39" t="s">
        <v>508</v>
      </c>
      <c r="P244" s="40"/>
      <c r="Q244" s="41"/>
      <c r="R244" s="42" t="s">
        <v>122</v>
      </c>
      <c r="S244" s="43" t="s">
        <v>92</v>
      </c>
      <c r="T244" s="44">
        <v>0.44899999999999995</v>
      </c>
      <c r="U244" s="45"/>
      <c r="V244" s="45"/>
      <c r="W244" s="46"/>
      <c r="X244" s="47"/>
      <c r="Y244" s="47"/>
    </row>
    <row r="245" spans="1:25" s="48" customFormat="1" ht="22.5" x14ac:dyDescent="0.2">
      <c r="A245" s="34" t="str">
        <f t="shared" si="23"/>
        <v>S</v>
      </c>
      <c r="B245" s="35">
        <f t="shared" ca="1" si="36"/>
        <v>2</v>
      </c>
      <c r="C245" s="35" t="str">
        <f t="shared" ca="1" si="25"/>
        <v>S</v>
      </c>
      <c r="D245" s="35">
        <f t="shared" ca="1" si="37"/>
        <v>0</v>
      </c>
      <c r="E245" s="35">
        <f t="shared" ca="1" si="27"/>
        <v>2</v>
      </c>
      <c r="F245" s="35">
        <f t="shared" ca="1" si="28"/>
        <v>3</v>
      </c>
      <c r="G245" s="35">
        <f t="shared" ca="1" si="29"/>
        <v>0</v>
      </c>
      <c r="H245" s="35">
        <f t="shared" ca="1" si="30"/>
        <v>0</v>
      </c>
      <c r="I245" s="35">
        <f t="shared" ca="1" si="31"/>
        <v>0</v>
      </c>
      <c r="J245" s="35">
        <f t="shared" ca="1" si="44"/>
        <v>0</v>
      </c>
      <c r="K245" s="35">
        <f t="shared" ca="1" si="45"/>
        <v>0</v>
      </c>
      <c r="L245" s="36" t="str">
        <f t="shared" ca="1" si="34"/>
        <v/>
      </c>
      <c r="M245" s="37" t="s">
        <v>49</v>
      </c>
      <c r="N245" s="38" t="s">
        <v>49</v>
      </c>
      <c r="O245" s="39" t="s">
        <v>509</v>
      </c>
      <c r="P245" s="40"/>
      <c r="Q245" s="41"/>
      <c r="R245" s="42" t="s">
        <v>510</v>
      </c>
      <c r="S245" s="43" t="s">
        <v>92</v>
      </c>
      <c r="T245" s="44">
        <v>0.57999999999999996</v>
      </c>
      <c r="U245" s="45"/>
      <c r="V245" s="45"/>
      <c r="W245" s="46"/>
      <c r="X245" s="47"/>
      <c r="Y245" s="47"/>
    </row>
    <row r="246" spans="1:25" s="48" customFormat="1" x14ac:dyDescent="0.2">
      <c r="A246" s="34" t="str">
        <f t="shared" si="23"/>
        <v>S</v>
      </c>
      <c r="B246" s="35">
        <f t="shared" ca="1" si="36"/>
        <v>2</v>
      </c>
      <c r="C246" s="35" t="str">
        <f t="shared" ca="1" si="25"/>
        <v>S</v>
      </c>
      <c r="D246" s="35">
        <f t="shared" ca="1" si="37"/>
        <v>0</v>
      </c>
      <c r="E246" s="35">
        <f t="shared" ca="1" si="27"/>
        <v>2</v>
      </c>
      <c r="F246" s="35">
        <f t="shared" ca="1" si="28"/>
        <v>3</v>
      </c>
      <c r="G246" s="35">
        <f t="shared" ca="1" si="29"/>
        <v>0</v>
      </c>
      <c r="H246" s="35">
        <f t="shared" ca="1" si="30"/>
        <v>0</v>
      </c>
      <c r="I246" s="35">
        <f t="shared" ca="1" si="31"/>
        <v>0</v>
      </c>
      <c r="J246" s="35">
        <f t="shared" ca="1" si="44"/>
        <v>0</v>
      </c>
      <c r="K246" s="35">
        <f t="shared" ca="1" si="45"/>
        <v>0</v>
      </c>
      <c r="L246" s="36" t="str">
        <f t="shared" ca="1" si="34"/>
        <v/>
      </c>
      <c r="M246" s="37" t="s">
        <v>49</v>
      </c>
      <c r="N246" s="38" t="s">
        <v>49</v>
      </c>
      <c r="O246" s="39" t="s">
        <v>511</v>
      </c>
      <c r="P246" s="40"/>
      <c r="Q246" s="41"/>
      <c r="R246" s="42" t="s">
        <v>512</v>
      </c>
      <c r="S246" s="43" t="s">
        <v>92</v>
      </c>
      <c r="T246" s="44">
        <v>0.57999999999999996</v>
      </c>
      <c r="U246" s="45"/>
      <c r="V246" s="45"/>
      <c r="W246" s="46"/>
      <c r="X246" s="47"/>
      <c r="Y246" s="47"/>
    </row>
    <row r="247" spans="1:25" s="48" customFormat="1" ht="22.5" x14ac:dyDescent="0.2">
      <c r="A247" s="34" t="str">
        <f t="shared" si="23"/>
        <v>S</v>
      </c>
      <c r="B247" s="35">
        <f t="shared" ca="1" si="36"/>
        <v>2</v>
      </c>
      <c r="C247" s="35" t="str">
        <f t="shared" ca="1" si="25"/>
        <v>S</v>
      </c>
      <c r="D247" s="35">
        <f t="shared" ca="1" si="37"/>
        <v>0</v>
      </c>
      <c r="E247" s="35">
        <f t="shared" ca="1" si="27"/>
        <v>2</v>
      </c>
      <c r="F247" s="35">
        <f t="shared" ca="1" si="28"/>
        <v>3</v>
      </c>
      <c r="G247" s="35">
        <f t="shared" ca="1" si="29"/>
        <v>0</v>
      </c>
      <c r="H247" s="35">
        <f t="shared" ca="1" si="30"/>
        <v>0</v>
      </c>
      <c r="I247" s="35">
        <f t="shared" ca="1" si="31"/>
        <v>0</v>
      </c>
      <c r="J247" s="35">
        <f t="shared" ca="1" si="44"/>
        <v>0</v>
      </c>
      <c r="K247" s="35">
        <f t="shared" ca="1" si="45"/>
        <v>0</v>
      </c>
      <c r="L247" s="36" t="str">
        <f t="shared" ca="1" si="34"/>
        <v/>
      </c>
      <c r="M247" s="37" t="s">
        <v>49</v>
      </c>
      <c r="N247" s="38" t="s">
        <v>49</v>
      </c>
      <c r="O247" s="39" t="s">
        <v>513</v>
      </c>
      <c r="P247" s="40"/>
      <c r="Q247" s="41"/>
      <c r="R247" s="42" t="s">
        <v>514</v>
      </c>
      <c r="S247" s="43" t="s">
        <v>515</v>
      </c>
      <c r="T247" s="44">
        <v>13.18181818181818</v>
      </c>
      <c r="U247" s="45"/>
      <c r="V247" s="45"/>
      <c r="W247" s="46"/>
      <c r="X247" s="47"/>
      <c r="Y247" s="47"/>
    </row>
    <row r="248" spans="1:25" s="48" customFormat="1" ht="22.5" x14ac:dyDescent="0.2">
      <c r="A248" s="34" t="str">
        <f t="shared" si="23"/>
        <v>S</v>
      </c>
      <c r="B248" s="35">
        <f t="shared" ca="1" si="36"/>
        <v>2</v>
      </c>
      <c r="C248" s="35" t="str">
        <f t="shared" ca="1" si="25"/>
        <v>S</v>
      </c>
      <c r="D248" s="35">
        <f t="shared" ca="1" si="37"/>
        <v>0</v>
      </c>
      <c r="E248" s="35">
        <f t="shared" ca="1" si="27"/>
        <v>2</v>
      </c>
      <c r="F248" s="35">
        <f t="shared" ca="1" si="28"/>
        <v>3</v>
      </c>
      <c r="G248" s="35">
        <f t="shared" ca="1" si="29"/>
        <v>0</v>
      </c>
      <c r="H248" s="35">
        <f t="shared" ca="1" si="30"/>
        <v>0</v>
      </c>
      <c r="I248" s="35">
        <f t="shared" ca="1" si="31"/>
        <v>0</v>
      </c>
      <c r="J248" s="35">
        <f t="shared" ca="1" si="44"/>
        <v>0</v>
      </c>
      <c r="K248" s="35">
        <f t="shared" ca="1" si="45"/>
        <v>0</v>
      </c>
      <c r="L248" s="36" t="str">
        <f t="shared" ca="1" si="34"/>
        <v/>
      </c>
      <c r="M248" s="37" t="s">
        <v>49</v>
      </c>
      <c r="N248" s="38" t="s">
        <v>49</v>
      </c>
      <c r="O248" s="39" t="s">
        <v>517</v>
      </c>
      <c r="P248" s="40"/>
      <c r="Q248" s="41"/>
      <c r="R248" s="42" t="s">
        <v>518</v>
      </c>
      <c r="S248" s="43" t="s">
        <v>515</v>
      </c>
      <c r="T248" s="44">
        <v>8.7272727272727266</v>
      </c>
      <c r="U248" s="45"/>
      <c r="V248" s="45"/>
      <c r="W248" s="46"/>
      <c r="X248" s="47"/>
      <c r="Y248" s="47"/>
    </row>
    <row r="249" spans="1:25" s="48" customFormat="1" ht="20.100000000000001" customHeight="1" x14ac:dyDescent="0.2">
      <c r="A249" s="34">
        <f t="shared" si="23"/>
        <v>2</v>
      </c>
      <c r="B249" s="35">
        <f t="shared" ca="1" si="36"/>
        <v>2</v>
      </c>
      <c r="C249" s="35">
        <f t="shared" ca="1" si="25"/>
        <v>2</v>
      </c>
      <c r="D249" s="35">
        <f t="shared" ca="1" si="37"/>
        <v>6</v>
      </c>
      <c r="E249" s="35">
        <f t="shared" ca="1" si="27"/>
        <v>2</v>
      </c>
      <c r="F249" s="35">
        <f t="shared" ca="1" si="28"/>
        <v>4</v>
      </c>
      <c r="G249" s="35">
        <f t="shared" ca="1" si="29"/>
        <v>0</v>
      </c>
      <c r="H249" s="35">
        <f t="shared" ca="1" si="30"/>
        <v>0</v>
      </c>
      <c r="I249" s="35">
        <f t="shared" ca="1" si="31"/>
        <v>0</v>
      </c>
      <c r="J249" s="35">
        <f t="shared" ca="1" si="44"/>
        <v>19</v>
      </c>
      <c r="K249" s="35">
        <f t="shared" ca="1" si="45"/>
        <v>6</v>
      </c>
      <c r="L249" s="36" t="str">
        <f t="shared" ca="1" si="34"/>
        <v/>
      </c>
      <c r="M249" s="37" t="s">
        <v>57</v>
      </c>
      <c r="N249" s="38" t="s">
        <v>57</v>
      </c>
      <c r="O249" s="71" t="s">
        <v>519</v>
      </c>
      <c r="P249" s="40"/>
      <c r="Q249" s="41"/>
      <c r="R249" s="72" t="s">
        <v>520</v>
      </c>
      <c r="S249" s="43" t="s">
        <v>56</v>
      </c>
      <c r="T249" s="44"/>
      <c r="U249" s="45"/>
      <c r="V249" s="45"/>
      <c r="W249" s="73"/>
      <c r="X249" s="47"/>
      <c r="Y249" s="47"/>
    </row>
    <row r="250" spans="1:25" s="48" customFormat="1" ht="45" x14ac:dyDescent="0.2">
      <c r="A250" s="34" t="str">
        <f t="shared" si="23"/>
        <v>S</v>
      </c>
      <c r="B250" s="35">
        <f t="shared" ca="1" si="36"/>
        <v>2</v>
      </c>
      <c r="C250" s="35" t="str">
        <f t="shared" ca="1" si="25"/>
        <v>S</v>
      </c>
      <c r="D250" s="35">
        <f t="shared" ca="1" si="37"/>
        <v>0</v>
      </c>
      <c r="E250" s="35">
        <f t="shared" ca="1" si="27"/>
        <v>2</v>
      </c>
      <c r="F250" s="35">
        <f t="shared" ca="1" si="28"/>
        <v>4</v>
      </c>
      <c r="G250" s="35">
        <f t="shared" ca="1" si="29"/>
        <v>0</v>
      </c>
      <c r="H250" s="35">
        <f t="shared" ca="1" si="30"/>
        <v>0</v>
      </c>
      <c r="I250" s="35">
        <f t="shared" ca="1" si="31"/>
        <v>0</v>
      </c>
      <c r="J250" s="35">
        <f t="shared" ca="1" si="44"/>
        <v>0</v>
      </c>
      <c r="K250" s="35">
        <f t="shared" ca="1" si="45"/>
        <v>0</v>
      </c>
      <c r="L250" s="36" t="str">
        <f t="shared" ca="1" si="34"/>
        <v/>
      </c>
      <c r="M250" s="37" t="s">
        <v>49</v>
      </c>
      <c r="N250" s="38" t="s">
        <v>49</v>
      </c>
      <c r="O250" s="39" t="s">
        <v>521</v>
      </c>
      <c r="P250" s="40"/>
      <c r="Q250" s="41"/>
      <c r="R250" s="42" t="s">
        <v>522</v>
      </c>
      <c r="S250" s="43" t="s">
        <v>83</v>
      </c>
      <c r="T250" s="44">
        <v>1.29</v>
      </c>
      <c r="U250" s="45"/>
      <c r="V250" s="45"/>
      <c r="W250" s="46"/>
      <c r="X250" s="47"/>
      <c r="Y250" s="47"/>
    </row>
    <row r="251" spans="1:25" s="48" customFormat="1" ht="22.5" x14ac:dyDescent="0.2">
      <c r="A251" s="34" t="str">
        <f t="shared" si="23"/>
        <v>S</v>
      </c>
      <c r="B251" s="35">
        <f t="shared" ca="1" si="36"/>
        <v>2</v>
      </c>
      <c r="C251" s="35" t="str">
        <f t="shared" ca="1" si="25"/>
        <v>S</v>
      </c>
      <c r="D251" s="35">
        <f t="shared" ca="1" si="37"/>
        <v>0</v>
      </c>
      <c r="E251" s="35">
        <f t="shared" ca="1" si="27"/>
        <v>2</v>
      </c>
      <c r="F251" s="35">
        <f t="shared" ca="1" si="28"/>
        <v>4</v>
      </c>
      <c r="G251" s="35">
        <f t="shared" ca="1" si="29"/>
        <v>0</v>
      </c>
      <c r="H251" s="35">
        <f t="shared" ca="1" si="30"/>
        <v>0</v>
      </c>
      <c r="I251" s="35">
        <f t="shared" ca="1" si="31"/>
        <v>0</v>
      </c>
      <c r="J251" s="35">
        <f t="shared" ca="1" si="44"/>
        <v>0</v>
      </c>
      <c r="K251" s="35">
        <f t="shared" ca="1" si="45"/>
        <v>0</v>
      </c>
      <c r="L251" s="36" t="str">
        <f t="shared" ca="1" si="34"/>
        <v/>
      </c>
      <c r="M251" s="37" t="s">
        <v>49</v>
      </c>
      <c r="N251" s="38" t="s">
        <v>49</v>
      </c>
      <c r="O251" s="39" t="s">
        <v>523</v>
      </c>
      <c r="P251" s="40"/>
      <c r="Q251" s="41"/>
      <c r="R251" s="42" t="s">
        <v>510</v>
      </c>
      <c r="S251" s="43" t="s">
        <v>92</v>
      </c>
      <c r="T251" s="44">
        <v>0.11</v>
      </c>
      <c r="U251" s="45"/>
      <c r="V251" s="45"/>
      <c r="W251" s="46"/>
      <c r="X251" s="47"/>
      <c r="Y251" s="47"/>
    </row>
    <row r="252" spans="1:25" s="48" customFormat="1" ht="22.5" x14ac:dyDescent="0.2">
      <c r="A252" s="34" t="str">
        <f t="shared" si="23"/>
        <v>S</v>
      </c>
      <c r="B252" s="35">
        <f t="shared" ca="1" si="36"/>
        <v>2</v>
      </c>
      <c r="C252" s="35" t="str">
        <f t="shared" ca="1" si="25"/>
        <v>S</v>
      </c>
      <c r="D252" s="35">
        <f t="shared" ca="1" si="37"/>
        <v>0</v>
      </c>
      <c r="E252" s="35">
        <f t="shared" ca="1" si="27"/>
        <v>2</v>
      </c>
      <c r="F252" s="35">
        <f t="shared" ca="1" si="28"/>
        <v>4</v>
      </c>
      <c r="G252" s="35">
        <f t="shared" ca="1" si="29"/>
        <v>0</v>
      </c>
      <c r="H252" s="35">
        <f t="shared" ca="1" si="30"/>
        <v>0</v>
      </c>
      <c r="I252" s="35">
        <f t="shared" ca="1" si="31"/>
        <v>0</v>
      </c>
      <c r="J252" s="35">
        <f t="shared" ca="1" si="44"/>
        <v>0</v>
      </c>
      <c r="K252" s="35">
        <f t="shared" ca="1" si="45"/>
        <v>0</v>
      </c>
      <c r="L252" s="36" t="str">
        <f t="shared" ca="1" si="34"/>
        <v/>
      </c>
      <c r="M252" s="37" t="s">
        <v>49</v>
      </c>
      <c r="N252" s="38" t="s">
        <v>49</v>
      </c>
      <c r="O252" s="39" t="s">
        <v>524</v>
      </c>
      <c r="P252" s="40"/>
      <c r="Q252" s="41"/>
      <c r="R252" s="42" t="s">
        <v>525</v>
      </c>
      <c r="S252" s="43" t="s">
        <v>92</v>
      </c>
      <c r="T252" s="44">
        <v>0.11</v>
      </c>
      <c r="U252" s="45"/>
      <c r="V252" s="45"/>
      <c r="W252" s="46"/>
      <c r="X252" s="47"/>
      <c r="Y252" s="47"/>
    </row>
    <row r="253" spans="1:25" s="48" customFormat="1" ht="33.75" x14ac:dyDescent="0.2">
      <c r="A253" s="34" t="str">
        <f t="shared" si="23"/>
        <v>S</v>
      </c>
      <c r="B253" s="35">
        <f t="shared" ca="1" si="36"/>
        <v>2</v>
      </c>
      <c r="C253" s="35" t="str">
        <f t="shared" ca="1" si="25"/>
        <v>S</v>
      </c>
      <c r="D253" s="35">
        <f t="shared" ca="1" si="37"/>
        <v>0</v>
      </c>
      <c r="E253" s="35">
        <f t="shared" ca="1" si="27"/>
        <v>2</v>
      </c>
      <c r="F253" s="35">
        <f t="shared" ca="1" si="28"/>
        <v>4</v>
      </c>
      <c r="G253" s="35">
        <f t="shared" ca="1" si="29"/>
        <v>0</v>
      </c>
      <c r="H253" s="35">
        <f t="shared" ca="1" si="30"/>
        <v>0</v>
      </c>
      <c r="I253" s="35">
        <f t="shared" ca="1" si="31"/>
        <v>0</v>
      </c>
      <c r="J253" s="35">
        <f t="shared" ca="1" si="44"/>
        <v>0</v>
      </c>
      <c r="K253" s="35">
        <f t="shared" ca="1" si="45"/>
        <v>0</v>
      </c>
      <c r="L253" s="36" t="str">
        <f t="shared" ca="1" si="34"/>
        <v/>
      </c>
      <c r="M253" s="37" t="s">
        <v>49</v>
      </c>
      <c r="N253" s="38" t="s">
        <v>49</v>
      </c>
      <c r="O253" s="39" t="s">
        <v>526</v>
      </c>
      <c r="P253" s="40"/>
      <c r="Q253" s="41"/>
      <c r="R253" s="42" t="s">
        <v>527</v>
      </c>
      <c r="S253" s="43" t="s">
        <v>515</v>
      </c>
      <c r="T253" s="44">
        <v>2.8181818181818179</v>
      </c>
      <c r="U253" s="45"/>
      <c r="V253" s="45"/>
      <c r="W253" s="46"/>
      <c r="X253" s="47"/>
      <c r="Y253" s="47"/>
    </row>
    <row r="254" spans="1:25" s="48" customFormat="1" ht="33.75" x14ac:dyDescent="0.2">
      <c r="A254" s="34" t="str">
        <f t="shared" si="23"/>
        <v>S</v>
      </c>
      <c r="B254" s="35">
        <f t="shared" ca="1" si="36"/>
        <v>2</v>
      </c>
      <c r="C254" s="35" t="str">
        <f t="shared" ca="1" si="25"/>
        <v>S</v>
      </c>
      <c r="D254" s="35">
        <f t="shared" ca="1" si="37"/>
        <v>0</v>
      </c>
      <c r="E254" s="35">
        <f t="shared" ca="1" si="27"/>
        <v>2</v>
      </c>
      <c r="F254" s="35">
        <f t="shared" ca="1" si="28"/>
        <v>4</v>
      </c>
      <c r="G254" s="35">
        <f t="shared" ca="1" si="29"/>
        <v>0</v>
      </c>
      <c r="H254" s="35">
        <f t="shared" ca="1" si="30"/>
        <v>0</v>
      </c>
      <c r="I254" s="35">
        <f t="shared" ca="1" si="31"/>
        <v>0</v>
      </c>
      <c r="J254" s="35">
        <f t="shared" ca="1" si="44"/>
        <v>0</v>
      </c>
      <c r="K254" s="35">
        <f t="shared" ca="1" si="45"/>
        <v>0</v>
      </c>
      <c r="L254" s="36" t="str">
        <f t="shared" ca="1" si="34"/>
        <v/>
      </c>
      <c r="M254" s="37" t="s">
        <v>49</v>
      </c>
      <c r="N254" s="38" t="s">
        <v>49</v>
      </c>
      <c r="O254" s="39" t="s">
        <v>528</v>
      </c>
      <c r="P254" s="40"/>
      <c r="Q254" s="41"/>
      <c r="R254" s="42" t="s">
        <v>529</v>
      </c>
      <c r="S254" s="43" t="s">
        <v>515</v>
      </c>
      <c r="T254" s="44">
        <v>1.4545454545454546</v>
      </c>
      <c r="U254" s="45"/>
      <c r="V254" s="45"/>
      <c r="W254" s="46"/>
      <c r="X254" s="47"/>
      <c r="Y254" s="47"/>
    </row>
    <row r="255" spans="1:25" s="48" customFormat="1" ht="20.100000000000001" customHeight="1" x14ac:dyDescent="0.2">
      <c r="A255" s="34">
        <f t="shared" si="23"/>
        <v>2</v>
      </c>
      <c r="B255" s="35">
        <f t="shared" ca="1" si="36"/>
        <v>2</v>
      </c>
      <c r="C255" s="35">
        <f t="shared" ca="1" si="25"/>
        <v>2</v>
      </c>
      <c r="D255" s="35">
        <f t="shared" ca="1" si="37"/>
        <v>2</v>
      </c>
      <c r="E255" s="35">
        <f t="shared" ca="1" si="27"/>
        <v>2</v>
      </c>
      <c r="F255" s="35">
        <f t="shared" ca="1" si="28"/>
        <v>5</v>
      </c>
      <c r="G255" s="35">
        <f t="shared" ca="1" si="29"/>
        <v>0</v>
      </c>
      <c r="H255" s="35">
        <f t="shared" ca="1" si="30"/>
        <v>0</v>
      </c>
      <c r="I255" s="35">
        <f t="shared" ca="1" si="31"/>
        <v>0</v>
      </c>
      <c r="J255" s="35">
        <f t="shared" ca="1" si="44"/>
        <v>13</v>
      </c>
      <c r="K255" s="35">
        <f t="shared" ca="1" si="45"/>
        <v>2</v>
      </c>
      <c r="L255" s="36" t="str">
        <f t="shared" ca="1" si="34"/>
        <v/>
      </c>
      <c r="M255" s="37" t="s">
        <v>57</v>
      </c>
      <c r="N255" s="38" t="s">
        <v>57</v>
      </c>
      <c r="O255" s="71" t="s">
        <v>530</v>
      </c>
      <c r="P255" s="40"/>
      <c r="Q255" s="41"/>
      <c r="R255" s="72" t="s">
        <v>531</v>
      </c>
      <c r="S255" s="43" t="s">
        <v>56</v>
      </c>
      <c r="T255" s="44"/>
      <c r="U255" s="45"/>
      <c r="V255" s="45"/>
      <c r="W255" s="73"/>
      <c r="X255" s="47"/>
      <c r="Y255" s="47"/>
    </row>
    <row r="256" spans="1:25" s="48" customFormat="1" ht="33.75" x14ac:dyDescent="0.2">
      <c r="A256" s="34" t="str">
        <f t="shared" si="23"/>
        <v>S</v>
      </c>
      <c r="B256" s="35">
        <f t="shared" ca="1" si="36"/>
        <v>2</v>
      </c>
      <c r="C256" s="35" t="str">
        <f t="shared" ca="1" si="25"/>
        <v>S</v>
      </c>
      <c r="D256" s="35">
        <f t="shared" ca="1" si="37"/>
        <v>0</v>
      </c>
      <c r="E256" s="35">
        <f t="shared" ca="1" si="27"/>
        <v>2</v>
      </c>
      <c r="F256" s="35">
        <f t="shared" ca="1" si="28"/>
        <v>5</v>
      </c>
      <c r="G256" s="35">
        <f t="shared" ca="1" si="29"/>
        <v>0</v>
      </c>
      <c r="H256" s="35">
        <f t="shared" ca="1" si="30"/>
        <v>0</v>
      </c>
      <c r="I256" s="35">
        <f t="shared" ca="1" si="31"/>
        <v>0</v>
      </c>
      <c r="J256" s="35">
        <f t="shared" ca="1" si="44"/>
        <v>0</v>
      </c>
      <c r="K256" s="35">
        <f t="shared" ca="1" si="45"/>
        <v>0</v>
      </c>
      <c r="L256" s="36" t="str">
        <f t="shared" ca="1" si="34"/>
        <v/>
      </c>
      <c r="M256" s="37" t="s">
        <v>49</v>
      </c>
      <c r="N256" s="38" t="s">
        <v>49</v>
      </c>
      <c r="O256" s="39" t="s">
        <v>532</v>
      </c>
      <c r="P256" s="40"/>
      <c r="Q256" s="41"/>
      <c r="R256" s="42" t="s">
        <v>533</v>
      </c>
      <c r="S256" s="43" t="s">
        <v>83</v>
      </c>
      <c r="T256" s="44">
        <v>3.6</v>
      </c>
      <c r="U256" s="45"/>
      <c r="V256" s="45"/>
      <c r="W256" s="46"/>
      <c r="X256" s="47"/>
      <c r="Y256" s="47"/>
    </row>
    <row r="257" spans="1:25" s="48" customFormat="1" ht="20.100000000000001" customHeight="1" x14ac:dyDescent="0.2">
      <c r="A257" s="34">
        <f t="shared" si="23"/>
        <v>2</v>
      </c>
      <c r="B257" s="35">
        <f t="shared" ca="1" si="36"/>
        <v>2</v>
      </c>
      <c r="C257" s="35">
        <f t="shared" ca="1" si="25"/>
        <v>2</v>
      </c>
      <c r="D257" s="35">
        <f t="shared" ca="1" si="37"/>
        <v>2</v>
      </c>
      <c r="E257" s="35">
        <f t="shared" ca="1" si="27"/>
        <v>2</v>
      </c>
      <c r="F257" s="35">
        <f t="shared" ca="1" si="28"/>
        <v>6</v>
      </c>
      <c r="G257" s="35">
        <f t="shared" ca="1" si="29"/>
        <v>0</v>
      </c>
      <c r="H257" s="35">
        <f t="shared" ca="1" si="30"/>
        <v>0</v>
      </c>
      <c r="I257" s="35">
        <f t="shared" ca="1" si="31"/>
        <v>0</v>
      </c>
      <c r="J257" s="35">
        <f t="shared" ca="1" si="44"/>
        <v>11</v>
      </c>
      <c r="K257" s="35">
        <f t="shared" ca="1" si="45"/>
        <v>2</v>
      </c>
      <c r="L257" s="36" t="str">
        <f t="shared" ca="1" si="34"/>
        <v/>
      </c>
      <c r="M257" s="37" t="s">
        <v>57</v>
      </c>
      <c r="N257" s="38" t="s">
        <v>57</v>
      </c>
      <c r="O257" s="71" t="s">
        <v>534</v>
      </c>
      <c r="P257" s="40"/>
      <c r="Q257" s="41"/>
      <c r="R257" s="72" t="s">
        <v>535</v>
      </c>
      <c r="S257" s="43" t="s">
        <v>56</v>
      </c>
      <c r="T257" s="44"/>
      <c r="U257" s="45"/>
      <c r="V257" s="45"/>
      <c r="W257" s="73"/>
      <c r="X257" s="47"/>
      <c r="Y257" s="47"/>
    </row>
    <row r="258" spans="1:25" s="48" customFormat="1" ht="22.5" x14ac:dyDescent="0.2">
      <c r="A258" s="34" t="str">
        <f t="shared" si="23"/>
        <v>S</v>
      </c>
      <c r="B258" s="35">
        <f t="shared" ca="1" si="36"/>
        <v>2</v>
      </c>
      <c r="C258" s="35" t="str">
        <f t="shared" ca="1" si="25"/>
        <v>S</v>
      </c>
      <c r="D258" s="35">
        <f t="shared" ca="1" si="37"/>
        <v>0</v>
      </c>
      <c r="E258" s="35">
        <f t="shared" ca="1" si="27"/>
        <v>2</v>
      </c>
      <c r="F258" s="35">
        <f t="shared" ca="1" si="28"/>
        <v>6</v>
      </c>
      <c r="G258" s="35">
        <f t="shared" ca="1" si="29"/>
        <v>0</v>
      </c>
      <c r="H258" s="35">
        <f t="shared" ca="1" si="30"/>
        <v>0</v>
      </c>
      <c r="I258" s="35">
        <f t="shared" ca="1" si="31"/>
        <v>0</v>
      </c>
      <c r="J258" s="35">
        <f t="shared" ca="1" si="44"/>
        <v>0</v>
      </c>
      <c r="K258" s="35">
        <f t="shared" ca="1" si="45"/>
        <v>0</v>
      </c>
      <c r="L258" s="36" t="str">
        <f t="shared" ca="1" si="34"/>
        <v/>
      </c>
      <c r="M258" s="37" t="s">
        <v>49</v>
      </c>
      <c r="N258" s="38" t="s">
        <v>49</v>
      </c>
      <c r="O258" s="39" t="s">
        <v>536</v>
      </c>
      <c r="P258" s="40"/>
      <c r="Q258" s="41"/>
      <c r="R258" s="42" t="s">
        <v>537</v>
      </c>
      <c r="S258" s="43" t="s">
        <v>516</v>
      </c>
      <c r="T258" s="44">
        <v>270.56000000000006</v>
      </c>
      <c r="U258" s="45"/>
      <c r="V258" s="45"/>
      <c r="W258" s="46"/>
      <c r="X258" s="47"/>
      <c r="Y258" s="47"/>
    </row>
    <row r="259" spans="1:25" s="48" customFormat="1" ht="20.100000000000001" customHeight="1" x14ac:dyDescent="0.2">
      <c r="A259" s="34">
        <f t="shared" si="23"/>
        <v>2</v>
      </c>
      <c r="B259" s="35">
        <f t="shared" ca="1" si="36"/>
        <v>2</v>
      </c>
      <c r="C259" s="35">
        <f t="shared" ca="1" si="25"/>
        <v>2</v>
      </c>
      <c r="D259" s="35">
        <f t="shared" ca="1" si="37"/>
        <v>3</v>
      </c>
      <c r="E259" s="35">
        <f t="shared" ca="1" si="27"/>
        <v>2</v>
      </c>
      <c r="F259" s="35">
        <f t="shared" ca="1" si="28"/>
        <v>7</v>
      </c>
      <c r="G259" s="35">
        <f t="shared" ca="1" si="29"/>
        <v>0</v>
      </c>
      <c r="H259" s="35">
        <f t="shared" ca="1" si="30"/>
        <v>0</v>
      </c>
      <c r="I259" s="35">
        <f t="shared" ca="1" si="31"/>
        <v>0</v>
      </c>
      <c r="J259" s="35">
        <f t="shared" ca="1" si="44"/>
        <v>9</v>
      </c>
      <c r="K259" s="35">
        <f t="shared" ca="1" si="45"/>
        <v>3</v>
      </c>
      <c r="L259" s="36" t="str">
        <f t="shared" ca="1" si="34"/>
        <v/>
      </c>
      <c r="M259" s="37" t="s">
        <v>57</v>
      </c>
      <c r="N259" s="38" t="s">
        <v>57</v>
      </c>
      <c r="O259" s="71" t="s">
        <v>538</v>
      </c>
      <c r="P259" s="40"/>
      <c r="Q259" s="41"/>
      <c r="R259" s="72" t="s">
        <v>407</v>
      </c>
      <c r="S259" s="43" t="s">
        <v>56</v>
      </c>
      <c r="T259" s="44"/>
      <c r="U259" s="45"/>
      <c r="V259" s="45"/>
      <c r="W259" s="73"/>
      <c r="X259" s="47"/>
      <c r="Y259" s="47"/>
    </row>
    <row r="260" spans="1:25" s="48" customFormat="1" ht="22.5" x14ac:dyDescent="0.2">
      <c r="A260" s="34" t="str">
        <f t="shared" si="23"/>
        <v>S</v>
      </c>
      <c r="B260" s="35">
        <f t="shared" ca="1" si="36"/>
        <v>2</v>
      </c>
      <c r="C260" s="35" t="str">
        <f t="shared" ca="1" si="25"/>
        <v>S</v>
      </c>
      <c r="D260" s="35">
        <f t="shared" ca="1" si="37"/>
        <v>0</v>
      </c>
      <c r="E260" s="35">
        <f t="shared" ca="1" si="27"/>
        <v>2</v>
      </c>
      <c r="F260" s="35">
        <f t="shared" ca="1" si="28"/>
        <v>7</v>
      </c>
      <c r="G260" s="35">
        <f t="shared" ca="1" si="29"/>
        <v>0</v>
      </c>
      <c r="H260" s="35">
        <f t="shared" ca="1" si="30"/>
        <v>0</v>
      </c>
      <c r="I260" s="35">
        <f t="shared" ca="1" si="31"/>
        <v>0</v>
      </c>
      <c r="J260" s="35">
        <f t="shared" ca="1" si="44"/>
        <v>0</v>
      </c>
      <c r="K260" s="35">
        <f t="shared" ca="1" si="45"/>
        <v>0</v>
      </c>
      <c r="L260" s="36" t="str">
        <f t="shared" ca="1" si="34"/>
        <v/>
      </c>
      <c r="M260" s="37" t="s">
        <v>49</v>
      </c>
      <c r="N260" s="38" t="s">
        <v>49</v>
      </c>
      <c r="O260" s="39" t="s">
        <v>539</v>
      </c>
      <c r="P260" s="40"/>
      <c r="Q260" s="41"/>
      <c r="R260" s="42" t="s">
        <v>540</v>
      </c>
      <c r="S260" s="43" t="s">
        <v>83</v>
      </c>
      <c r="T260" s="44">
        <v>25.92</v>
      </c>
      <c r="U260" s="45"/>
      <c r="V260" s="45"/>
      <c r="W260" s="46"/>
      <c r="X260" s="47"/>
      <c r="Y260" s="47"/>
    </row>
    <row r="261" spans="1:25" s="48" customFormat="1" ht="33.75" x14ac:dyDescent="0.2">
      <c r="A261" s="34" t="str">
        <f t="shared" si="23"/>
        <v>S</v>
      </c>
      <c r="B261" s="35">
        <f t="shared" ca="1" si="36"/>
        <v>2</v>
      </c>
      <c r="C261" s="35" t="str">
        <f t="shared" ca="1" si="25"/>
        <v>S</v>
      </c>
      <c r="D261" s="35">
        <f t="shared" ca="1" si="37"/>
        <v>0</v>
      </c>
      <c r="E261" s="35">
        <f t="shared" ca="1" si="27"/>
        <v>2</v>
      </c>
      <c r="F261" s="35">
        <f t="shared" ca="1" si="28"/>
        <v>7</v>
      </c>
      <c r="G261" s="35">
        <f t="shared" ca="1" si="29"/>
        <v>0</v>
      </c>
      <c r="H261" s="35">
        <f t="shared" ca="1" si="30"/>
        <v>0</v>
      </c>
      <c r="I261" s="35">
        <f t="shared" ca="1" si="31"/>
        <v>0</v>
      </c>
      <c r="J261" s="35">
        <f t="shared" ca="1" si="44"/>
        <v>0</v>
      </c>
      <c r="K261" s="35">
        <f t="shared" ca="1" si="45"/>
        <v>0</v>
      </c>
      <c r="L261" s="36" t="str">
        <f t="shared" ca="1" si="34"/>
        <v/>
      </c>
      <c r="M261" s="37" t="s">
        <v>49</v>
      </c>
      <c r="N261" s="38" t="s">
        <v>49</v>
      </c>
      <c r="O261" s="39" t="s">
        <v>541</v>
      </c>
      <c r="P261" s="40"/>
      <c r="Q261" s="41"/>
      <c r="R261" s="42" t="s">
        <v>542</v>
      </c>
      <c r="S261" s="43" t="s">
        <v>414</v>
      </c>
      <c r="T261" s="44">
        <v>7.2</v>
      </c>
      <c r="U261" s="45"/>
      <c r="V261" s="45"/>
      <c r="W261" s="46"/>
      <c r="X261" s="47"/>
      <c r="Y261" s="47"/>
    </row>
    <row r="262" spans="1:25" s="48" customFormat="1" ht="20.100000000000001" customHeight="1" x14ac:dyDescent="0.2">
      <c r="A262" s="34">
        <f t="shared" si="23"/>
        <v>2</v>
      </c>
      <c r="B262" s="35">
        <f t="shared" ca="1" si="36"/>
        <v>2</v>
      </c>
      <c r="C262" s="35">
        <f t="shared" ca="1" si="25"/>
        <v>2</v>
      </c>
      <c r="D262" s="35">
        <f t="shared" ca="1" si="37"/>
        <v>4</v>
      </c>
      <c r="E262" s="35">
        <f t="shared" ca="1" si="27"/>
        <v>2</v>
      </c>
      <c r="F262" s="35">
        <f t="shared" ca="1" si="28"/>
        <v>8</v>
      </c>
      <c r="G262" s="35">
        <f t="shared" ca="1" si="29"/>
        <v>0</v>
      </c>
      <c r="H262" s="35">
        <f t="shared" ca="1" si="30"/>
        <v>0</v>
      </c>
      <c r="I262" s="35">
        <f t="shared" ca="1" si="31"/>
        <v>0</v>
      </c>
      <c r="J262" s="35">
        <f t="shared" ca="1" si="44"/>
        <v>6</v>
      </c>
      <c r="K262" s="35">
        <f t="shared" ca="1" si="45"/>
        <v>4</v>
      </c>
      <c r="L262" s="36" t="str">
        <f t="shared" ca="1" si="34"/>
        <v/>
      </c>
      <c r="M262" s="37" t="s">
        <v>57</v>
      </c>
      <c r="N262" s="38" t="s">
        <v>57</v>
      </c>
      <c r="O262" s="71" t="s">
        <v>543</v>
      </c>
      <c r="P262" s="40"/>
      <c r="Q262" s="41"/>
      <c r="R262" s="72" t="s">
        <v>434</v>
      </c>
      <c r="S262" s="43" t="s">
        <v>56</v>
      </c>
      <c r="T262" s="44"/>
      <c r="U262" s="45"/>
      <c r="V262" s="45"/>
      <c r="W262" s="73"/>
      <c r="X262" s="47"/>
      <c r="Y262" s="47"/>
    </row>
    <row r="263" spans="1:25" s="48" customFormat="1" ht="22.5" x14ac:dyDescent="0.2">
      <c r="A263" s="34" t="str">
        <f t="shared" si="23"/>
        <v>S</v>
      </c>
      <c r="B263" s="35">
        <f t="shared" ca="1" si="36"/>
        <v>2</v>
      </c>
      <c r="C263" s="35" t="str">
        <f t="shared" ca="1" si="25"/>
        <v>S</v>
      </c>
      <c r="D263" s="35">
        <f t="shared" ca="1" si="37"/>
        <v>0</v>
      </c>
      <c r="E263" s="35">
        <f t="shared" ca="1" si="27"/>
        <v>2</v>
      </c>
      <c r="F263" s="35">
        <f t="shared" ca="1" si="28"/>
        <v>8</v>
      </c>
      <c r="G263" s="35">
        <f t="shared" ca="1" si="29"/>
        <v>0</v>
      </c>
      <c r="H263" s="35">
        <f t="shared" ca="1" si="30"/>
        <v>0</v>
      </c>
      <c r="I263" s="35">
        <f t="shared" ca="1" si="31"/>
        <v>0</v>
      </c>
      <c r="J263" s="35">
        <f t="shared" ca="1" si="44"/>
        <v>0</v>
      </c>
      <c r="K263" s="35">
        <f t="shared" ca="1" si="45"/>
        <v>0</v>
      </c>
      <c r="L263" s="36" t="str">
        <f t="shared" ca="1" si="34"/>
        <v/>
      </c>
      <c r="M263" s="37" t="s">
        <v>49</v>
      </c>
      <c r="N263" s="38" t="s">
        <v>49</v>
      </c>
      <c r="O263" s="39" t="s">
        <v>544</v>
      </c>
      <c r="P263" s="40"/>
      <c r="Q263" s="41"/>
      <c r="R263" s="42" t="s">
        <v>437</v>
      </c>
      <c r="S263" s="43" t="s">
        <v>83</v>
      </c>
      <c r="T263" s="44">
        <v>20.16</v>
      </c>
      <c r="U263" s="45"/>
      <c r="V263" s="45"/>
      <c r="W263" s="46"/>
      <c r="X263" s="47"/>
      <c r="Y263" s="47"/>
    </row>
    <row r="264" spans="1:25" s="48" customFormat="1" ht="22.5" x14ac:dyDescent="0.2">
      <c r="A264" s="34" t="str">
        <f t="shared" si="23"/>
        <v>S</v>
      </c>
      <c r="B264" s="35">
        <f t="shared" ca="1" si="36"/>
        <v>2</v>
      </c>
      <c r="C264" s="35" t="str">
        <f t="shared" ca="1" si="25"/>
        <v>S</v>
      </c>
      <c r="D264" s="35">
        <f t="shared" ca="1" si="37"/>
        <v>0</v>
      </c>
      <c r="E264" s="35">
        <f t="shared" ca="1" si="27"/>
        <v>2</v>
      </c>
      <c r="F264" s="35">
        <f t="shared" ca="1" si="28"/>
        <v>8</v>
      </c>
      <c r="G264" s="35">
        <f t="shared" ca="1" si="29"/>
        <v>0</v>
      </c>
      <c r="H264" s="35">
        <f t="shared" ca="1" si="30"/>
        <v>0</v>
      </c>
      <c r="I264" s="35">
        <f t="shared" ca="1" si="31"/>
        <v>0</v>
      </c>
      <c r="J264" s="35">
        <f t="shared" ca="1" si="44"/>
        <v>0</v>
      </c>
      <c r="K264" s="35">
        <f t="shared" ca="1" si="45"/>
        <v>0</v>
      </c>
      <c r="L264" s="36" t="str">
        <f t="shared" ca="1" si="34"/>
        <v/>
      </c>
      <c r="M264" s="37" t="s">
        <v>49</v>
      </c>
      <c r="N264" s="38" t="s">
        <v>49</v>
      </c>
      <c r="O264" s="39" t="s">
        <v>545</v>
      </c>
      <c r="P264" s="40"/>
      <c r="Q264" s="41"/>
      <c r="R264" s="42" t="s">
        <v>546</v>
      </c>
      <c r="S264" s="43" t="s">
        <v>83</v>
      </c>
      <c r="T264" s="44">
        <v>20.16</v>
      </c>
      <c r="U264" s="45"/>
      <c r="V264" s="45"/>
      <c r="W264" s="46"/>
      <c r="X264" s="47"/>
      <c r="Y264" s="47"/>
    </row>
    <row r="265" spans="1:25" s="48" customFormat="1" x14ac:dyDescent="0.2">
      <c r="A265" s="34" t="str">
        <f t="shared" si="23"/>
        <v>S</v>
      </c>
      <c r="B265" s="35">
        <f t="shared" ca="1" si="36"/>
        <v>2</v>
      </c>
      <c r="C265" s="35" t="str">
        <f t="shared" ca="1" si="25"/>
        <v>S</v>
      </c>
      <c r="D265" s="35">
        <f t="shared" ca="1" si="37"/>
        <v>0</v>
      </c>
      <c r="E265" s="35">
        <f t="shared" ca="1" si="27"/>
        <v>2</v>
      </c>
      <c r="F265" s="35">
        <f t="shared" ca="1" si="28"/>
        <v>8</v>
      </c>
      <c r="G265" s="35">
        <f t="shared" ca="1" si="29"/>
        <v>0</v>
      </c>
      <c r="H265" s="35">
        <f t="shared" ca="1" si="30"/>
        <v>0</v>
      </c>
      <c r="I265" s="35">
        <f t="shared" ca="1" si="31"/>
        <v>0</v>
      </c>
      <c r="J265" s="35">
        <f t="shared" ca="1" si="44"/>
        <v>0</v>
      </c>
      <c r="K265" s="35">
        <f t="shared" ca="1" si="45"/>
        <v>0</v>
      </c>
      <c r="L265" s="36" t="str">
        <f t="shared" ca="1" si="34"/>
        <v/>
      </c>
      <c r="M265" s="37" t="s">
        <v>49</v>
      </c>
      <c r="N265" s="38" t="s">
        <v>49</v>
      </c>
      <c r="O265" s="39" t="s">
        <v>547</v>
      </c>
      <c r="P265" s="40"/>
      <c r="Q265" s="41"/>
      <c r="R265" s="42" t="s">
        <v>548</v>
      </c>
      <c r="S265" s="43" t="s">
        <v>65</v>
      </c>
      <c r="T265" s="44">
        <v>20.72</v>
      </c>
      <c r="U265" s="45"/>
      <c r="V265" s="45"/>
      <c r="W265" s="46"/>
      <c r="X265" s="47"/>
      <c r="Y265" s="47"/>
    </row>
    <row r="266" spans="1:25" s="48" customFormat="1" ht="20.100000000000001" customHeight="1" x14ac:dyDescent="0.2">
      <c r="A266" s="34">
        <f t="shared" si="23"/>
        <v>2</v>
      </c>
      <c r="B266" s="35">
        <f t="shared" ca="1" si="36"/>
        <v>2</v>
      </c>
      <c r="C266" s="35">
        <f t="shared" ca="1" si="25"/>
        <v>2</v>
      </c>
      <c r="D266" s="35">
        <f t="shared" ca="1" si="37"/>
        <v>2</v>
      </c>
      <c r="E266" s="35">
        <f t="shared" ca="1" si="27"/>
        <v>2</v>
      </c>
      <c r="F266" s="35">
        <f t="shared" ca="1" si="28"/>
        <v>9</v>
      </c>
      <c r="G266" s="35">
        <f t="shared" ca="1" si="29"/>
        <v>0</v>
      </c>
      <c r="H266" s="35">
        <f t="shared" ca="1" si="30"/>
        <v>0</v>
      </c>
      <c r="I266" s="35">
        <f t="shared" ca="1" si="31"/>
        <v>0</v>
      </c>
      <c r="J266" s="35">
        <f t="shared" ca="1" si="44"/>
        <v>2</v>
      </c>
      <c r="K266" s="35" t="e">
        <f t="shared" ca="1" si="45"/>
        <v>#N/A</v>
      </c>
      <c r="L266" s="36" t="str">
        <f t="shared" ca="1" si="34"/>
        <v/>
      </c>
      <c r="M266" s="37" t="s">
        <v>57</v>
      </c>
      <c r="N266" s="38" t="s">
        <v>57</v>
      </c>
      <c r="O266" s="71" t="s">
        <v>549</v>
      </c>
      <c r="P266" s="40"/>
      <c r="Q266" s="41"/>
      <c r="R266" s="72" t="s">
        <v>467</v>
      </c>
      <c r="S266" s="43" t="s">
        <v>56</v>
      </c>
      <c r="T266" s="44"/>
      <c r="U266" s="45"/>
      <c r="V266" s="45"/>
      <c r="W266" s="73"/>
      <c r="X266" s="47"/>
      <c r="Y266" s="47"/>
    </row>
    <row r="267" spans="1:25" s="48" customFormat="1" ht="33.75" x14ac:dyDescent="0.2">
      <c r="A267" s="34" t="str">
        <f t="shared" si="23"/>
        <v>S</v>
      </c>
      <c r="B267" s="35">
        <f t="shared" ca="1" si="36"/>
        <v>2</v>
      </c>
      <c r="C267" s="35" t="str">
        <f t="shared" ca="1" si="25"/>
        <v>S</v>
      </c>
      <c r="D267" s="35">
        <f t="shared" ca="1" si="37"/>
        <v>0</v>
      </c>
      <c r="E267" s="35">
        <f t="shared" ca="1" si="27"/>
        <v>2</v>
      </c>
      <c r="F267" s="35">
        <f t="shared" ca="1" si="28"/>
        <v>9</v>
      </c>
      <c r="G267" s="35">
        <f t="shared" ca="1" si="29"/>
        <v>0</v>
      </c>
      <c r="H267" s="35">
        <f t="shared" ca="1" si="30"/>
        <v>0</v>
      </c>
      <c r="I267" s="35">
        <f t="shared" ca="1" si="31"/>
        <v>0</v>
      </c>
      <c r="J267" s="35">
        <f t="shared" ca="1" si="44"/>
        <v>0</v>
      </c>
      <c r="K267" s="35">
        <f t="shared" ca="1" si="45"/>
        <v>0</v>
      </c>
      <c r="L267" s="36" t="str">
        <f t="shared" ca="1" si="34"/>
        <v/>
      </c>
      <c r="M267" s="37" t="s">
        <v>49</v>
      </c>
      <c r="N267" s="38" t="s">
        <v>49</v>
      </c>
      <c r="O267" s="39" t="s">
        <v>550</v>
      </c>
      <c r="P267" s="40"/>
      <c r="Q267" s="41"/>
      <c r="R267" s="42" t="s">
        <v>482</v>
      </c>
      <c r="S267" s="43" t="s">
        <v>83</v>
      </c>
      <c r="T267" s="44">
        <v>51.84</v>
      </c>
      <c r="U267" s="45"/>
      <c r="V267" s="45"/>
      <c r="W267" s="46"/>
      <c r="X267" s="47"/>
      <c r="Y267" s="47"/>
    </row>
    <row r="268" spans="1:25" s="10" customFormat="1" ht="3.95" customHeight="1" x14ac:dyDescent="0.2">
      <c r="A268" s="77">
        <v>-1</v>
      </c>
      <c r="B268" s="78"/>
      <c r="C268" s="78">
        <v>-1</v>
      </c>
      <c r="D268" s="78"/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/>
      <c r="K268" s="78"/>
      <c r="L268" s="79" t="s">
        <v>52</v>
      </c>
      <c r="M268" s="80"/>
      <c r="N268" s="81"/>
      <c r="O268" s="82"/>
      <c r="P268" s="83"/>
      <c r="Q268" s="83"/>
      <c r="R268" s="83"/>
      <c r="S268" s="83"/>
      <c r="T268" s="83"/>
      <c r="U268" s="83"/>
      <c r="V268" s="83"/>
      <c r="W268" s="84"/>
    </row>
    <row r="269" spans="1:25" s="10" customFormat="1" ht="25.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 t="s">
        <v>52</v>
      </c>
      <c r="M269" s="11"/>
      <c r="N269" s="11"/>
      <c r="O269" s="85"/>
      <c r="P269" s="12"/>
      <c r="Q269" s="12"/>
      <c r="R269" s="127" t="s">
        <v>551</v>
      </c>
      <c r="S269" s="4"/>
      <c r="T269" s="12"/>
      <c r="U269" s="128" t="s">
        <v>557</v>
      </c>
      <c r="V269" s="129"/>
      <c r="W269" s="86"/>
    </row>
    <row r="270" spans="1:25" s="10" customFormat="1" ht="25.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 t="s">
        <v>52</v>
      </c>
      <c r="M270" s="11"/>
      <c r="N270" s="11"/>
      <c r="O270" s="85"/>
      <c r="P270" s="12"/>
      <c r="Q270" s="12"/>
      <c r="R270" s="127"/>
      <c r="S270" s="4"/>
      <c r="T270" s="12"/>
      <c r="U270" s="128" t="s">
        <v>558</v>
      </c>
      <c r="V270" s="129"/>
      <c r="W270" s="87"/>
    </row>
    <row r="271" spans="1:25" s="10" customFormat="1" ht="25.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 t="s">
        <v>52</v>
      </c>
      <c r="M271" s="11"/>
      <c r="N271" s="11"/>
      <c r="O271" s="85"/>
      <c r="P271" s="12"/>
      <c r="Q271" s="12"/>
      <c r="R271" s="127"/>
      <c r="S271" s="4"/>
      <c r="T271" s="88"/>
      <c r="U271" s="130" t="s">
        <v>559</v>
      </c>
      <c r="V271" s="131"/>
      <c r="W271" s="89"/>
    </row>
    <row r="272" spans="1:25" s="10" customForma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 t="s">
        <v>52</v>
      </c>
      <c r="M272" s="11"/>
      <c r="N272" s="11"/>
      <c r="O272" s="85"/>
      <c r="P272" s="12"/>
      <c r="Q272" s="12"/>
      <c r="R272" s="127"/>
      <c r="S272" s="4"/>
      <c r="T272" s="12"/>
      <c r="U272" s="90"/>
      <c r="V272" s="91"/>
      <c r="W272" s="92"/>
    </row>
    <row r="273" spans="1:23" s="10" customFormat="1" ht="20.100000000000001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 t="s">
        <v>52</v>
      </c>
      <c r="M273" s="11"/>
      <c r="N273" s="11"/>
      <c r="O273" s="85"/>
      <c r="P273" s="12"/>
      <c r="Q273" s="12"/>
      <c r="R273" s="127"/>
      <c r="S273" s="4"/>
      <c r="T273" s="12"/>
      <c r="U273" s="115" t="s">
        <v>560</v>
      </c>
      <c r="V273" s="116"/>
      <c r="W273" s="93"/>
    </row>
    <row r="274" spans="1:23" s="10" customFormat="1" ht="20.100000000000001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 t="s">
        <v>52</v>
      </c>
      <c r="M274" s="11"/>
      <c r="N274" s="11"/>
      <c r="O274" s="85"/>
      <c r="P274" s="12"/>
      <c r="Q274" s="12"/>
      <c r="R274" s="127"/>
      <c r="S274" s="4"/>
      <c r="T274" s="12"/>
      <c r="U274" s="115" t="s">
        <v>561</v>
      </c>
      <c r="V274" s="116"/>
      <c r="W274" s="87"/>
    </row>
    <row r="275" spans="1:23" s="10" customFormat="1" ht="20.100000000000001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 t="s">
        <v>52</v>
      </c>
      <c r="M275" s="11"/>
      <c r="N275" s="11"/>
      <c r="O275" s="94"/>
      <c r="P275" s="12"/>
      <c r="Q275" s="12"/>
      <c r="R275" s="12"/>
      <c r="S275" s="4"/>
      <c r="T275" s="95"/>
      <c r="U275" s="115" t="s">
        <v>562</v>
      </c>
      <c r="V275" s="116"/>
      <c r="W275" s="87"/>
    </row>
    <row r="276" spans="1:23" s="10" customForma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 t="s">
        <v>52</v>
      </c>
      <c r="M276" s="96"/>
      <c r="N276" s="96"/>
      <c r="O276" s="97"/>
      <c r="S276" s="8"/>
      <c r="T276" s="98"/>
      <c r="U276" s="99"/>
      <c r="V276" s="99"/>
      <c r="W276" s="100"/>
    </row>
    <row r="277" spans="1:23" s="10" customFormat="1" ht="35.1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 t="s">
        <v>52</v>
      </c>
      <c r="M277" s="96"/>
      <c r="N277" s="96"/>
      <c r="O277" s="97"/>
      <c r="Q277" s="117" t="s">
        <v>552</v>
      </c>
      <c r="R277" s="117"/>
      <c r="S277" s="117"/>
      <c r="T277" s="117"/>
      <c r="U277" s="117"/>
      <c r="V277" s="117"/>
      <c r="W277" s="117"/>
    </row>
    <row r="278" spans="1:23" s="10" customForma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 t="s">
        <v>52</v>
      </c>
      <c r="M278" s="96"/>
      <c r="N278" s="96"/>
      <c r="O278" s="97"/>
      <c r="Q278" s="118" t="s">
        <v>553</v>
      </c>
      <c r="R278" s="118"/>
      <c r="S278" s="118"/>
      <c r="T278" s="118"/>
      <c r="U278" s="118"/>
      <c r="V278" s="118"/>
      <c r="W278" s="118"/>
    </row>
    <row r="279" spans="1:23" s="104" customForma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" t="s">
        <v>52</v>
      </c>
      <c r="M279" s="102"/>
      <c r="N279" s="102"/>
      <c r="O279" s="103"/>
      <c r="P279" s="7"/>
      <c r="Q279" s="118" t="s">
        <v>554</v>
      </c>
      <c r="R279" s="118"/>
      <c r="S279" s="118"/>
      <c r="T279" s="118"/>
      <c r="U279" s="118"/>
      <c r="V279" s="118"/>
      <c r="W279" s="118"/>
    </row>
    <row r="280" spans="1:23" s="104" customFormat="1" ht="26.25" customHeight="1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" t="s">
        <v>52</v>
      </c>
      <c r="M280" s="102"/>
      <c r="N280" s="102"/>
      <c r="O280" s="103"/>
      <c r="P280" s="7"/>
      <c r="Q280" s="119" t="s">
        <v>555</v>
      </c>
      <c r="R280" s="117"/>
      <c r="S280" s="117"/>
      <c r="T280" s="117"/>
      <c r="U280" s="117"/>
      <c r="V280" s="117"/>
      <c r="W280" s="117"/>
    </row>
    <row r="281" spans="1:23" s="104" customFormat="1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" t="s">
        <v>52</v>
      </c>
      <c r="M281" s="102"/>
      <c r="N281" s="102"/>
      <c r="O281" s="103"/>
      <c r="P281" s="7"/>
      <c r="Q281" s="118" t="s">
        <v>556</v>
      </c>
      <c r="R281" s="118"/>
      <c r="S281" s="118"/>
      <c r="T281" s="118"/>
      <c r="U281" s="118"/>
      <c r="V281" s="118"/>
      <c r="W281" s="118"/>
    </row>
    <row r="282" spans="1:23" s="104" customFormat="1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" t="s">
        <v>52</v>
      </c>
      <c r="M282" s="102"/>
      <c r="N282" s="102"/>
      <c r="O282" s="103"/>
      <c r="P282" s="7"/>
      <c r="Q282" s="10"/>
      <c r="R282" s="7"/>
      <c r="S282" s="114"/>
      <c r="T282" s="114"/>
      <c r="U282" s="114"/>
      <c r="V282" s="114"/>
      <c r="W282" s="114"/>
    </row>
    <row r="283" spans="1:23" s="104" customFormat="1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" t="s">
        <v>52</v>
      </c>
      <c r="M283" s="102"/>
      <c r="N283" s="102"/>
      <c r="O283" s="103"/>
      <c r="P283" s="7"/>
      <c r="Q283" s="10"/>
      <c r="R283" s="7"/>
      <c r="S283" s="105"/>
      <c r="T283" s="105"/>
      <c r="U283" s="105"/>
      <c r="V283" s="105"/>
      <c r="W283" s="105"/>
    </row>
    <row r="284" spans="1:23" x14ac:dyDescent="0.2">
      <c r="Q284" s="10"/>
      <c r="S284" s="105"/>
      <c r="T284" s="105"/>
      <c r="U284" s="105"/>
      <c r="V284" s="105"/>
      <c r="W284" s="108"/>
    </row>
  </sheetData>
  <sheetProtection formatCells="0" formatColumns="0" formatRows="0" autoFilter="0"/>
  <autoFilter ref="L19:L282"/>
  <dataConsolidate topLabels="1">
    <dataRefs count="1">
      <dataRef ref="R20:W42" sheet="Orçamento" r:id="rId1"/>
    </dataRefs>
  </dataConsolidate>
  <mergeCells count="39">
    <mergeCell ref="O1:W1"/>
    <mergeCell ref="O2:W2"/>
    <mergeCell ref="O3:W3"/>
    <mergeCell ref="O4:U4"/>
    <mergeCell ref="V4:W4"/>
    <mergeCell ref="O5:U5"/>
    <mergeCell ref="V5:W5"/>
    <mergeCell ref="O9:W9"/>
    <mergeCell ref="M10:M11"/>
    <mergeCell ref="O10:Q10"/>
    <mergeCell ref="O11:Q11"/>
    <mergeCell ref="R11:U11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5:W15"/>
    <mergeCell ref="O16:W16"/>
    <mergeCell ref="S282:W282"/>
    <mergeCell ref="U275:V275"/>
    <mergeCell ref="Q277:W277"/>
    <mergeCell ref="Q278:W278"/>
    <mergeCell ref="Q279:W279"/>
    <mergeCell ref="Q280:W280"/>
    <mergeCell ref="Q281:W281"/>
    <mergeCell ref="R269:R274"/>
    <mergeCell ref="U269:V269"/>
    <mergeCell ref="U270:V270"/>
    <mergeCell ref="U271:V271"/>
    <mergeCell ref="U273:V273"/>
    <mergeCell ref="U274:V274"/>
  </mergeCells>
  <conditionalFormatting sqref="W11">
    <cfRule type="containsBlanks" dxfId="316" priority="756">
      <formula>LEN(TRIM(W11))=0</formula>
    </cfRule>
  </conditionalFormatting>
  <conditionalFormatting sqref="W14">
    <cfRule type="containsBlanks" dxfId="315" priority="755">
      <formula>LEN(TRIM(W14))=0</formula>
    </cfRule>
  </conditionalFormatting>
  <conditionalFormatting sqref="O18:W21 O202:W205 O215:W217 O38:W39 O47:W49 O266:W267 O92:W96 O184:W197 O221:W224 O199:W200">
    <cfRule type="expression" dxfId="314" priority="742">
      <formula>OR($C18=0,$C18=4)</formula>
    </cfRule>
    <cfRule type="expression" dxfId="313" priority="743">
      <formula>$C18=3</formula>
    </cfRule>
    <cfRule type="expression" dxfId="312" priority="744">
      <formula>$C18=2</formula>
    </cfRule>
    <cfRule type="expression" dxfId="311" priority="745">
      <formula>$C18=1</formula>
    </cfRule>
  </conditionalFormatting>
  <conditionalFormatting sqref="S18:V21 P18:Q21 S202:V205 P202:Q205 S215:V217 P215:Q217 S38:V39 P38:Q39 S47:V49 P47:Q49 S266:V267 P266:Q267 S92:V96 P92:Q96 S184:V197 P184:Q197 P221:Q224 S221:V224 P199:Q200 S199:V200">
    <cfRule type="expression" dxfId="310" priority="738">
      <formula>OR($C18=0,$C18=4)</formula>
    </cfRule>
    <cfRule type="expression" dxfId="309" priority="739">
      <formula>$C18=3</formula>
    </cfRule>
    <cfRule type="expression" dxfId="308" priority="740">
      <formula>$C18=2</formula>
    </cfRule>
    <cfRule type="expression" dxfId="307" priority="741">
      <formula>$C18=1</formula>
    </cfRule>
  </conditionalFormatting>
  <conditionalFormatting sqref="M18:M21 M202:M205 M215:M217 M38:M39 M47:M49 M266:M267 M92:M96 M184:M197 M221:M224 M199:M200">
    <cfRule type="cellIs" dxfId="306" priority="735" operator="notEqual">
      <formula>$N18</formula>
    </cfRule>
  </conditionalFormatting>
  <conditionalFormatting sqref="O22:W30">
    <cfRule type="expression" dxfId="305" priority="711">
      <formula>OR($C22=0,$C22=4)</formula>
    </cfRule>
    <cfRule type="expression" dxfId="304" priority="712">
      <formula>$C22=3</formula>
    </cfRule>
    <cfRule type="expression" dxfId="303" priority="713">
      <formula>$C22=2</formula>
    </cfRule>
    <cfRule type="expression" dxfId="302" priority="714">
      <formula>$C22=1</formula>
    </cfRule>
  </conditionalFormatting>
  <conditionalFormatting sqref="S22:V30 P22:Q30">
    <cfRule type="expression" dxfId="301" priority="707">
      <formula>OR($C22=0,$C22=4)</formula>
    </cfRule>
    <cfRule type="expression" dxfId="300" priority="708">
      <formula>$C22=3</formula>
    </cfRule>
    <cfRule type="expression" dxfId="299" priority="709">
      <formula>$C22=2</formula>
    </cfRule>
    <cfRule type="expression" dxfId="298" priority="710">
      <formula>$C22=1</formula>
    </cfRule>
  </conditionalFormatting>
  <conditionalFormatting sqref="M22:M30">
    <cfRule type="cellIs" dxfId="297" priority="704" operator="notEqual">
      <formula>$N22</formula>
    </cfRule>
  </conditionalFormatting>
  <conditionalFormatting sqref="O31:W37 O44:W45">
    <cfRule type="expression" dxfId="296" priority="690">
      <formula>OR($C31=0,$C31=4)</formula>
    </cfRule>
    <cfRule type="expression" dxfId="295" priority="691">
      <formula>$C31=3</formula>
    </cfRule>
    <cfRule type="expression" dxfId="294" priority="692">
      <formula>$C31=2</formula>
    </cfRule>
    <cfRule type="expression" dxfId="293" priority="693">
      <formula>$C31=1</formula>
    </cfRule>
  </conditionalFormatting>
  <conditionalFormatting sqref="S31:V37 P31:Q37 P44:Q45 S44:V45">
    <cfRule type="expression" dxfId="292" priority="686">
      <formula>OR($C31=0,$C31=4)</formula>
    </cfRule>
    <cfRule type="expression" dxfId="291" priority="687">
      <formula>$C31=3</formula>
    </cfRule>
    <cfRule type="expression" dxfId="290" priority="688">
      <formula>$C31=2</formula>
    </cfRule>
    <cfRule type="expression" dxfId="289" priority="689">
      <formula>$C31=1</formula>
    </cfRule>
  </conditionalFormatting>
  <conditionalFormatting sqref="M31:M37 M44:M45">
    <cfRule type="cellIs" dxfId="288" priority="683" operator="notEqual">
      <formula>$N31</formula>
    </cfRule>
  </conditionalFormatting>
  <conditionalFormatting sqref="O46:W46 O50:W55">
    <cfRule type="expression" dxfId="287" priority="669">
      <formula>OR($C46=0,$C46=4)</formula>
    </cfRule>
    <cfRule type="expression" dxfId="286" priority="670">
      <formula>$C46=3</formula>
    </cfRule>
    <cfRule type="expression" dxfId="285" priority="671">
      <formula>$C46=2</formula>
    </cfRule>
    <cfRule type="expression" dxfId="284" priority="672">
      <formula>$C46=1</formula>
    </cfRule>
  </conditionalFormatting>
  <conditionalFormatting sqref="S46:V46 P46:Q46 P50:Q55 S50:V55">
    <cfRule type="expression" dxfId="283" priority="665">
      <formula>OR($C46=0,$C46=4)</formula>
    </cfRule>
    <cfRule type="expression" dxfId="282" priority="666">
      <formula>$C46=3</formula>
    </cfRule>
    <cfRule type="expression" dxfId="281" priority="667">
      <formula>$C46=2</formula>
    </cfRule>
    <cfRule type="expression" dxfId="280" priority="668">
      <formula>$C46=1</formula>
    </cfRule>
  </conditionalFormatting>
  <conditionalFormatting sqref="M46 M50:M55">
    <cfRule type="cellIs" dxfId="279" priority="662" operator="notEqual">
      <formula>$N46</formula>
    </cfRule>
  </conditionalFormatting>
  <conditionalFormatting sqref="O207:W210 O212:W212">
    <cfRule type="expression" dxfId="278" priority="648">
      <formula>OR($C207=0,$C207=4)</formula>
    </cfRule>
    <cfRule type="expression" dxfId="277" priority="649">
      <formula>$C207=3</formula>
    </cfRule>
    <cfRule type="expression" dxfId="276" priority="650">
      <formula>$C207=2</formula>
    </cfRule>
    <cfRule type="expression" dxfId="275" priority="651">
      <formula>$C207=1</formula>
    </cfRule>
  </conditionalFormatting>
  <conditionalFormatting sqref="P207:Q210 S207:V210 S212:V212 P212:Q212">
    <cfRule type="expression" dxfId="274" priority="644">
      <formula>OR($C207=0,$C207=4)</formula>
    </cfRule>
    <cfRule type="expression" dxfId="273" priority="645">
      <formula>$C207=3</formula>
    </cfRule>
    <cfRule type="expression" dxfId="272" priority="646">
      <formula>$C207=2</formula>
    </cfRule>
    <cfRule type="expression" dxfId="271" priority="647">
      <formula>$C207=1</formula>
    </cfRule>
  </conditionalFormatting>
  <conditionalFormatting sqref="M207:M210 M212">
    <cfRule type="cellIs" dxfId="270" priority="641" operator="notEqual">
      <formula>$N207</formula>
    </cfRule>
  </conditionalFormatting>
  <conditionalFormatting sqref="O228:W228">
    <cfRule type="expression" dxfId="269" priority="627">
      <formula>OR($C228=0,$C228=4)</formula>
    </cfRule>
    <cfRule type="expression" dxfId="268" priority="628">
      <formula>$C228=3</formula>
    </cfRule>
    <cfRule type="expression" dxfId="267" priority="629">
      <formula>$C228=2</formula>
    </cfRule>
    <cfRule type="expression" dxfId="266" priority="630">
      <formula>$C228=1</formula>
    </cfRule>
  </conditionalFormatting>
  <conditionalFormatting sqref="P228:Q228 S228:V228">
    <cfRule type="expression" dxfId="265" priority="623">
      <formula>OR($C228=0,$C228=4)</formula>
    </cfRule>
    <cfRule type="expression" dxfId="264" priority="624">
      <formula>$C228=3</formula>
    </cfRule>
    <cfRule type="expression" dxfId="263" priority="625">
      <formula>$C228=2</formula>
    </cfRule>
    <cfRule type="expression" dxfId="262" priority="626">
      <formula>$C228=1</formula>
    </cfRule>
  </conditionalFormatting>
  <conditionalFormatting sqref="M228">
    <cfRule type="cellIs" dxfId="261" priority="620" operator="notEqual">
      <formula>$N228</formula>
    </cfRule>
  </conditionalFormatting>
  <conditionalFormatting sqref="O229:W237">
    <cfRule type="expression" dxfId="260" priority="606">
      <formula>OR($C229=0,$C229=4)</formula>
    </cfRule>
    <cfRule type="expression" dxfId="259" priority="607">
      <formula>$C229=3</formula>
    </cfRule>
    <cfRule type="expression" dxfId="258" priority="608">
      <formula>$C229=2</formula>
    </cfRule>
    <cfRule type="expression" dxfId="257" priority="609">
      <formula>$C229=1</formula>
    </cfRule>
  </conditionalFormatting>
  <conditionalFormatting sqref="S229:V237 P229:Q237">
    <cfRule type="expression" dxfId="256" priority="602">
      <formula>OR($C229=0,$C229=4)</formula>
    </cfRule>
    <cfRule type="expression" dxfId="255" priority="603">
      <formula>$C229=3</formula>
    </cfRule>
    <cfRule type="expression" dxfId="254" priority="604">
      <formula>$C229=2</formula>
    </cfRule>
    <cfRule type="expression" dxfId="253" priority="605">
      <formula>$C229=1</formula>
    </cfRule>
  </conditionalFormatting>
  <conditionalFormatting sqref="M229:M237">
    <cfRule type="cellIs" dxfId="252" priority="599" operator="notEqual">
      <formula>$N229</formula>
    </cfRule>
  </conditionalFormatting>
  <conditionalFormatting sqref="O238:W241 O252:W256">
    <cfRule type="expression" dxfId="251" priority="585">
      <formula>OR($C238=0,$C238=4)</formula>
    </cfRule>
    <cfRule type="expression" dxfId="250" priority="586">
      <formula>$C238=3</formula>
    </cfRule>
    <cfRule type="expression" dxfId="249" priority="587">
      <formula>$C238=2</formula>
    </cfRule>
    <cfRule type="expression" dxfId="248" priority="588">
      <formula>$C238=1</formula>
    </cfRule>
  </conditionalFormatting>
  <conditionalFormatting sqref="S238:V241 P238:Q241 P252:Q256 S252:V256">
    <cfRule type="expression" dxfId="247" priority="581">
      <formula>OR($C238=0,$C238=4)</formula>
    </cfRule>
    <cfRule type="expression" dxfId="246" priority="582">
      <formula>$C238=3</formula>
    </cfRule>
    <cfRule type="expression" dxfId="245" priority="583">
      <formula>$C238=2</formula>
    </cfRule>
    <cfRule type="expression" dxfId="244" priority="584">
      <formula>$C238=1</formula>
    </cfRule>
  </conditionalFormatting>
  <conditionalFormatting sqref="M238:M241 M252:M256">
    <cfRule type="cellIs" dxfId="243" priority="578" operator="notEqual">
      <formula>$N238</formula>
    </cfRule>
  </conditionalFormatting>
  <conditionalFormatting sqref="O257:W265">
    <cfRule type="expression" dxfId="242" priority="564">
      <formula>OR($C257=0,$C257=4)</formula>
    </cfRule>
    <cfRule type="expression" dxfId="241" priority="565">
      <formula>$C257=3</formula>
    </cfRule>
    <cfRule type="expression" dxfId="240" priority="566">
      <formula>$C257=2</formula>
    </cfRule>
    <cfRule type="expression" dxfId="239" priority="567">
      <formula>$C257=1</formula>
    </cfRule>
  </conditionalFormatting>
  <conditionalFormatting sqref="S257:V265 P257:Q265">
    <cfRule type="expression" dxfId="238" priority="560">
      <formula>OR($C257=0,$C257=4)</formula>
    </cfRule>
    <cfRule type="expression" dxfId="237" priority="561">
      <formula>$C257=3</formula>
    </cfRule>
    <cfRule type="expression" dxfId="236" priority="562">
      <formula>$C257=2</formula>
    </cfRule>
    <cfRule type="expression" dxfId="235" priority="563">
      <formula>$C257=1</formula>
    </cfRule>
  </conditionalFormatting>
  <conditionalFormatting sqref="M257:M265">
    <cfRule type="cellIs" dxfId="234" priority="557" operator="notEqual">
      <formula>$N257</formula>
    </cfRule>
  </conditionalFormatting>
  <conditionalFormatting sqref="O206:W206">
    <cfRule type="expression" dxfId="233" priority="543">
      <formula>OR($C206=0,$C206=4)</formula>
    </cfRule>
    <cfRule type="expression" dxfId="232" priority="544">
      <formula>$C206=3</formula>
    </cfRule>
    <cfRule type="expression" dxfId="231" priority="545">
      <formula>$C206=2</formula>
    </cfRule>
    <cfRule type="expression" dxfId="230" priority="546">
      <formula>$C206=1</formula>
    </cfRule>
  </conditionalFormatting>
  <conditionalFormatting sqref="S206:V206 P206:Q206">
    <cfRule type="expression" dxfId="229" priority="539">
      <formula>OR($C206=0,$C206=4)</formula>
    </cfRule>
    <cfRule type="expression" dxfId="228" priority="540">
      <formula>$C206=3</formula>
    </cfRule>
    <cfRule type="expression" dxfId="227" priority="541">
      <formula>$C206=2</formula>
    </cfRule>
    <cfRule type="expression" dxfId="226" priority="542">
      <formula>$C206=1</formula>
    </cfRule>
  </conditionalFormatting>
  <conditionalFormatting sqref="M206">
    <cfRule type="cellIs" dxfId="225" priority="536" operator="notEqual">
      <formula>$N206</formula>
    </cfRule>
  </conditionalFormatting>
  <conditionalFormatting sqref="O201:W201">
    <cfRule type="expression" dxfId="224" priority="522">
      <formula>OR($C201=0,$C201=4)</formula>
    </cfRule>
    <cfRule type="expression" dxfId="223" priority="523">
      <formula>$C201=3</formula>
    </cfRule>
    <cfRule type="expression" dxfId="222" priority="524">
      <formula>$C201=2</formula>
    </cfRule>
    <cfRule type="expression" dxfId="221" priority="525">
      <formula>$C201=1</formula>
    </cfRule>
  </conditionalFormatting>
  <conditionalFormatting sqref="S201:V201 P201:Q201">
    <cfRule type="expression" dxfId="220" priority="518">
      <formula>OR($C201=0,$C201=4)</formula>
    </cfRule>
    <cfRule type="expression" dxfId="219" priority="519">
      <formula>$C201=3</formula>
    </cfRule>
    <cfRule type="expression" dxfId="218" priority="520">
      <formula>$C201=2</formula>
    </cfRule>
    <cfRule type="expression" dxfId="217" priority="521">
      <formula>$C201=1</formula>
    </cfRule>
  </conditionalFormatting>
  <conditionalFormatting sqref="M201">
    <cfRule type="cellIs" dxfId="216" priority="515" operator="notEqual">
      <formula>$N201</formula>
    </cfRule>
  </conditionalFormatting>
  <conditionalFormatting sqref="O225:W225 O227:W227">
    <cfRule type="expression" dxfId="215" priority="501">
      <formula>OR($C225=0,$C225=4)</formula>
    </cfRule>
    <cfRule type="expression" dxfId="214" priority="502">
      <formula>$C225=3</formula>
    </cfRule>
    <cfRule type="expression" dxfId="213" priority="503">
      <formula>$C225=2</formula>
    </cfRule>
    <cfRule type="expression" dxfId="212" priority="504">
      <formula>$C225=1</formula>
    </cfRule>
  </conditionalFormatting>
  <conditionalFormatting sqref="S225:V225 P225:Q225 P227:Q227 S227:V227">
    <cfRule type="expression" dxfId="211" priority="497">
      <formula>OR($C225=0,$C225=4)</formula>
    </cfRule>
    <cfRule type="expression" dxfId="210" priority="498">
      <formula>$C225=3</formula>
    </cfRule>
    <cfRule type="expression" dxfId="209" priority="499">
      <formula>$C225=2</formula>
    </cfRule>
    <cfRule type="expression" dxfId="208" priority="500">
      <formula>$C225=1</formula>
    </cfRule>
  </conditionalFormatting>
  <conditionalFormatting sqref="M225 M227">
    <cfRule type="cellIs" dxfId="207" priority="494" operator="notEqual">
      <formula>$N225</formula>
    </cfRule>
  </conditionalFormatting>
  <conditionalFormatting sqref="O226:W226">
    <cfRule type="expression" dxfId="206" priority="480">
      <formula>OR($C226=0,$C226=4)</formula>
    </cfRule>
    <cfRule type="expression" dxfId="205" priority="481">
      <formula>$C226=3</formula>
    </cfRule>
    <cfRule type="expression" dxfId="204" priority="482">
      <formula>$C226=2</formula>
    </cfRule>
    <cfRule type="expression" dxfId="203" priority="483">
      <formula>$C226=1</formula>
    </cfRule>
  </conditionalFormatting>
  <conditionalFormatting sqref="S226:V226 P226:Q226">
    <cfRule type="expression" dxfId="202" priority="476">
      <formula>OR($C226=0,$C226=4)</formula>
    </cfRule>
    <cfRule type="expression" dxfId="201" priority="477">
      <formula>$C226=3</formula>
    </cfRule>
    <cfRule type="expression" dxfId="200" priority="478">
      <formula>$C226=2</formula>
    </cfRule>
    <cfRule type="expression" dxfId="199" priority="479">
      <formula>$C226=1</formula>
    </cfRule>
  </conditionalFormatting>
  <conditionalFormatting sqref="M226">
    <cfRule type="cellIs" dxfId="198" priority="473" operator="notEqual">
      <formula>$N226</formula>
    </cfRule>
  </conditionalFormatting>
  <conditionalFormatting sqref="O211:W211">
    <cfRule type="expression" dxfId="197" priority="459">
      <formula>OR($C211=0,$C211=4)</formula>
    </cfRule>
    <cfRule type="expression" dxfId="196" priority="460">
      <formula>$C211=3</formula>
    </cfRule>
    <cfRule type="expression" dxfId="195" priority="461">
      <formula>$C211=2</formula>
    </cfRule>
    <cfRule type="expression" dxfId="194" priority="462">
      <formula>$C211=1</formula>
    </cfRule>
  </conditionalFormatting>
  <conditionalFormatting sqref="S211:V211 P211:Q211">
    <cfRule type="expression" dxfId="193" priority="455">
      <formula>OR($C211=0,$C211=4)</formula>
    </cfRule>
    <cfRule type="expression" dxfId="192" priority="456">
      <formula>$C211=3</formula>
    </cfRule>
    <cfRule type="expression" dxfId="191" priority="457">
      <formula>$C211=2</formula>
    </cfRule>
    <cfRule type="expression" dxfId="190" priority="458">
      <formula>$C211=1</formula>
    </cfRule>
  </conditionalFormatting>
  <conditionalFormatting sqref="M211">
    <cfRule type="cellIs" dxfId="189" priority="452" operator="notEqual">
      <formula>$N211</formula>
    </cfRule>
  </conditionalFormatting>
  <conditionalFormatting sqref="O97:W105">
    <cfRule type="expression" dxfId="188" priority="438">
      <formula>OR($C97=0,$C97=4)</formula>
    </cfRule>
    <cfRule type="expression" dxfId="187" priority="439">
      <formula>$C97=3</formula>
    </cfRule>
    <cfRule type="expression" dxfId="186" priority="440">
      <formula>$C97=2</formula>
    </cfRule>
    <cfRule type="expression" dxfId="185" priority="441">
      <formula>$C97=1</formula>
    </cfRule>
  </conditionalFormatting>
  <conditionalFormatting sqref="S97:V105 P97:Q105">
    <cfRule type="expression" dxfId="184" priority="434">
      <formula>OR($C97=0,$C97=4)</formula>
    </cfRule>
    <cfRule type="expression" dxfId="183" priority="435">
      <formula>$C97=3</formula>
    </cfRule>
    <cfRule type="expression" dxfId="182" priority="436">
      <formula>$C97=2</formula>
    </cfRule>
    <cfRule type="expression" dxfId="181" priority="437">
      <formula>$C97=1</formula>
    </cfRule>
  </conditionalFormatting>
  <conditionalFormatting sqref="M97:M105">
    <cfRule type="cellIs" dxfId="180" priority="431" operator="notEqual">
      <formula>$N97</formula>
    </cfRule>
  </conditionalFormatting>
  <conditionalFormatting sqref="O106:W114">
    <cfRule type="expression" dxfId="179" priority="417">
      <formula>OR($C106=0,$C106=4)</formula>
    </cfRule>
    <cfRule type="expression" dxfId="178" priority="418">
      <formula>$C106=3</formula>
    </cfRule>
    <cfRule type="expression" dxfId="177" priority="419">
      <formula>$C106=2</formula>
    </cfRule>
    <cfRule type="expression" dxfId="176" priority="420">
      <formula>$C106=1</formula>
    </cfRule>
  </conditionalFormatting>
  <conditionalFormatting sqref="S106:V114 P106:Q114">
    <cfRule type="expression" dxfId="175" priority="413">
      <formula>OR($C106=0,$C106=4)</formula>
    </cfRule>
    <cfRule type="expression" dxfId="174" priority="414">
      <formula>$C106=3</formula>
    </cfRule>
    <cfRule type="expression" dxfId="173" priority="415">
      <formula>$C106=2</formula>
    </cfRule>
    <cfRule type="expression" dxfId="172" priority="416">
      <formula>$C106=1</formula>
    </cfRule>
  </conditionalFormatting>
  <conditionalFormatting sqref="M106:M114">
    <cfRule type="cellIs" dxfId="171" priority="410" operator="notEqual">
      <formula>$N106</formula>
    </cfRule>
  </conditionalFormatting>
  <conditionalFormatting sqref="O115:W123">
    <cfRule type="expression" dxfId="170" priority="396">
      <formula>OR($C115=0,$C115=4)</formula>
    </cfRule>
    <cfRule type="expression" dxfId="169" priority="397">
      <formula>$C115=3</formula>
    </cfRule>
    <cfRule type="expression" dxfId="168" priority="398">
      <formula>$C115=2</formula>
    </cfRule>
    <cfRule type="expression" dxfId="167" priority="399">
      <formula>$C115=1</formula>
    </cfRule>
  </conditionalFormatting>
  <conditionalFormatting sqref="S115:V123 P115:Q123">
    <cfRule type="expression" dxfId="166" priority="392">
      <formula>OR($C115=0,$C115=4)</formula>
    </cfRule>
    <cfRule type="expression" dxfId="165" priority="393">
      <formula>$C115=3</formula>
    </cfRule>
    <cfRule type="expression" dxfId="164" priority="394">
      <formula>$C115=2</formula>
    </cfRule>
    <cfRule type="expression" dxfId="163" priority="395">
      <formula>$C115=1</formula>
    </cfRule>
  </conditionalFormatting>
  <conditionalFormatting sqref="M115:M123">
    <cfRule type="cellIs" dxfId="162" priority="389" operator="notEqual">
      <formula>$N115</formula>
    </cfRule>
  </conditionalFormatting>
  <conditionalFormatting sqref="O124:W132">
    <cfRule type="expression" dxfId="161" priority="375">
      <formula>OR($C124=0,$C124=4)</formula>
    </cfRule>
    <cfRule type="expression" dxfId="160" priority="376">
      <formula>$C124=3</formula>
    </cfRule>
    <cfRule type="expression" dxfId="159" priority="377">
      <formula>$C124=2</formula>
    </cfRule>
    <cfRule type="expression" dxfId="158" priority="378">
      <formula>$C124=1</formula>
    </cfRule>
  </conditionalFormatting>
  <conditionalFormatting sqref="S124:V132 P124:Q132">
    <cfRule type="expression" dxfId="157" priority="371">
      <formula>OR($C124=0,$C124=4)</formula>
    </cfRule>
    <cfRule type="expression" dxfId="156" priority="372">
      <formula>$C124=3</formula>
    </cfRule>
    <cfRule type="expression" dxfId="155" priority="373">
      <formula>$C124=2</formula>
    </cfRule>
    <cfRule type="expression" dxfId="154" priority="374">
      <formula>$C124=1</formula>
    </cfRule>
  </conditionalFormatting>
  <conditionalFormatting sqref="M124:M132">
    <cfRule type="cellIs" dxfId="153" priority="368" operator="notEqual">
      <formula>$N124</formula>
    </cfRule>
  </conditionalFormatting>
  <conditionalFormatting sqref="O133:W141">
    <cfRule type="expression" dxfId="152" priority="354">
      <formula>OR($C133=0,$C133=4)</formula>
    </cfRule>
    <cfRule type="expression" dxfId="151" priority="355">
      <formula>$C133=3</formula>
    </cfRule>
    <cfRule type="expression" dxfId="150" priority="356">
      <formula>$C133=2</formula>
    </cfRule>
    <cfRule type="expression" dxfId="149" priority="357">
      <formula>$C133=1</formula>
    </cfRule>
  </conditionalFormatting>
  <conditionalFormatting sqref="S133:V141 P133:Q141">
    <cfRule type="expression" dxfId="148" priority="350">
      <formula>OR($C133=0,$C133=4)</formula>
    </cfRule>
    <cfRule type="expression" dxfId="147" priority="351">
      <formula>$C133=3</formula>
    </cfRule>
    <cfRule type="expression" dxfId="146" priority="352">
      <formula>$C133=2</formula>
    </cfRule>
    <cfRule type="expression" dxfId="145" priority="353">
      <formula>$C133=1</formula>
    </cfRule>
  </conditionalFormatting>
  <conditionalFormatting sqref="M133:M141">
    <cfRule type="cellIs" dxfId="144" priority="347" operator="notEqual">
      <formula>$N133</formula>
    </cfRule>
  </conditionalFormatting>
  <conditionalFormatting sqref="O142:W147">
    <cfRule type="expression" dxfId="143" priority="333">
      <formula>OR($C142=0,$C142=4)</formula>
    </cfRule>
    <cfRule type="expression" dxfId="142" priority="334">
      <formula>$C142=3</formula>
    </cfRule>
    <cfRule type="expression" dxfId="141" priority="335">
      <formula>$C142=2</formula>
    </cfRule>
    <cfRule type="expression" dxfId="140" priority="336">
      <formula>$C142=1</formula>
    </cfRule>
  </conditionalFormatting>
  <conditionalFormatting sqref="S142:V147 P142:Q147">
    <cfRule type="expression" dxfId="139" priority="329">
      <formula>OR($C142=0,$C142=4)</formula>
    </cfRule>
    <cfRule type="expression" dxfId="138" priority="330">
      <formula>$C142=3</formula>
    </cfRule>
    <cfRule type="expression" dxfId="137" priority="331">
      <formula>$C142=2</formula>
    </cfRule>
    <cfRule type="expression" dxfId="136" priority="332">
      <formula>$C142=1</formula>
    </cfRule>
  </conditionalFormatting>
  <conditionalFormatting sqref="M142:M147">
    <cfRule type="cellIs" dxfId="135" priority="326" operator="notEqual">
      <formula>$N142</formula>
    </cfRule>
  </conditionalFormatting>
  <conditionalFormatting sqref="O148:W156">
    <cfRule type="expression" dxfId="134" priority="312">
      <formula>OR($C148=0,$C148=4)</formula>
    </cfRule>
    <cfRule type="expression" dxfId="133" priority="313">
      <formula>$C148=3</formula>
    </cfRule>
    <cfRule type="expression" dxfId="132" priority="314">
      <formula>$C148=2</formula>
    </cfRule>
    <cfRule type="expression" dxfId="131" priority="315">
      <formula>$C148=1</formula>
    </cfRule>
  </conditionalFormatting>
  <conditionalFormatting sqref="S148:V156 P148:Q156">
    <cfRule type="expression" dxfId="130" priority="308">
      <formula>OR($C148=0,$C148=4)</formula>
    </cfRule>
    <cfRule type="expression" dxfId="129" priority="309">
      <formula>$C148=3</formula>
    </cfRule>
    <cfRule type="expression" dxfId="128" priority="310">
      <formula>$C148=2</formula>
    </cfRule>
    <cfRule type="expression" dxfId="127" priority="311">
      <formula>$C148=1</formula>
    </cfRule>
  </conditionalFormatting>
  <conditionalFormatting sqref="M148:M156">
    <cfRule type="cellIs" dxfId="126" priority="305" operator="notEqual">
      <formula>$N148</formula>
    </cfRule>
  </conditionalFormatting>
  <conditionalFormatting sqref="O157:W165">
    <cfRule type="expression" dxfId="125" priority="291">
      <formula>OR($C157=0,$C157=4)</formula>
    </cfRule>
    <cfRule type="expression" dxfId="124" priority="292">
      <formula>$C157=3</formula>
    </cfRule>
    <cfRule type="expression" dxfId="123" priority="293">
      <formula>$C157=2</formula>
    </cfRule>
    <cfRule type="expression" dxfId="122" priority="294">
      <formula>$C157=1</formula>
    </cfRule>
  </conditionalFormatting>
  <conditionalFormatting sqref="S157:V165 P157:Q165">
    <cfRule type="expression" dxfId="121" priority="287">
      <formula>OR($C157=0,$C157=4)</formula>
    </cfRule>
    <cfRule type="expression" dxfId="120" priority="288">
      <formula>$C157=3</formula>
    </cfRule>
    <cfRule type="expression" dxfId="119" priority="289">
      <formula>$C157=2</formula>
    </cfRule>
    <cfRule type="expression" dxfId="118" priority="290">
      <formula>$C157=1</formula>
    </cfRule>
  </conditionalFormatting>
  <conditionalFormatting sqref="M157:M165">
    <cfRule type="cellIs" dxfId="117" priority="284" operator="notEqual">
      <formula>$N157</formula>
    </cfRule>
  </conditionalFormatting>
  <conditionalFormatting sqref="O166:W174">
    <cfRule type="expression" dxfId="116" priority="270">
      <formula>OR($C166=0,$C166=4)</formula>
    </cfRule>
    <cfRule type="expression" dxfId="115" priority="271">
      <formula>$C166=3</formula>
    </cfRule>
    <cfRule type="expression" dxfId="114" priority="272">
      <formula>$C166=2</formula>
    </cfRule>
    <cfRule type="expression" dxfId="113" priority="273">
      <formula>$C166=1</formula>
    </cfRule>
  </conditionalFormatting>
  <conditionalFormatting sqref="S166:V174 P166:Q174">
    <cfRule type="expression" dxfId="112" priority="266">
      <formula>OR($C166=0,$C166=4)</formula>
    </cfRule>
    <cfRule type="expression" dxfId="111" priority="267">
      <formula>$C166=3</formula>
    </cfRule>
    <cfRule type="expression" dxfId="110" priority="268">
      <formula>$C166=2</formula>
    </cfRule>
    <cfRule type="expression" dxfId="109" priority="269">
      <formula>$C166=1</formula>
    </cfRule>
  </conditionalFormatting>
  <conditionalFormatting sqref="M166:M174">
    <cfRule type="cellIs" dxfId="108" priority="263" operator="notEqual">
      <formula>$N166</formula>
    </cfRule>
  </conditionalFormatting>
  <conditionalFormatting sqref="O175:W183">
    <cfRule type="expression" dxfId="107" priority="249">
      <formula>OR($C175=0,$C175=4)</formula>
    </cfRule>
    <cfRule type="expression" dxfId="106" priority="250">
      <formula>$C175=3</formula>
    </cfRule>
    <cfRule type="expression" dxfId="105" priority="251">
      <formula>$C175=2</formula>
    </cfRule>
    <cfRule type="expression" dxfId="104" priority="252">
      <formula>$C175=1</formula>
    </cfRule>
  </conditionalFormatting>
  <conditionalFormatting sqref="S175:V183 P175:Q183">
    <cfRule type="expression" dxfId="103" priority="245">
      <formula>OR($C175=0,$C175=4)</formula>
    </cfRule>
    <cfRule type="expression" dxfId="102" priority="246">
      <formula>$C175=3</formula>
    </cfRule>
    <cfRule type="expression" dxfId="101" priority="247">
      <formula>$C175=2</formula>
    </cfRule>
    <cfRule type="expression" dxfId="100" priority="248">
      <formula>$C175=1</formula>
    </cfRule>
  </conditionalFormatting>
  <conditionalFormatting sqref="M175:M183">
    <cfRule type="cellIs" dxfId="99" priority="242" operator="notEqual">
      <formula>$N175</formula>
    </cfRule>
  </conditionalFormatting>
  <conditionalFormatting sqref="O56:W64">
    <cfRule type="expression" dxfId="98" priority="228">
      <formula>OR($C56=0,$C56=4)</formula>
    </cfRule>
    <cfRule type="expression" dxfId="97" priority="229">
      <formula>$C56=3</formula>
    </cfRule>
    <cfRule type="expression" dxfId="96" priority="230">
      <formula>$C56=2</formula>
    </cfRule>
    <cfRule type="expression" dxfId="95" priority="231">
      <formula>$C56=1</formula>
    </cfRule>
  </conditionalFormatting>
  <conditionalFormatting sqref="S56:V64 P56:Q64">
    <cfRule type="expression" dxfId="94" priority="224">
      <formula>OR($C56=0,$C56=4)</formula>
    </cfRule>
    <cfRule type="expression" dxfId="93" priority="225">
      <formula>$C56=3</formula>
    </cfRule>
    <cfRule type="expression" dxfId="92" priority="226">
      <formula>$C56=2</formula>
    </cfRule>
    <cfRule type="expression" dxfId="91" priority="227">
      <formula>$C56=1</formula>
    </cfRule>
  </conditionalFormatting>
  <conditionalFormatting sqref="M56:M64">
    <cfRule type="cellIs" dxfId="90" priority="221" operator="notEqual">
      <formula>$N56</formula>
    </cfRule>
  </conditionalFormatting>
  <conditionalFormatting sqref="O65:W73">
    <cfRule type="expression" dxfId="89" priority="207">
      <formula>OR($C65=0,$C65=4)</formula>
    </cfRule>
    <cfRule type="expression" dxfId="88" priority="208">
      <formula>$C65=3</formula>
    </cfRule>
    <cfRule type="expression" dxfId="87" priority="209">
      <formula>$C65=2</formula>
    </cfRule>
    <cfRule type="expression" dxfId="86" priority="210">
      <formula>$C65=1</formula>
    </cfRule>
  </conditionalFormatting>
  <conditionalFormatting sqref="S65:V73 P65:Q73">
    <cfRule type="expression" dxfId="85" priority="203">
      <formula>OR($C65=0,$C65=4)</formula>
    </cfRule>
    <cfRule type="expression" dxfId="84" priority="204">
      <formula>$C65=3</formula>
    </cfRule>
    <cfRule type="expression" dxfId="83" priority="205">
      <formula>$C65=2</formula>
    </cfRule>
    <cfRule type="expression" dxfId="82" priority="206">
      <formula>$C65=1</formula>
    </cfRule>
  </conditionalFormatting>
  <conditionalFormatting sqref="M65:M73">
    <cfRule type="cellIs" dxfId="81" priority="200" operator="notEqual">
      <formula>$N65</formula>
    </cfRule>
  </conditionalFormatting>
  <conditionalFormatting sqref="O74:W82">
    <cfRule type="expression" dxfId="80" priority="186">
      <formula>OR($C74=0,$C74=4)</formula>
    </cfRule>
    <cfRule type="expression" dxfId="79" priority="187">
      <formula>$C74=3</formula>
    </cfRule>
    <cfRule type="expression" dxfId="78" priority="188">
      <formula>$C74=2</formula>
    </cfRule>
    <cfRule type="expression" dxfId="77" priority="189">
      <formula>$C74=1</formula>
    </cfRule>
  </conditionalFormatting>
  <conditionalFormatting sqref="S74:V82 P74:Q82">
    <cfRule type="expression" dxfId="76" priority="182">
      <formula>OR($C74=0,$C74=4)</formula>
    </cfRule>
    <cfRule type="expression" dxfId="75" priority="183">
      <formula>$C74=3</formula>
    </cfRule>
    <cfRule type="expression" dxfId="74" priority="184">
      <formula>$C74=2</formula>
    </cfRule>
    <cfRule type="expression" dxfId="73" priority="185">
      <formula>$C74=1</formula>
    </cfRule>
  </conditionalFormatting>
  <conditionalFormatting sqref="M74:M82">
    <cfRule type="cellIs" dxfId="72" priority="179" operator="notEqual">
      <formula>$N74</formula>
    </cfRule>
  </conditionalFormatting>
  <conditionalFormatting sqref="O83:W91">
    <cfRule type="expression" dxfId="71" priority="165">
      <formula>OR($C83=0,$C83=4)</formula>
    </cfRule>
    <cfRule type="expression" dxfId="70" priority="166">
      <formula>$C83=3</formula>
    </cfRule>
    <cfRule type="expression" dxfId="69" priority="167">
      <formula>$C83=2</formula>
    </cfRule>
    <cfRule type="expression" dxfId="68" priority="168">
      <formula>$C83=1</formula>
    </cfRule>
  </conditionalFormatting>
  <conditionalFormatting sqref="S83:V91 P83:Q91">
    <cfRule type="expression" dxfId="67" priority="161">
      <formula>OR($C83=0,$C83=4)</formula>
    </cfRule>
    <cfRule type="expression" dxfId="66" priority="162">
      <formula>$C83=3</formula>
    </cfRule>
    <cfRule type="expression" dxfId="65" priority="163">
      <formula>$C83=2</formula>
    </cfRule>
    <cfRule type="expression" dxfId="64" priority="164">
      <formula>$C83=1</formula>
    </cfRule>
  </conditionalFormatting>
  <conditionalFormatting sqref="M83:M91">
    <cfRule type="cellIs" dxfId="63" priority="158" operator="notEqual">
      <formula>$N83</formula>
    </cfRule>
  </conditionalFormatting>
  <conditionalFormatting sqref="O213:W214">
    <cfRule type="expression" dxfId="62" priority="144">
      <formula>OR($C213=0,$C213=4)</formula>
    </cfRule>
    <cfRule type="expression" dxfId="61" priority="145">
      <formula>$C213=3</formula>
    </cfRule>
    <cfRule type="expression" dxfId="60" priority="146">
      <formula>$C213=2</formula>
    </cfRule>
    <cfRule type="expression" dxfId="59" priority="147">
      <formula>$C213=1</formula>
    </cfRule>
  </conditionalFormatting>
  <conditionalFormatting sqref="S213:V214 P213:Q214">
    <cfRule type="expression" dxfId="58" priority="140">
      <formula>OR($C213=0,$C213=4)</formula>
    </cfRule>
    <cfRule type="expression" dxfId="57" priority="141">
      <formula>$C213=3</formula>
    </cfRule>
    <cfRule type="expression" dxfId="56" priority="142">
      <formula>$C213=2</formula>
    </cfRule>
    <cfRule type="expression" dxfId="55" priority="143">
      <formula>$C213=1</formula>
    </cfRule>
  </conditionalFormatting>
  <conditionalFormatting sqref="M213:M214">
    <cfRule type="cellIs" dxfId="54" priority="137" operator="notEqual">
      <formula>$N213</formula>
    </cfRule>
  </conditionalFormatting>
  <conditionalFormatting sqref="O242:W250">
    <cfRule type="expression" dxfId="53" priority="123">
      <formula>OR($C242=0,$C242=4)</formula>
    </cfRule>
    <cfRule type="expression" dxfId="52" priority="124">
      <formula>$C242=3</formula>
    </cfRule>
    <cfRule type="expression" dxfId="51" priority="125">
      <formula>$C242=2</formula>
    </cfRule>
    <cfRule type="expression" dxfId="50" priority="126">
      <formula>$C242=1</formula>
    </cfRule>
  </conditionalFormatting>
  <conditionalFormatting sqref="S242:V250 P242:Q250">
    <cfRule type="expression" dxfId="49" priority="119">
      <formula>OR($C242=0,$C242=4)</formula>
    </cfRule>
    <cfRule type="expression" dxfId="48" priority="120">
      <formula>$C242=3</formula>
    </cfRule>
    <cfRule type="expression" dxfId="47" priority="121">
      <formula>$C242=2</formula>
    </cfRule>
    <cfRule type="expression" dxfId="46" priority="122">
      <formula>$C242=1</formula>
    </cfRule>
  </conditionalFormatting>
  <conditionalFormatting sqref="M242:M250">
    <cfRule type="cellIs" dxfId="45" priority="116" operator="notEqual">
      <formula>$N242</formula>
    </cfRule>
  </conditionalFormatting>
  <conditionalFormatting sqref="O251:W251">
    <cfRule type="expression" dxfId="44" priority="102">
      <formula>OR($C251=0,$C251=4)</formula>
    </cfRule>
    <cfRule type="expression" dxfId="43" priority="103">
      <formula>$C251=3</formula>
    </cfRule>
    <cfRule type="expression" dxfId="42" priority="104">
      <formula>$C251=2</formula>
    </cfRule>
    <cfRule type="expression" dxfId="41" priority="105">
      <formula>$C251=1</formula>
    </cfRule>
  </conditionalFormatting>
  <conditionalFormatting sqref="S251:V251 P251:Q251">
    <cfRule type="expression" dxfId="40" priority="98">
      <formula>OR($C251=0,$C251=4)</formula>
    </cfRule>
    <cfRule type="expression" dxfId="39" priority="99">
      <formula>$C251=3</formula>
    </cfRule>
    <cfRule type="expression" dxfId="38" priority="100">
      <formula>$C251=2</formula>
    </cfRule>
    <cfRule type="expression" dxfId="37" priority="101">
      <formula>$C251=1</formula>
    </cfRule>
  </conditionalFormatting>
  <conditionalFormatting sqref="M251">
    <cfRule type="cellIs" dxfId="36" priority="95" operator="notEqual">
      <formula>$N251</formula>
    </cfRule>
  </conditionalFormatting>
  <conditionalFormatting sqref="O218:W220">
    <cfRule type="expression" dxfId="35" priority="81">
      <formula>OR($C218=0,$C218=4)</formula>
    </cfRule>
    <cfRule type="expression" dxfId="34" priority="82">
      <formula>$C218=3</formula>
    </cfRule>
    <cfRule type="expression" dxfId="33" priority="83">
      <formula>$C218=2</formula>
    </cfRule>
    <cfRule type="expression" dxfId="32" priority="84">
      <formula>$C218=1</formula>
    </cfRule>
  </conditionalFormatting>
  <conditionalFormatting sqref="S218:V220 P218:Q220">
    <cfRule type="expression" dxfId="31" priority="77">
      <formula>OR($C218=0,$C218=4)</formula>
    </cfRule>
    <cfRule type="expression" dxfId="30" priority="78">
      <formula>$C218=3</formula>
    </cfRule>
    <cfRule type="expression" dxfId="29" priority="79">
      <formula>$C218=2</formula>
    </cfRule>
    <cfRule type="expression" dxfId="28" priority="80">
      <formula>$C218=1</formula>
    </cfRule>
  </conditionalFormatting>
  <conditionalFormatting sqref="M218:M220">
    <cfRule type="cellIs" dxfId="27" priority="74" operator="notEqual">
      <formula>$N218</formula>
    </cfRule>
  </conditionalFormatting>
  <conditionalFormatting sqref="O40:W41">
    <cfRule type="expression" dxfId="26" priority="60">
      <formula>OR($C40=0,$C40=4)</formula>
    </cfRule>
    <cfRule type="expression" dxfId="25" priority="61">
      <formula>$C40=3</formula>
    </cfRule>
    <cfRule type="expression" dxfId="24" priority="62">
      <formula>$C40=2</formula>
    </cfRule>
    <cfRule type="expression" dxfId="23" priority="63">
      <formula>$C40=1</formula>
    </cfRule>
  </conditionalFormatting>
  <conditionalFormatting sqref="S40:V41 P40:Q41">
    <cfRule type="expression" dxfId="22" priority="56">
      <formula>OR($C40=0,$C40=4)</formula>
    </cfRule>
    <cfRule type="expression" dxfId="21" priority="57">
      <formula>$C40=3</formula>
    </cfRule>
    <cfRule type="expression" dxfId="20" priority="58">
      <formula>$C40=2</formula>
    </cfRule>
    <cfRule type="expression" dxfId="19" priority="59">
      <formula>$C40=1</formula>
    </cfRule>
  </conditionalFormatting>
  <conditionalFormatting sqref="M40:M41">
    <cfRule type="cellIs" dxfId="18" priority="53" operator="notEqual">
      <formula>$N40</formula>
    </cfRule>
  </conditionalFormatting>
  <conditionalFormatting sqref="O198:W198">
    <cfRule type="expression" dxfId="17" priority="39">
      <formula>OR($C198=0,$C198=4)</formula>
    </cfRule>
    <cfRule type="expression" dxfId="16" priority="40">
      <formula>$C198=3</formula>
    </cfRule>
    <cfRule type="expression" dxfId="15" priority="41">
      <formula>$C198=2</formula>
    </cfRule>
    <cfRule type="expression" dxfId="14" priority="42">
      <formula>$C198=1</formula>
    </cfRule>
  </conditionalFormatting>
  <conditionalFormatting sqref="S198:V198 P198:Q198">
    <cfRule type="expression" dxfId="13" priority="35">
      <formula>OR($C198=0,$C198=4)</formula>
    </cfRule>
    <cfRule type="expression" dxfId="12" priority="36">
      <formula>$C198=3</formula>
    </cfRule>
    <cfRule type="expression" dxfId="11" priority="37">
      <formula>$C198=2</formula>
    </cfRule>
    <cfRule type="expression" dxfId="10" priority="38">
      <formula>$C198=1</formula>
    </cfRule>
  </conditionalFormatting>
  <conditionalFormatting sqref="M198">
    <cfRule type="cellIs" dxfId="9" priority="32" operator="notEqual">
      <formula>$N198</formula>
    </cfRule>
  </conditionalFormatting>
  <conditionalFormatting sqref="O42:W43">
    <cfRule type="expression" dxfId="8" priority="18">
      <formula>OR($C42=0,$C42=4)</formula>
    </cfRule>
    <cfRule type="expression" dxfId="7" priority="19">
      <formula>$C42=3</formula>
    </cfRule>
    <cfRule type="expression" dxfId="6" priority="20">
      <formula>$C42=2</formula>
    </cfRule>
    <cfRule type="expression" dxfId="5" priority="21">
      <formula>$C42=1</formula>
    </cfRule>
  </conditionalFormatting>
  <conditionalFormatting sqref="S42:V43 P42:Q43">
    <cfRule type="expression" dxfId="4" priority="14">
      <formula>OR($C42=0,$C42=4)</formula>
    </cfRule>
    <cfRule type="expression" dxfId="3" priority="15">
      <formula>$C42=3</formula>
    </cfRule>
    <cfRule type="expression" dxfId="2" priority="16">
      <formula>$C42=2</formula>
    </cfRule>
    <cfRule type="expression" dxfId="1" priority="17">
      <formula>$C42=1</formula>
    </cfRule>
  </conditionalFormatting>
  <conditionalFormatting sqref="M42:M43">
    <cfRule type="cellIs" dxfId="0" priority="11" operator="notEqual">
      <formula>$N42</formula>
    </cfRule>
  </conditionalFormatting>
  <dataValidations count="17"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267">
      <formula1>IF(M18="Nível 2",ORÇAMENTO.ListaServiços,"ERRO")</formula1>
    </dataValidation>
    <dataValidation type="custom" allowBlank="1" showInputMessage="1" showErrorMessage="1" sqref="A268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267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267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&amp;L&amp;G&amp;C&amp;"Times New Roman,Normal"&amp;5THIAGO RODRIGUES ALVES LOPES
ENGENHEIRO CIVIL
CREA: 1016728441D-GO&amp;R&amp;"Times New Roman,Normal"&amp;5ART Nº 1020190100492</oddFooter>
  </headerFooter>
  <colBreaks count="1" manualBreakCount="1">
    <brk id="14" max="1048575" man="1"/>
  </col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2019-11-26T12:34:18Z</dcterms:created>
  <dcterms:modified xsi:type="dcterms:W3CDTF">2019-11-26T13:27:50Z</dcterms:modified>
</cp:coreProperties>
</file>