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PACTA\RIO VERDE\SEDUC\CONC COLEGIO DO SOL 030-2023\orc lic\composições atualizadas\"/>
    </mc:Choice>
  </mc:AlternateContent>
  <xr:revisionPtr revIDLastSave="0" documentId="13_ncr:1_{EF10B4BB-7215-4696-8F6C-4ED328EAD0EF}" xr6:coauthVersionLast="47" xr6:coauthVersionMax="47" xr10:uidLastSave="{00000000-0000-0000-0000-000000000000}"/>
  <bookViews>
    <workbookView xWindow="-120" yWindow="-120" windowWidth="20730" windowHeight="11160" tabRatio="871" activeTab="1" xr2:uid="{00000000-000D-0000-FFFF-FFFF00000000}"/>
  </bookViews>
  <sheets>
    <sheet name="resumo" sheetId="9" r:id="rId1"/>
    <sheet name="orc" sheetId="15" r:id="rId2"/>
    <sheet name="soma" sheetId="142" r:id="rId3"/>
    <sheet name="crono" sheetId="149" r:id="rId4"/>
    <sheet name="bdi" sheetId="158" r:id="rId5"/>
    <sheet name="rela" sheetId="171" r:id="rId6"/>
    <sheet name="maior" sheetId="176" r:id="rId7"/>
    <sheet name="compos apresentar" sheetId="297" r:id="rId8"/>
  </sheets>
  <definedNames>
    <definedName name="_xlnm._FilterDatabase" localSheetId="7" hidden="1">'compos apresentar'!$A$16:$G$11786</definedName>
    <definedName name="_xlnm._FilterDatabase" localSheetId="1" hidden="1">orc!$A$5:$K$2093</definedName>
    <definedName name="_xlnm.Print_Area" localSheetId="7">'compos apresentar'!$A$1:$G$11786</definedName>
    <definedName name="_xlnm.Print_Area" localSheetId="1">orc!$A$1:$K$2094</definedName>
    <definedName name="_xlnm.Print_Area" localSheetId="5">rela!$A$1:$D$30</definedName>
    <definedName name="_xlnm.Print_Area" localSheetId="0">resumo!$A$1:$F$35</definedName>
    <definedName name="_xlnm.Print_Area" localSheetId="2">soma!$A$1:$E$32</definedName>
    <definedName name="_xlnm.Print_Titles" localSheetId="7">'compos apresentar'!$1:$10</definedName>
    <definedName name="_xlnm.Print_Titles" localSheetId="1">orc!$1:$5</definedName>
  </definedNames>
  <calcPr calcId="181029"/>
</workbook>
</file>

<file path=xl/calcChain.xml><?xml version="1.0" encoding="utf-8"?>
<calcChain xmlns="http://schemas.openxmlformats.org/spreadsheetml/2006/main">
  <c r="F11732" i="297" l="1"/>
  <c r="F11733" i="297" s="1"/>
  <c r="F11717" i="297"/>
  <c r="F11718" i="297" s="1"/>
  <c r="F11620" i="297"/>
  <c r="F11474" i="297"/>
  <c r="F11442" i="297"/>
  <c r="F11443" i="297" s="1"/>
  <c r="F11409" i="297"/>
  <c r="F11410" i="297" s="1"/>
  <c r="F11290" i="297"/>
  <c r="F11291" i="297" s="1"/>
  <c r="F11275" i="297"/>
  <c r="F11276" i="297" s="1"/>
  <c r="F11128" i="297"/>
  <c r="F11129" i="297" s="1"/>
  <c r="F10998" i="297"/>
  <c r="F10999" i="297" s="1"/>
  <c r="F10968" i="297"/>
  <c r="F10971" i="297"/>
  <c r="F10882" i="297"/>
  <c r="F10865" i="297"/>
  <c r="F10799" i="297"/>
  <c r="F10752" i="297"/>
  <c r="F10736" i="297"/>
  <c r="F10737" i="297" s="1"/>
  <c r="F10676" i="297"/>
  <c r="F10677" i="297" s="1"/>
  <c r="F10645" i="297"/>
  <c r="F10646" i="297" s="1"/>
  <c r="F10630" i="297"/>
  <c r="F10631" i="297" s="1"/>
  <c r="F10615" i="297"/>
  <c r="F10616" i="297" s="1"/>
  <c r="F10583" i="297"/>
  <c r="F10568" i="297"/>
  <c r="F10441" i="297"/>
  <c r="F10442" i="297" s="1"/>
  <c r="F10279" i="297"/>
  <c r="F10233" i="297"/>
  <c r="F10234" i="297" s="1"/>
  <c r="F10202" i="297"/>
  <c r="F10203" i="297" s="1"/>
  <c r="F10156" i="297"/>
  <c r="F10157" i="297" s="1"/>
  <c r="F10009" i="297"/>
  <c r="F9958" i="297"/>
  <c r="F9919" i="297"/>
  <c r="F9957" i="297"/>
  <c r="F9962" i="297"/>
  <c r="F9963" i="297"/>
  <c r="F9965" i="297"/>
  <c r="F9966" i="297"/>
  <c r="F10584" i="297"/>
  <c r="F9970" i="297"/>
  <c r="F9971" i="297"/>
  <c r="F9973" i="297"/>
  <c r="F9975" i="297"/>
  <c r="F9956" i="297"/>
  <c r="F9776" i="297"/>
  <c r="F9744" i="297"/>
  <c r="F9694" i="297"/>
  <c r="F9695" i="297" s="1"/>
  <c r="F9663" i="297"/>
  <c r="F9664" i="297" s="1"/>
  <c r="F9648" i="297"/>
  <c r="F9647" i="297"/>
  <c r="F9632" i="297"/>
  <c r="F9633" i="297" s="1"/>
  <c r="F9601" i="297"/>
  <c r="F9286" i="297"/>
  <c r="F9237" i="297"/>
  <c r="F9221" i="297"/>
  <c r="F9205" i="297"/>
  <c r="F9123" i="297"/>
  <c r="F9108" i="297"/>
  <c r="F9109" i="297" s="1"/>
  <c r="F9047" i="297"/>
  <c r="F9048" i="297" s="1"/>
  <c r="F8965" i="297"/>
  <c r="F8966" i="297" s="1"/>
  <c r="F8950" i="297"/>
  <c r="F8951" i="297" s="1"/>
  <c r="F8873" i="297"/>
  <c r="F8874" i="297" s="1"/>
  <c r="F8719" i="297"/>
  <c r="F8642" i="297"/>
  <c r="F8643" i="297" s="1"/>
  <c r="F8404" i="297"/>
  <c r="F7916" i="297"/>
  <c r="F7819" i="297"/>
  <c r="F7820" i="297" s="1"/>
  <c r="F7822" i="297" s="1"/>
  <c r="F7791" i="297"/>
  <c r="F7792" i="297" s="1"/>
  <c r="F7760" i="297"/>
  <c r="F7761" i="297" s="1"/>
  <c r="F7182" i="297"/>
  <c r="F7183" i="297" s="1"/>
  <c r="F7105" i="297"/>
  <c r="F7106" i="297" s="1"/>
  <c r="F7090" i="297"/>
  <c r="F7091" i="297" s="1"/>
  <c r="F7075" i="297"/>
  <c r="F7076" i="297" s="1"/>
  <c r="F7022" i="297"/>
  <c r="F7023" i="297" s="1"/>
  <c r="F6897" i="297"/>
  <c r="F6898" i="297" s="1"/>
  <c r="F6882" i="297"/>
  <c r="F6797" i="297"/>
  <c r="F6766" i="297"/>
  <c r="F6767" i="297" s="1"/>
  <c r="F6580" i="297"/>
  <c r="F6581" i="297" s="1"/>
  <c r="F6565" i="297"/>
  <c r="F6566" i="297" s="1"/>
  <c r="F6543" i="297"/>
  <c r="F6392" i="297"/>
  <c r="F6393" i="297" s="1"/>
  <c r="F6377" i="297"/>
  <c r="F6378" i="297" s="1"/>
  <c r="F6360" i="297"/>
  <c r="F6176" i="297"/>
  <c r="F6177" i="297" s="1"/>
  <c r="F6161" i="297"/>
  <c r="F6162" i="297" s="1"/>
  <c r="F6145" i="297"/>
  <c r="F6146" i="297" s="1"/>
  <c r="F6130" i="297"/>
  <c r="F6131" i="297" s="1"/>
  <c r="F6099" i="297"/>
  <c r="F6100" i="297" s="1"/>
  <c r="F6084" i="297"/>
  <c r="F6085" i="297" s="1"/>
  <c r="F10024" i="297" l="1"/>
  <c r="F10739" i="297"/>
  <c r="F10585" i="297"/>
  <c r="F10569" i="297"/>
  <c r="F10023" i="297"/>
  <c r="F9923" i="297"/>
  <c r="F9927" i="297"/>
  <c r="F9931" i="297"/>
  <c r="F9967" i="297"/>
  <c r="F9935" i="297"/>
  <c r="F9926" i="297"/>
  <c r="F9934" i="297"/>
  <c r="F9918" i="297"/>
  <c r="F9960" i="297"/>
  <c r="F9968" i="297"/>
  <c r="F9972" i="297"/>
  <c r="F9920" i="297"/>
  <c r="F9924" i="297"/>
  <c r="F9932" i="297"/>
  <c r="F9936" i="297"/>
  <c r="F9969" i="297"/>
  <c r="F9922" i="297"/>
  <c r="F9930" i="297"/>
  <c r="F9964" i="297"/>
  <c r="F9976" i="297"/>
  <c r="F9933" i="297"/>
  <c r="F9937" i="297"/>
  <c r="F9929" i="297"/>
  <c r="F9928" i="297"/>
  <c r="F9925" i="297"/>
  <c r="F9921" i="297"/>
  <c r="F9777" i="297"/>
  <c r="F9649" i="297"/>
  <c r="F6045" i="297"/>
  <c r="F5935" i="297"/>
  <c r="F5936" i="297" s="1"/>
  <c r="F5920" i="297"/>
  <c r="F5921" i="297" s="1"/>
  <c r="F5889" i="297"/>
  <c r="F5890" i="297" s="1"/>
  <c r="F5841" i="297"/>
  <c r="F5842" i="297" s="1"/>
  <c r="F10740" i="297" l="1"/>
  <c r="F10741" i="297" s="1"/>
  <c r="F7823" i="297"/>
  <c r="F7824" i="297" s="1"/>
  <c r="F5656" i="297"/>
  <c r="F5657" i="297"/>
  <c r="F5625" i="297"/>
  <c r="F5632" i="297"/>
  <c r="F5631" i="297"/>
  <c r="F5624" i="297"/>
  <c r="F5604" i="297"/>
  <c r="F5597" i="297"/>
  <c r="F5603" i="297"/>
  <c r="F5580" i="297"/>
  <c r="F5581" i="297" s="1"/>
  <c r="F5549" i="297"/>
  <c r="F5550" i="297" s="1"/>
  <c r="F5534" i="297"/>
  <c r="F5535" i="297" s="1"/>
  <c r="F5519" i="297" l="1"/>
  <c r="F5520" i="297" s="1"/>
  <c r="F5494" i="297"/>
  <c r="F5479" i="297"/>
  <c r="F5460" i="297"/>
  <c r="F5461" i="297" s="1"/>
  <c r="F5430" i="297"/>
  <c r="F5428" i="297"/>
  <c r="F5431" i="297"/>
  <c r="F5423" i="297"/>
  <c r="F5382" i="297"/>
  <c r="F5218" i="297"/>
  <c r="F5219" i="297" s="1"/>
  <c r="F5138" i="297"/>
  <c r="F5082" i="297"/>
  <c r="G4864" i="297"/>
  <c r="G4863" i="297"/>
  <c r="F4820" i="297"/>
  <c r="F4821" i="297" s="1"/>
  <c r="F4793" i="297"/>
  <c r="F4794" i="297" s="1"/>
  <c r="F4778" i="297"/>
  <c r="F4779" i="297" s="1"/>
  <c r="F4762" i="297"/>
  <c r="F4763" i="297" s="1"/>
  <c r="F4715" i="297"/>
  <c r="F4716" i="297" s="1"/>
  <c r="F4653" i="297"/>
  <c r="F4654" i="297" s="1"/>
  <c r="F4638" i="297"/>
  <c r="F4639" i="297" s="1"/>
  <c r="F4623" i="297"/>
  <c r="F4624" i="297" s="1"/>
  <c r="F4592" i="297"/>
  <c r="F4593" i="297" s="1"/>
  <c r="F4577" i="297"/>
  <c r="F4578" i="297" s="1"/>
  <c r="F4561" i="297"/>
  <c r="F4562" i="297" s="1"/>
  <c r="F4514" i="297"/>
  <c r="F4515" i="297" s="1"/>
  <c r="F4482" i="297"/>
  <c r="F4483" i="297" s="1"/>
  <c r="F4467" i="297"/>
  <c r="F4468" i="297" s="1"/>
  <c r="F4402" i="297"/>
  <c r="F4403" i="297"/>
  <c r="F4305" i="297"/>
  <c r="F4306" i="297" s="1"/>
  <c r="F4274" i="297"/>
  <c r="F4273" i="297"/>
  <c r="F4191" i="297"/>
  <c r="F4065" i="297"/>
  <c r="F4066" i="297" s="1"/>
  <c r="F4050" i="297"/>
  <c r="F4051" i="297" s="1"/>
  <c r="F4023" i="297"/>
  <c r="F4024" i="297" s="1"/>
  <c r="F4008" i="297"/>
  <c r="F4009" i="297" s="1"/>
  <c r="F3946" i="297"/>
  <c r="F3947" i="297" s="1"/>
  <c r="F3930" i="297"/>
  <c r="F3931" i="297" s="1"/>
  <c r="F3915" i="297"/>
  <c r="F3916" i="297" s="1"/>
  <c r="F3900" i="297"/>
  <c r="F3901" i="297" s="1"/>
  <c r="F3885" i="297"/>
  <c r="F3886" i="297" s="1"/>
  <c r="F3870" i="297"/>
  <c r="F3871" i="297" s="1"/>
  <c r="F3855" i="297"/>
  <c r="F3856" i="297" s="1"/>
  <c r="F3840" i="297"/>
  <c r="F3841" i="297" s="1"/>
  <c r="F3825" i="297"/>
  <c r="F3826" i="297" s="1"/>
  <c r="F3810" i="297"/>
  <c r="F3811" i="297" s="1"/>
  <c r="F3795" i="297"/>
  <c r="F3796" i="297" s="1"/>
  <c r="F3765" i="297"/>
  <c r="F3766" i="297" s="1"/>
  <c r="F3749" i="297"/>
  <c r="F3750" i="297" s="1"/>
  <c r="F3716" i="297"/>
  <c r="F3717" i="297" s="1"/>
  <c r="F3700" i="297"/>
  <c r="F3701" i="297" s="1"/>
  <c r="F3684" i="297"/>
  <c r="F3685" i="297" s="1"/>
  <c r="F3652" i="297"/>
  <c r="F3653" i="297" s="1"/>
  <c r="F3637" i="297"/>
  <c r="F3638" i="297" s="1"/>
  <c r="F3619" i="297"/>
  <c r="F3586" i="297"/>
  <c r="F3587" i="297" s="1"/>
  <c r="F3540" i="297"/>
  <c r="F3541" i="297" s="1"/>
  <c r="F3457" i="297"/>
  <c r="F3411" i="297"/>
  <c r="F3345" i="297"/>
  <c r="F3346" i="297" s="1"/>
  <c r="F3286" i="297"/>
  <c r="F3287" i="297" s="1"/>
  <c r="F3139" i="297"/>
  <c r="F3140" i="297" s="1"/>
  <c r="F3113" i="297"/>
  <c r="F3114" i="297" s="1"/>
  <c r="F3098" i="297"/>
  <c r="F3099" i="297" s="1"/>
  <c r="F3083" i="297"/>
  <c r="F3084" i="297" s="1"/>
  <c r="F3068" i="297"/>
  <c r="F3069" i="297" s="1"/>
  <c r="F3053" i="297"/>
  <c r="F3037" i="297"/>
  <c r="F3021" i="297"/>
  <c r="F3005" i="297"/>
  <c r="F2989" i="297"/>
  <c r="F2973" i="297"/>
  <c r="F2940" i="297"/>
  <c r="F2913" i="297"/>
  <c r="F2914" i="297" s="1"/>
  <c r="F2903" i="297"/>
  <c r="F2902" i="297"/>
  <c r="F2887" i="297"/>
  <c r="F2888" i="297" s="1"/>
  <c r="F2861" i="297"/>
  <c r="F2733" i="297"/>
  <c r="F2734" i="297" s="1"/>
  <c r="F2638" i="297"/>
  <c r="F2640" i="297"/>
  <c r="F2641" i="297"/>
  <c r="F2644" i="297"/>
  <c r="F2645" i="297"/>
  <c r="F2294" i="297"/>
  <c r="F2295" i="297" s="1"/>
  <c r="F2279" i="297"/>
  <c r="F2280" i="297" s="1"/>
  <c r="F2253" i="297"/>
  <c r="F2254" i="297" s="1"/>
  <c r="F2153" i="297"/>
  <c r="F2154" i="297" s="1"/>
  <c r="F2122" i="297"/>
  <c r="F2123" i="297" s="1"/>
  <c r="F2090" i="297"/>
  <c r="F2056" i="297"/>
  <c r="F2057" i="297" s="1"/>
  <c r="F2024" i="297"/>
  <c r="F2025" i="297" s="1"/>
  <c r="F1763" i="297"/>
  <c r="F1670" i="297"/>
  <c r="F1671" i="297" s="1"/>
  <c r="F1640" i="297"/>
  <c r="F1641" i="297" s="1"/>
  <c r="F1560" i="297"/>
  <c r="F1494" i="297"/>
  <c r="F1478" i="297"/>
  <c r="F1462" i="297"/>
  <c r="F1445" i="297"/>
  <c r="F1414" i="297"/>
  <c r="F1415" i="297" s="1"/>
  <c r="F1383" i="297"/>
  <c r="F1384" i="297" s="1"/>
  <c r="F1353" i="297"/>
  <c r="F1352" i="297"/>
  <c r="F1321" i="297"/>
  <c r="F1322" i="297" s="1"/>
  <c r="F1275" i="297"/>
  <c r="F1276" i="297" s="1"/>
  <c r="F1165" i="297"/>
  <c r="F1166" i="297" s="1"/>
  <c r="F1150" i="297"/>
  <c r="F1151" i="297" s="1"/>
  <c r="F1120" i="297"/>
  <c r="F1121" i="297" s="1"/>
  <c r="F1104" i="297"/>
  <c r="F1105" i="297" s="1"/>
  <c r="F1089" i="297"/>
  <c r="F1090" i="297" s="1"/>
  <c r="F1028" i="297"/>
  <c r="F1029" i="297" s="1"/>
  <c r="F822" i="297"/>
  <c r="F823" i="297" s="1"/>
  <c r="F759" i="297"/>
  <c r="F715" i="297"/>
  <c r="F672" i="297"/>
  <c r="F655" i="297"/>
  <c r="F638" i="297"/>
  <c r="F621" i="297"/>
  <c r="F578" i="297"/>
  <c r="F579" i="297" s="1"/>
  <c r="F466" i="297"/>
  <c r="F469" i="297"/>
  <c r="F468" i="297"/>
  <c r="F467" i="297"/>
  <c r="F470" i="297"/>
  <c r="F341" i="297"/>
  <c r="F342" i="297" s="1"/>
  <c r="F326" i="297"/>
  <c r="F310" i="297"/>
  <c r="F22" i="297"/>
  <c r="F23" i="297"/>
  <c r="F24" i="297"/>
  <c r="F225" i="297"/>
  <c r="F1368" i="297"/>
  <c r="F1369" i="297" s="1"/>
  <c r="F1511" i="297"/>
  <c r="F1527" i="297"/>
  <c r="F1544" i="297"/>
  <c r="F1577" i="297"/>
  <c r="F1578" i="297" s="1"/>
  <c r="F1625" i="297"/>
  <c r="F1626" i="297" s="1"/>
  <c r="F1686" i="297"/>
  <c r="F1687" i="297" s="1"/>
  <c r="F1701" i="297"/>
  <c r="F1702" i="297" s="1"/>
  <c r="F2040" i="297"/>
  <c r="F2041" i="297" s="1"/>
  <c r="F2071" i="297"/>
  <c r="F2072" i="297" s="1"/>
  <c r="F2138" i="297"/>
  <c r="F2139" i="297" s="1"/>
  <c r="F2310" i="297"/>
  <c r="F2311" i="297" s="1"/>
  <c r="F2325" i="297"/>
  <c r="F2326" i="297" s="1"/>
  <c r="F2340" i="297"/>
  <c r="F2341" i="297" s="1"/>
  <c r="F2356" i="297"/>
  <c r="F2357" i="297" s="1"/>
  <c r="F2455" i="297"/>
  <c r="F2456" i="297" s="1"/>
  <c r="F2584" i="297"/>
  <c r="F2585" i="297" s="1"/>
  <c r="F2599" i="297"/>
  <c r="F2600" i="297" s="1"/>
  <c r="F2687" i="297"/>
  <c r="F2688" i="297" s="1"/>
  <c r="F2718" i="297"/>
  <c r="F2719" i="297" s="1"/>
  <c r="F2749" i="297"/>
  <c r="F2750" i="297" s="1"/>
  <c r="F2764" i="297"/>
  <c r="F2765" i="297" s="1"/>
  <c r="F2779" i="297"/>
  <c r="F2780" i="297" s="1"/>
  <c r="F2795" i="297"/>
  <c r="F2796" i="297" s="1"/>
  <c r="F2924" i="297"/>
  <c r="F2925" i="297" s="1"/>
  <c r="F2927" i="297" s="1"/>
  <c r="F2957" i="297"/>
  <c r="F3156" i="297"/>
  <c r="F3157" i="297" s="1"/>
  <c r="F3186" i="297"/>
  <c r="F3187" i="297" s="1"/>
  <c r="F3201" i="297"/>
  <c r="F3202" i="297" s="1"/>
  <c r="F3271" i="297"/>
  <c r="F3272" i="297" s="1"/>
  <c r="F3493" i="297"/>
  <c r="F3509" i="297"/>
  <c r="F3525" i="297"/>
  <c r="F3526" i="297" s="1"/>
  <c r="F3571" i="297"/>
  <c r="F3572" i="297" s="1"/>
  <c r="F3668" i="297"/>
  <c r="F3669" i="297" s="1"/>
  <c r="F3733" i="297"/>
  <c r="F3734" i="297" s="1"/>
  <c r="F3780" i="297"/>
  <c r="F3781" i="297" s="1"/>
  <c r="F3962" i="297"/>
  <c r="F3963" i="297" s="1"/>
  <c r="F3977" i="297"/>
  <c r="F3978" i="297" s="1"/>
  <c r="F3993" i="297"/>
  <c r="F3994" i="297" s="1"/>
  <c r="F4321" i="297"/>
  <c r="F4322" i="297" s="1"/>
  <c r="F4419" i="297"/>
  <c r="F4420" i="297" s="1"/>
  <c r="F4434" i="297"/>
  <c r="F4435" i="297" s="1"/>
  <c r="F4669" i="297"/>
  <c r="F4670" i="297" s="1"/>
  <c r="F4700" i="297"/>
  <c r="F4701" i="297" s="1"/>
  <c r="F4747" i="297"/>
  <c r="F4748" i="297" s="1"/>
  <c r="F4809" i="297"/>
  <c r="F4810" i="297" s="1"/>
  <c r="F5230" i="297"/>
  <c r="F5231" i="297" s="1"/>
  <c r="F5245" i="297"/>
  <c r="F5246" i="297" s="1"/>
  <c r="F5293" i="297"/>
  <c r="F5294" i="297" s="1"/>
  <c r="F5565" i="297"/>
  <c r="F5566" i="297" s="1"/>
  <c r="F5674" i="297"/>
  <c r="F5675" i="297" s="1"/>
  <c r="F5689" i="297"/>
  <c r="F5690" i="297" s="1"/>
  <c r="F5752" i="297"/>
  <c r="F5753" i="297" s="1"/>
  <c r="F5826" i="297"/>
  <c r="F5827" i="297" s="1"/>
  <c r="F6069" i="297"/>
  <c r="F6070" i="297" s="1"/>
  <c r="F6192" i="297"/>
  <c r="F6226" i="297"/>
  <c r="F6227" i="297" s="1"/>
  <c r="F6242" i="297"/>
  <c r="F6243" i="297" s="1"/>
  <c r="F6290" i="297"/>
  <c r="F6291" i="297" s="1"/>
  <c r="F6408" i="297"/>
  <c r="F6409" i="297" s="1"/>
  <c r="F6751" i="297"/>
  <c r="F6752" i="297" s="1"/>
  <c r="F6928" i="297"/>
  <c r="F6929" i="297" s="1"/>
  <c r="F6992" i="297"/>
  <c r="F6993" i="297" s="1"/>
  <c r="F7007" i="297"/>
  <c r="F7008" i="297" s="1"/>
  <c r="F7121" i="297"/>
  <c r="F7122" i="297" s="1"/>
  <c r="F7136" i="297"/>
  <c r="F7137" i="297" s="1"/>
  <c r="F7228" i="297"/>
  <c r="F7229" i="297" s="1"/>
  <c r="F7292" i="297"/>
  <c r="F7308" i="297"/>
  <c r="F7309" i="297" s="1"/>
  <c r="F7323" i="297"/>
  <c r="F7324" i="297" s="1"/>
  <c r="F7338" i="297"/>
  <c r="F7339" i="297" s="1"/>
  <c r="F7369" i="297"/>
  <c r="F7370" i="297" s="1"/>
  <c r="F7384" i="297"/>
  <c r="F7385" i="297" s="1"/>
  <c r="F7447" i="297"/>
  <c r="F7448" i="297" s="1"/>
  <c r="F7462" i="297"/>
  <c r="F7463" i="297" s="1"/>
  <c r="F7627" i="297"/>
  <c r="F7628" i="297" s="1"/>
  <c r="F7643" i="297"/>
  <c r="F7644" i="297" s="1"/>
  <c r="F7711" i="297"/>
  <c r="F7745" i="297"/>
  <c r="F7746" i="297" s="1"/>
  <c r="F8157" i="297"/>
  <c r="F8158" i="297" s="1"/>
  <c r="F8415" i="297"/>
  <c r="F8416" i="297" s="1"/>
  <c r="F8769" i="297"/>
  <c r="F8770" i="297" s="1"/>
  <c r="F8842" i="297"/>
  <c r="F8843" i="297" s="1"/>
  <c r="F8889" i="297"/>
  <c r="F8890" i="297" s="1"/>
  <c r="F8906" i="297"/>
  <c r="F9063" i="297"/>
  <c r="F9064" i="297" s="1"/>
  <c r="F9140" i="297"/>
  <c r="F9156" i="297"/>
  <c r="F9189" i="297"/>
  <c r="F9254" i="297"/>
  <c r="F9270" i="297"/>
  <c r="F9319" i="297"/>
  <c r="F9395" i="297"/>
  <c r="F9396" i="297" s="1"/>
  <c r="F9410" i="297"/>
  <c r="F9546" i="297"/>
  <c r="F9547" i="297"/>
  <c r="F9679" i="297"/>
  <c r="F9680" i="297" s="1"/>
  <c r="F9711" i="297"/>
  <c r="F9992" i="297"/>
  <c r="F9993" i="297" s="1"/>
  <c r="F10040" i="297"/>
  <c r="F10041" i="297" s="1"/>
  <c r="F10187" i="297"/>
  <c r="F10188" i="297" s="1"/>
  <c r="F10313" i="297"/>
  <c r="F10363" i="297"/>
  <c r="F10364" i="297" s="1"/>
  <c r="F10426" i="297"/>
  <c r="F10427" i="297" s="1"/>
  <c r="F10504" i="297"/>
  <c r="F10505" i="297" s="1"/>
  <c r="F10535" i="297"/>
  <c r="F10536" i="297" s="1"/>
  <c r="F10551" i="297"/>
  <c r="F10600" i="297"/>
  <c r="F10601" i="297" s="1"/>
  <c r="F10783" i="297"/>
  <c r="F10784" i="297" s="1"/>
  <c r="F10848" i="297"/>
  <c r="F10915" i="297"/>
  <c r="F10916" i="297"/>
  <c r="F11029" i="297"/>
  <c r="F11030" i="297" s="1"/>
  <c r="F11060" i="297"/>
  <c r="F11229" i="297"/>
  <c r="F11230" i="297" s="1"/>
  <c r="F11244" i="297"/>
  <c r="F11245" i="297" s="1"/>
  <c r="F11260" i="297"/>
  <c r="F11261" i="297" s="1"/>
  <c r="F11330" i="297"/>
  <c r="F11346" i="297"/>
  <c r="F11347" i="297" s="1"/>
  <c r="F11363" i="297"/>
  <c r="F11379" i="297"/>
  <c r="F11380" i="297" s="1"/>
  <c r="F11394" i="297"/>
  <c r="F11395" i="297" s="1"/>
  <c r="F11427" i="297"/>
  <c r="F11492" i="297"/>
  <c r="F11493" i="297" s="1"/>
  <c r="F11524" i="297"/>
  <c r="F11556" i="297"/>
  <c r="F11572" i="297"/>
  <c r="F11637" i="297"/>
  <c r="F11638" i="297"/>
  <c r="F11655" i="297"/>
  <c r="F11656" i="297" s="1"/>
  <c r="F11671" i="297"/>
  <c r="F11672" i="297" s="1"/>
  <c r="F11770" i="297"/>
  <c r="F11771" i="297" s="1"/>
  <c r="F11780" i="297"/>
  <c r="F11781" i="297" s="1"/>
  <c r="F6829" i="297"/>
  <c r="F6830" i="297" s="1"/>
  <c r="F2428" i="297"/>
  <c r="F2493" i="297"/>
  <c r="F2426" i="297"/>
  <c r="F2533" i="297"/>
  <c r="F8433" i="297"/>
  <c r="F8756" i="297"/>
  <c r="F2186" i="297"/>
  <c r="F807" i="297"/>
  <c r="F808" i="297" s="1"/>
  <c r="F9879" i="297"/>
  <c r="F1941" i="297"/>
  <c r="F10116" i="297"/>
  <c r="F11757" i="297"/>
  <c r="F8402" i="297"/>
  <c r="F9878" i="297"/>
  <c r="F3036" i="297"/>
  <c r="F1290" i="297"/>
  <c r="F1291" i="297" s="1"/>
  <c r="F1399" i="297"/>
  <c r="F1400" i="297" s="1"/>
  <c r="F8300" i="297"/>
  <c r="F3251" i="297"/>
  <c r="F1609" i="297"/>
  <c r="F1610" i="297" s="1"/>
  <c r="F2485" i="297"/>
  <c r="F1868" i="297"/>
  <c r="F2107" i="297"/>
  <c r="F2108" i="297" s="1"/>
  <c r="F1728" i="297"/>
  <c r="F1729" i="297" s="1"/>
  <c r="F8779" i="297"/>
  <c r="F8780" i="297" s="1"/>
  <c r="F5139" i="297"/>
  <c r="F2372" i="297"/>
  <c r="F2373" i="297" s="1"/>
  <c r="F2398" i="297"/>
  <c r="F2399" i="297" s="1"/>
  <c r="F976" i="297"/>
  <c r="F9974" i="297"/>
  <c r="F2568" i="297"/>
  <c r="F8925" i="297"/>
  <c r="F8924" i="297"/>
  <c r="F1821" i="297"/>
  <c r="F5339" i="297"/>
  <c r="F3129" i="297"/>
  <c r="F3130" i="297" s="1"/>
  <c r="F3171" i="297"/>
  <c r="F3172" i="297" s="1"/>
  <c r="F3217" i="297"/>
  <c r="F3218" i="297" s="1"/>
  <c r="F2826" i="297"/>
  <c r="F3335" i="297"/>
  <c r="F3336" i="297" s="1"/>
  <c r="F3356" i="297"/>
  <c r="F3357" i="297" s="1"/>
  <c r="F3359" i="297" s="1"/>
  <c r="F3373" i="297"/>
  <c r="F3374" i="297" s="1"/>
  <c r="F4685" i="297"/>
  <c r="F4686" i="297" s="1"/>
  <c r="F3437" i="297"/>
  <c r="F8493" i="297"/>
  <c r="F8572" i="297"/>
  <c r="F8018" i="297"/>
  <c r="F1561" i="297"/>
  <c r="F3456" i="297"/>
  <c r="F3458" i="297"/>
  <c r="F5143" i="297"/>
  <c r="F2409" i="297"/>
  <c r="F9093" i="297"/>
  <c r="F9094" i="297" s="1"/>
  <c r="F7058" i="297"/>
  <c r="F7040" i="297"/>
  <c r="F7151" i="297"/>
  <c r="F7152" i="297" s="1"/>
  <c r="F7167" i="297"/>
  <c r="F7168" i="297" s="1"/>
  <c r="F7197" i="297"/>
  <c r="F7198" i="297" s="1"/>
  <c r="F7213" i="297"/>
  <c r="F7214" i="297" s="1"/>
  <c r="F7243" i="297"/>
  <c r="F7244" i="297" s="1"/>
  <c r="F7259" i="297"/>
  <c r="F7260" i="297" s="1"/>
  <c r="F7275" i="297"/>
  <c r="F7276" i="297" s="1"/>
  <c r="F7353" i="297"/>
  <c r="F7354" i="297" s="1"/>
  <c r="F996" i="297"/>
  <c r="F8930" i="297"/>
  <c r="F7399" i="297"/>
  <c r="F7400" i="297" s="1"/>
  <c r="F7415" i="297"/>
  <c r="F8932" i="297"/>
  <c r="F2862" i="297"/>
  <c r="F8403" i="297"/>
  <c r="F9874" i="297"/>
  <c r="F9851" i="297"/>
  <c r="F2828" i="297"/>
  <c r="F2438" i="297"/>
  <c r="F8175" i="297"/>
  <c r="F8194" i="297"/>
  <c r="F9545" i="297"/>
  <c r="F5476" i="297"/>
  <c r="F8388" i="297"/>
  <c r="F1869" i="297"/>
  <c r="F3245" i="297"/>
  <c r="F8976" i="297"/>
  <c r="F8977" i="297" s="1"/>
  <c r="F2435" i="297"/>
  <c r="F9078" i="297"/>
  <c r="F9079" i="297" s="1"/>
  <c r="F9304" i="297"/>
  <c r="F9173" i="297"/>
  <c r="F9336" i="297"/>
  <c r="F9352" i="297"/>
  <c r="F6846" i="297"/>
  <c r="F8319" i="297"/>
  <c r="F8035" i="297"/>
  <c r="F9898" i="297"/>
  <c r="F9899" i="297" s="1"/>
  <c r="F10751" i="297"/>
  <c r="F10753" i="297" s="1"/>
  <c r="F11014" i="297"/>
  <c r="F11015" i="297" s="1"/>
  <c r="F11045" i="297"/>
  <c r="F3241" i="297"/>
  <c r="F11076" i="297"/>
  <c r="F3240" i="297"/>
  <c r="F11093" i="297"/>
  <c r="F11094" i="297" s="1"/>
  <c r="F11111" i="297"/>
  <c r="F11145" i="297"/>
  <c r="F11164" i="297"/>
  <c r="F11182" i="297"/>
  <c r="F11183" i="297" s="1"/>
  <c r="F11198" i="297"/>
  <c r="F11199" i="297" s="1"/>
  <c r="F11458" i="297"/>
  <c r="F11508" i="297"/>
  <c r="F11540" i="297"/>
  <c r="F11588" i="297"/>
  <c r="F11589" i="297" s="1"/>
  <c r="F11604" i="297"/>
  <c r="F11701" i="297"/>
  <c r="F25" i="297"/>
  <c r="F27" i="297"/>
  <c r="F28" i="297"/>
  <c r="F29" i="297"/>
  <c r="F30" i="297"/>
  <c r="F31" i="297"/>
  <c r="F244" i="297"/>
  <c r="F278" i="297"/>
  <c r="F279" i="297" s="1"/>
  <c r="F357" i="297"/>
  <c r="F406" i="297"/>
  <c r="F423" i="297"/>
  <c r="F490" i="297"/>
  <c r="F491" i="297"/>
  <c r="F492" i="297"/>
  <c r="F493" i="297"/>
  <c r="F508" i="297"/>
  <c r="F509" i="297"/>
  <c r="F510" i="297"/>
  <c r="F848" i="297"/>
  <c r="F849" i="297"/>
  <c r="F851" i="297"/>
  <c r="F852" i="297"/>
  <c r="F853" i="297"/>
  <c r="F855" i="297"/>
  <c r="F856" i="297"/>
  <c r="F857" i="297"/>
  <c r="F858" i="297"/>
  <c r="F859" i="297"/>
  <c r="F860" i="297"/>
  <c r="F861" i="297"/>
  <c r="F862" i="297"/>
  <c r="F863" i="297"/>
  <c r="F864" i="297"/>
  <c r="F865" i="297"/>
  <c r="F866" i="297"/>
  <c r="F867" i="297"/>
  <c r="F868" i="297"/>
  <c r="F869" i="297"/>
  <c r="F870" i="297"/>
  <c r="F871" i="297"/>
  <c r="F872" i="297"/>
  <c r="F873" i="297"/>
  <c r="F10969" i="297"/>
  <c r="F876" i="297"/>
  <c r="F877" i="297"/>
  <c r="F878" i="297"/>
  <c r="F879" i="297"/>
  <c r="F1751" i="297"/>
  <c r="F882" i="297"/>
  <c r="F883" i="297"/>
  <c r="F884" i="297"/>
  <c r="F885" i="297"/>
  <c r="F887" i="297"/>
  <c r="F888" i="297"/>
  <c r="F889" i="297"/>
  <c r="F890" i="297"/>
  <c r="F775" i="297"/>
  <c r="F892" i="297"/>
  <c r="F893" i="297"/>
  <c r="F894" i="297"/>
  <c r="F895" i="297"/>
  <c r="F896" i="297"/>
  <c r="F897" i="297"/>
  <c r="F898" i="297"/>
  <c r="F899" i="297"/>
  <c r="F900" i="297"/>
  <c r="F901" i="297"/>
  <c r="F902" i="297"/>
  <c r="F903" i="297"/>
  <c r="F904" i="297"/>
  <c r="F905" i="297"/>
  <c r="F906" i="297"/>
  <c r="F907" i="297"/>
  <c r="F908" i="297"/>
  <c r="F909" i="297"/>
  <c r="F910" i="297"/>
  <c r="F911" i="297"/>
  <c r="F912" i="297"/>
  <c r="F913" i="297"/>
  <c r="F915" i="297"/>
  <c r="F916" i="297"/>
  <c r="F917" i="297"/>
  <c r="F918" i="297"/>
  <c r="F920" i="297"/>
  <c r="F921" i="297"/>
  <c r="F8141" i="297"/>
  <c r="F923" i="297"/>
  <c r="F924" i="297"/>
  <c r="F925" i="297"/>
  <c r="F927" i="297"/>
  <c r="F929" i="297"/>
  <c r="F930" i="297"/>
  <c r="F931" i="297"/>
  <c r="F932" i="297"/>
  <c r="F9617" i="297"/>
  <c r="F934" i="297"/>
  <c r="F936" i="297"/>
  <c r="F937" i="297"/>
  <c r="F939" i="297"/>
  <c r="F940" i="297"/>
  <c r="F942" i="297"/>
  <c r="F943" i="297"/>
  <c r="F944" i="297"/>
  <c r="F945" i="297"/>
  <c r="F946" i="297"/>
  <c r="F947" i="297"/>
  <c r="F948" i="297"/>
  <c r="F949" i="297"/>
  <c r="F951" i="297"/>
  <c r="F953" i="297"/>
  <c r="F954" i="297"/>
  <c r="F955" i="297"/>
  <c r="F956" i="297"/>
  <c r="F959" i="297"/>
  <c r="F960" i="297"/>
  <c r="F961" i="297"/>
  <c r="F1013" i="297"/>
  <c r="F1014" i="297" s="1"/>
  <c r="F1044" i="297"/>
  <c r="F1045" i="297" s="1"/>
  <c r="F1059" i="297"/>
  <c r="F1060" i="297" s="1"/>
  <c r="F1244" i="297"/>
  <c r="F1245" i="297" s="1"/>
  <c r="F1260" i="297"/>
  <c r="F1261" i="297" s="1"/>
  <c r="F1782" i="297"/>
  <c r="F1783" i="297"/>
  <c r="F1784" i="297"/>
  <c r="F1785" i="297"/>
  <c r="F1786" i="297"/>
  <c r="F1787" i="297"/>
  <c r="F2671" i="297"/>
  <c r="F2672" i="297"/>
  <c r="F2827" i="297"/>
  <c r="F4973" i="297"/>
  <c r="F4974" i="297"/>
  <c r="F4975" i="297"/>
  <c r="F4976" i="297"/>
  <c r="F4979" i="297"/>
  <c r="F4980" i="297"/>
  <c r="F4981" i="297"/>
  <c r="F4982" i="297"/>
  <c r="F4983" i="297"/>
  <c r="F4986" i="297"/>
  <c r="F4987" i="297"/>
  <c r="F5004" i="297"/>
  <c r="F5005" i="297"/>
  <c r="F5006" i="297"/>
  <c r="F5007" i="297"/>
  <c r="F5009" i="297"/>
  <c r="F776" i="297"/>
  <c r="F5012" i="297"/>
  <c r="F5013" i="297"/>
  <c r="F5014" i="297"/>
  <c r="F5015" i="297"/>
  <c r="F5016" i="297"/>
  <c r="F5017" i="297"/>
  <c r="F5376" i="297"/>
  <c r="F5378" i="297"/>
  <c r="F5379" i="297"/>
  <c r="F5380" i="297"/>
  <c r="F5383" i="297"/>
  <c r="F5384" i="297"/>
  <c r="F5424" i="297"/>
  <c r="F5425" i="297"/>
  <c r="F5426" i="297"/>
  <c r="F5429" i="297"/>
  <c r="F5432" i="297"/>
  <c r="F5433" i="297"/>
  <c r="F5785" i="297"/>
  <c r="F5786" i="297" s="1"/>
  <c r="F5967" i="297"/>
  <c r="F5968" i="297"/>
  <c r="F5969" i="297"/>
  <c r="F5971" i="297"/>
  <c r="F5975" i="297"/>
  <c r="F5976" i="297"/>
  <c r="F5996" i="297"/>
  <c r="F6943" i="297"/>
  <c r="F6944" i="297"/>
  <c r="F6976" i="297"/>
  <c r="F7430" i="297"/>
  <c r="F7431" i="297"/>
  <c r="F7432" i="297"/>
  <c r="F10975" i="297"/>
  <c r="F10982" i="297"/>
  <c r="F7896" i="297"/>
  <c r="F7897" i="297"/>
  <c r="F7898" i="297"/>
  <c r="F7899" i="297"/>
  <c r="F7900" i="297"/>
  <c r="F7901" i="297"/>
  <c r="F7902" i="297"/>
  <c r="F7903" i="297"/>
  <c r="F7904" i="297"/>
  <c r="F7919" i="297"/>
  <c r="F8251" i="297"/>
  <c r="F10972" i="297"/>
  <c r="F8281" i="297"/>
  <c r="F10979" i="297"/>
  <c r="F8285" i="297"/>
  <c r="F10981" i="297"/>
  <c r="F10021" i="297"/>
  <c r="F8466" i="297"/>
  <c r="F8467" i="297"/>
  <c r="F8468" i="297"/>
  <c r="F8470" i="297"/>
  <c r="F8473" i="297"/>
  <c r="F8474" i="297"/>
  <c r="F8475" i="297"/>
  <c r="F8476" i="297"/>
  <c r="F8477" i="297"/>
  <c r="F8520" i="297"/>
  <c r="F8523" i="297"/>
  <c r="F8525" i="297"/>
  <c r="F8526" i="297"/>
  <c r="F8527" i="297"/>
  <c r="F8528" i="297"/>
  <c r="F8529" i="297"/>
  <c r="F8530" i="297"/>
  <c r="F8547" i="297"/>
  <c r="F8621" i="297"/>
  <c r="F8622" i="297"/>
  <c r="F8623" i="297"/>
  <c r="F8625" i="297"/>
  <c r="F8626" i="297"/>
  <c r="F8627" i="297"/>
  <c r="F8658" i="297"/>
  <c r="F8659" i="297"/>
  <c r="F8660" i="297"/>
  <c r="F8662" i="297"/>
  <c r="F8663" i="297"/>
  <c r="F8664" i="297"/>
  <c r="F8665" i="297"/>
  <c r="F8666" i="297"/>
  <c r="F8667" i="297"/>
  <c r="F8668" i="297"/>
  <c r="F8669" i="297"/>
  <c r="F8670" i="297"/>
  <c r="F8671" i="297"/>
  <c r="F8673" i="297"/>
  <c r="F8674" i="297"/>
  <c r="F10973" i="297"/>
  <c r="F9504" i="297"/>
  <c r="F9505" i="297"/>
  <c r="F9507" i="297"/>
  <c r="F9508" i="297"/>
  <c r="F9510" i="297"/>
  <c r="F9511" i="297"/>
  <c r="F9515" i="297"/>
  <c r="F9516" i="297"/>
  <c r="F9517" i="297"/>
  <c r="F9518" i="297"/>
  <c r="F10247" i="297"/>
  <c r="F10248" i="297"/>
  <c r="F10249" i="297"/>
  <c r="F10250" i="297"/>
  <c r="F10251" i="297"/>
  <c r="F10253" i="297"/>
  <c r="F10254" i="297"/>
  <c r="F10255" i="297"/>
  <c r="F10256" i="297"/>
  <c r="F10257" i="297"/>
  <c r="F10258" i="297"/>
  <c r="F10259" i="297"/>
  <c r="F10260" i="297"/>
  <c r="F10262" i="297"/>
  <c r="F10263" i="297"/>
  <c r="F11308" i="297"/>
  <c r="F11309" i="297"/>
  <c r="F11310" i="297"/>
  <c r="F11311" i="297"/>
  <c r="F11312" i="297"/>
  <c r="F11313" i="297"/>
  <c r="F11314" i="297"/>
  <c r="F3348" i="297" l="1"/>
  <c r="F5463" i="297"/>
  <c r="F11783" i="297"/>
  <c r="F11773" i="297"/>
  <c r="F2916" i="297"/>
  <c r="F8772" i="297"/>
  <c r="F8773" i="297" s="1"/>
  <c r="F8774" i="297" s="1"/>
  <c r="F2890" i="297"/>
  <c r="F8782" i="297"/>
  <c r="F11475" i="297"/>
  <c r="F11476" i="297" s="1"/>
  <c r="F11621" i="297"/>
  <c r="F11622" i="297" s="1"/>
  <c r="F10014" i="297"/>
  <c r="F10980" i="297"/>
  <c r="F8478" i="297"/>
  <c r="F10978" i="297"/>
  <c r="F8661" i="297"/>
  <c r="F10977" i="297"/>
  <c r="F10976" i="297"/>
  <c r="F3242" i="297"/>
  <c r="F10974" i="297"/>
  <c r="F10010" i="297"/>
  <c r="F10970" i="297"/>
  <c r="F10881" i="297"/>
  <c r="F10883" i="297" s="1"/>
  <c r="F10864" i="297"/>
  <c r="F10866" i="297" s="1"/>
  <c r="F10815" i="297"/>
  <c r="F10798" i="297"/>
  <c r="F10800" i="297" s="1"/>
  <c r="F9745" i="297"/>
  <c r="F9746" i="297" s="1"/>
  <c r="F10278" i="297"/>
  <c r="F10280" i="297" s="1"/>
  <c r="F10022" i="297"/>
  <c r="F8524" i="297"/>
  <c r="F10020" i="297"/>
  <c r="F941" i="297"/>
  <c r="F10019" i="297"/>
  <c r="F8521" i="297"/>
  <c r="F10018" i="297"/>
  <c r="F950" i="297"/>
  <c r="F10017" i="297"/>
  <c r="F8522" i="297"/>
  <c r="F10016" i="297"/>
  <c r="F10015" i="297"/>
  <c r="F10013" i="297"/>
  <c r="F10012" i="297"/>
  <c r="F8472" i="297"/>
  <c r="F10011" i="297"/>
  <c r="F875" i="297"/>
  <c r="F10008" i="297"/>
  <c r="F1757" i="297"/>
  <c r="F9961" i="297"/>
  <c r="F3438" i="297"/>
  <c r="F9959" i="297"/>
  <c r="F10124" i="297"/>
  <c r="F9917" i="297"/>
  <c r="F9616" i="297"/>
  <c r="F9618" i="297" s="1"/>
  <c r="F8933" i="297"/>
  <c r="F9425" i="297"/>
  <c r="F9426" i="297" s="1"/>
  <c r="F9206" i="297"/>
  <c r="F9207" i="297" s="1"/>
  <c r="F9287" i="297"/>
  <c r="F9288" i="297" s="1"/>
  <c r="F9222" i="297"/>
  <c r="F9223" i="297" s="1"/>
  <c r="F9124" i="297"/>
  <c r="F9125" i="297" s="1"/>
  <c r="F9238" i="297"/>
  <c r="F9239" i="297" s="1"/>
  <c r="F541" i="297"/>
  <c r="F9031" i="297"/>
  <c r="F8580" i="297"/>
  <c r="F8582" i="297"/>
  <c r="F9030" i="297"/>
  <c r="F6490" i="297"/>
  <c r="F9032" i="297"/>
  <c r="F9015" i="297"/>
  <c r="F5427" i="297"/>
  <c r="F5434" i="297" s="1"/>
  <c r="F8733" i="297"/>
  <c r="F8732" i="297"/>
  <c r="F8579" i="297"/>
  <c r="F8731" i="297"/>
  <c r="F10261" i="297"/>
  <c r="F8730" i="297"/>
  <c r="F8723" i="297"/>
  <c r="F8722" i="297"/>
  <c r="F8721" i="297"/>
  <c r="F8720" i="297"/>
  <c r="F8700" i="297"/>
  <c r="F8734" i="297"/>
  <c r="F8704" i="297"/>
  <c r="F8729" i="297"/>
  <c r="F8699" i="297"/>
  <c r="F8702" i="297"/>
  <c r="F8728" i="297"/>
  <c r="F8698" i="297"/>
  <c r="F8724" i="297"/>
  <c r="F8694" i="297"/>
  <c r="F8690" i="297"/>
  <c r="F8726" i="297"/>
  <c r="F8696" i="297"/>
  <c r="F8692" i="297"/>
  <c r="F8703" i="297"/>
  <c r="F8725" i="297"/>
  <c r="F8695" i="297"/>
  <c r="F8691" i="297"/>
  <c r="F8701" i="297"/>
  <c r="F8697" i="297"/>
  <c r="F8727" i="297"/>
  <c r="F8693" i="297"/>
  <c r="F8689" i="297"/>
  <c r="F8581" i="297"/>
  <c r="F8583" i="297"/>
  <c r="F7964" i="297"/>
  <c r="F8578" i="297"/>
  <c r="F5972" i="297"/>
  <c r="F8577" i="297"/>
  <c r="F5966" i="297"/>
  <c r="F8576" i="297"/>
  <c r="F5970" i="297"/>
  <c r="F8575" i="297"/>
  <c r="F8573" i="297"/>
  <c r="F8229" i="297"/>
  <c r="F8211" i="297"/>
  <c r="F8034" i="297"/>
  <c r="F5502" i="297"/>
  <c r="F5501" i="297"/>
  <c r="F8584" i="297"/>
  <c r="F7922" i="297"/>
  <c r="F5499" i="297"/>
  <c r="F8230" i="297"/>
  <c r="F8212" i="297"/>
  <c r="F8498" i="297"/>
  <c r="F8574" i="297"/>
  <c r="F8231" i="297"/>
  <c r="F8213" i="297"/>
  <c r="F8214" i="297"/>
  <c r="F8232" i="297"/>
  <c r="F8405" i="297"/>
  <c r="F7597" i="297"/>
  <c r="F8585" i="297"/>
  <c r="F8017" i="297"/>
  <c r="F8019" i="297" s="1"/>
  <c r="F8033" i="297"/>
  <c r="F8469" i="297"/>
  <c r="F7966" i="297"/>
  <c r="F9564" i="297"/>
  <c r="F7965" i="297"/>
  <c r="F774" i="297"/>
  <c r="F777" i="297" s="1"/>
  <c r="F7963" i="297"/>
  <c r="F7917" i="297"/>
  <c r="F7571" i="297"/>
  <c r="F7539" i="297"/>
  <c r="F7544" i="297"/>
  <c r="F7576" i="297"/>
  <c r="F7915" i="297"/>
  <c r="F7565" i="297"/>
  <c r="F7533" i="297"/>
  <c r="F7543" i="297"/>
  <c r="F7575" i="297"/>
  <c r="F7918" i="297"/>
  <c r="F7532" i="297"/>
  <c r="F7564" i="297"/>
  <c r="F7570" i="297"/>
  <c r="F7538" i="297"/>
  <c r="F7540" i="297"/>
  <c r="F7572" i="297"/>
  <c r="F8000" i="297"/>
  <c r="F7920" i="297"/>
  <c r="F7536" i="297"/>
  <c r="F7568" i="297"/>
  <c r="F7541" i="297"/>
  <c r="F7573" i="297"/>
  <c r="F7574" i="297"/>
  <c r="F7542" i="297"/>
  <c r="F10252" i="297"/>
  <c r="F7577" i="297"/>
  <c r="F7545" i="297"/>
  <c r="F7535" i="297"/>
  <c r="F7567" i="297"/>
  <c r="F8001" i="297"/>
  <c r="F7921" i="297"/>
  <c r="F7569" i="297"/>
  <c r="F7537" i="297"/>
  <c r="F7566" i="297"/>
  <c r="F7534" i="297"/>
  <c r="F9506" i="297"/>
  <c r="F9509" i="297"/>
  <c r="F9514" i="297"/>
  <c r="F9512" i="297"/>
  <c r="F9513" i="297"/>
  <c r="F4985" i="297"/>
  <c r="F671" i="297"/>
  <c r="F5977" i="297"/>
  <c r="F7510" i="297"/>
  <c r="F6881" i="297"/>
  <c r="F6883" i="297" s="1"/>
  <c r="F5979" i="297"/>
  <c r="F7512" i="297"/>
  <c r="F1769" i="297"/>
  <c r="F7511" i="297"/>
  <c r="F11525" i="297"/>
  <c r="F11526" i="297" s="1"/>
  <c r="F6798" i="297"/>
  <c r="F6799" i="297" s="1"/>
  <c r="F8672" i="297"/>
  <c r="F6689" i="297"/>
  <c r="F6674" i="297"/>
  <c r="F6659" i="297"/>
  <c r="F6688" i="297"/>
  <c r="F6673" i="297"/>
  <c r="F6658" i="297"/>
  <c r="F5736" i="297"/>
  <c r="F5737" i="297" s="1"/>
  <c r="F5011" i="297"/>
  <c r="F6549" i="297"/>
  <c r="F6527" i="297"/>
  <c r="F6027" i="297"/>
  <c r="F6052" i="297"/>
  <c r="F6047" i="297"/>
  <c r="F6022" i="297"/>
  <c r="F6019" i="297"/>
  <c r="F6044" i="297"/>
  <c r="F6546" i="297"/>
  <c r="F6524" i="297"/>
  <c r="F11112" i="297"/>
  <c r="F6324" i="297"/>
  <c r="F6361" i="297"/>
  <c r="F6323" i="297"/>
  <c r="F11144" i="297"/>
  <c r="F6359" i="297"/>
  <c r="F6322" i="297"/>
  <c r="F6028" i="297"/>
  <c r="F6053" i="297"/>
  <c r="F6024" i="297"/>
  <c r="F6049" i="297"/>
  <c r="F6547" i="297"/>
  <c r="F6525" i="297"/>
  <c r="F6545" i="297"/>
  <c r="F6523" i="297"/>
  <c r="F6362" i="297"/>
  <c r="F6325" i="297"/>
  <c r="F6521" i="297"/>
  <c r="F6051" i="297"/>
  <c r="F6026" i="297"/>
  <c r="F6023" i="297"/>
  <c r="F6048" i="297"/>
  <c r="F6550" i="297"/>
  <c r="F6528" i="297"/>
  <c r="F6020" i="297"/>
  <c r="F6050" i="297"/>
  <c r="F6025" i="297"/>
  <c r="F6046" i="297"/>
  <c r="F6021" i="297"/>
  <c r="F6522" i="297"/>
  <c r="F6544" i="297"/>
  <c r="F6548" i="297"/>
  <c r="F6526" i="297"/>
  <c r="F5658" i="297"/>
  <c r="F8471" i="297"/>
  <c r="F5655" i="297"/>
  <c r="F1765" i="297"/>
  <c r="F5654" i="297"/>
  <c r="F1766" i="297"/>
  <c r="F5653" i="297"/>
  <c r="F981" i="297"/>
  <c r="F5652" i="297"/>
  <c r="F8624" i="297"/>
  <c r="F8628" i="297" s="1"/>
  <c r="F5651" i="297"/>
  <c r="F5478" i="297"/>
  <c r="F5381" i="297"/>
  <c r="F5650" i="297"/>
  <c r="F5377" i="297"/>
  <c r="F5140" i="297"/>
  <c r="F5402" i="297"/>
  <c r="F5497" i="297"/>
  <c r="F3410" i="297"/>
  <c r="F5630" i="297"/>
  <c r="F5602" i="297"/>
  <c r="F3412" i="297"/>
  <c r="F5605" i="297"/>
  <c r="F5633" i="297"/>
  <c r="F5144" i="297"/>
  <c r="F5403" i="297"/>
  <c r="F5407" i="297"/>
  <c r="F5498" i="297"/>
  <c r="F3407" i="297"/>
  <c r="F5627" i="297"/>
  <c r="F5599" i="297"/>
  <c r="F5595" i="297"/>
  <c r="F5622" i="297"/>
  <c r="F5600" i="297"/>
  <c r="F5628" i="297"/>
  <c r="F3413" i="297"/>
  <c r="F5634" i="297"/>
  <c r="F5606" i="297"/>
  <c r="F5400" i="297"/>
  <c r="F5404" i="297"/>
  <c r="F5408" i="297"/>
  <c r="F5495" i="297"/>
  <c r="F5503" i="297"/>
  <c r="F3405" i="297"/>
  <c r="F5596" i="297"/>
  <c r="F5623" i="297"/>
  <c r="F3409" i="297"/>
  <c r="F5601" i="297"/>
  <c r="F5629" i="297"/>
  <c r="F3414" i="297"/>
  <c r="F5635" i="297"/>
  <c r="F5607" i="297"/>
  <c r="F8552" i="297"/>
  <c r="F5626" i="297"/>
  <c r="F5598" i="297"/>
  <c r="F5167" i="297"/>
  <c r="F5308" i="297"/>
  <c r="F5309" i="297" s="1"/>
  <c r="F5477" i="297"/>
  <c r="F5496" i="297"/>
  <c r="F5500" i="297"/>
  <c r="F5504" i="297"/>
  <c r="F5405" i="297"/>
  <c r="F5401" i="297"/>
  <c r="F5406" i="297"/>
  <c r="F5101" i="297"/>
  <c r="F5163" i="297"/>
  <c r="F5102" i="297"/>
  <c r="F5141" i="297"/>
  <c r="F5145" i="297"/>
  <c r="F5099" i="297"/>
  <c r="F5142" i="297"/>
  <c r="F5083" i="297"/>
  <c r="F5084" i="297" s="1"/>
  <c r="F5100" i="297"/>
  <c r="F5164" i="297"/>
  <c r="F5169" i="297"/>
  <c r="F4972" i="297"/>
  <c r="F4449" i="297"/>
  <c r="F4868" i="297"/>
  <c r="F4869" i="297" s="1"/>
  <c r="G4865" i="297"/>
  <c r="F4823" i="297"/>
  <c r="F4452" i="297"/>
  <c r="F4190" i="297"/>
  <c r="F4192" i="297" s="1"/>
  <c r="F3602" i="297"/>
  <c r="F4451" i="297"/>
  <c r="F4450" i="297"/>
  <c r="F3620" i="297"/>
  <c r="F4150" i="297"/>
  <c r="F4151" i="297" s="1"/>
  <c r="F4404" i="297"/>
  <c r="F4275" i="297"/>
  <c r="F3603" i="297"/>
  <c r="F3621" i="297"/>
  <c r="F3604" i="297"/>
  <c r="F3622" i="297"/>
  <c r="F3406" i="297"/>
  <c r="F3052" i="297"/>
  <c r="F3054" i="297" s="1"/>
  <c r="F3020" i="297"/>
  <c r="F3022" i="297" s="1"/>
  <c r="F3439" i="297"/>
  <c r="F3601" i="297"/>
  <c r="F2988" i="297"/>
  <c r="F2990" i="297" s="1"/>
  <c r="F3404" i="297"/>
  <c r="F3408" i="297"/>
  <c r="F3431" i="297"/>
  <c r="F3459" i="297"/>
  <c r="F2956" i="297"/>
  <c r="F2958" i="297" s="1"/>
  <c r="F3389" i="297"/>
  <c r="F3390" i="297" s="1"/>
  <c r="F3349" i="297"/>
  <c r="F3350" i="297" s="1"/>
  <c r="F3142" i="297"/>
  <c r="F2939" i="297"/>
  <c r="F2941" i="297" s="1"/>
  <c r="F2972" i="297"/>
  <c r="F2974" i="297" s="1"/>
  <c r="F3004" i="297"/>
  <c r="F3006" i="297" s="1"/>
  <c r="F3038" i="297"/>
  <c r="F2917" i="297"/>
  <c r="F2918" i="297" s="1"/>
  <c r="F2904" i="297"/>
  <c r="F2891" i="297"/>
  <c r="F2892" i="297" s="1"/>
  <c r="F2877" i="297"/>
  <c r="F2878" i="297" s="1"/>
  <c r="F2860" i="297"/>
  <c r="F2863" i="297" s="1"/>
  <c r="F2639" i="297"/>
  <c r="F2844" i="297"/>
  <c r="F2643" i="297"/>
  <c r="F2616" i="297"/>
  <c r="F2810" i="297"/>
  <c r="F2811" i="297" s="1"/>
  <c r="F2620" i="297"/>
  <c r="F2647" i="297"/>
  <c r="F2845" i="297"/>
  <c r="F2843" i="297"/>
  <c r="F2642" i="297"/>
  <c r="F2646" i="297"/>
  <c r="F2617" i="297"/>
  <c r="F2621" i="297"/>
  <c r="F2622" i="297"/>
  <c r="F2566" i="297"/>
  <c r="F2664" i="297"/>
  <c r="F2668" i="297"/>
  <c r="F2667" i="297"/>
  <c r="F2663" i="297"/>
  <c r="F2567" i="297"/>
  <c r="F2614" i="297"/>
  <c r="F2618" i="297"/>
  <c r="F2665" i="297"/>
  <c r="F2669" i="297"/>
  <c r="F2551" i="297"/>
  <c r="F2615" i="297"/>
  <c r="F2619" i="297"/>
  <c r="F2623" i="297"/>
  <c r="F2666" i="297"/>
  <c r="F2670" i="297"/>
  <c r="F2534" i="297"/>
  <c r="F2535" i="297" s="1"/>
  <c r="F2169" i="297"/>
  <c r="F2091" i="297"/>
  <c r="F2185" i="297"/>
  <c r="F2187" i="297" s="1"/>
  <c r="F2089" i="297"/>
  <c r="F1942" i="297"/>
  <c r="F2088" i="297"/>
  <c r="F1884" i="297"/>
  <c r="F1888" i="297"/>
  <c r="F1983" i="297"/>
  <c r="F1987" i="297"/>
  <c r="F2087" i="297"/>
  <c r="F1885" i="297"/>
  <c r="F1889" i="297"/>
  <c r="F1943" i="297"/>
  <c r="F1984" i="297"/>
  <c r="F1988" i="297"/>
  <c r="F1886" i="297"/>
  <c r="F1940" i="297"/>
  <c r="F1944" i="297"/>
  <c r="F1985" i="297"/>
  <c r="F1770" i="297"/>
  <c r="F1887" i="297"/>
  <c r="F1945" i="297"/>
  <c r="F1986" i="297"/>
  <c r="F1767" i="297"/>
  <c r="F1764" i="297"/>
  <c r="F1762" i="297"/>
  <c r="F1761" i="297"/>
  <c r="F1760" i="297"/>
  <c r="F1759" i="297"/>
  <c r="F1758" i="297"/>
  <c r="F1756" i="297"/>
  <c r="F1755" i="297"/>
  <c r="F1754" i="297"/>
  <c r="F1753" i="297"/>
  <c r="F1752" i="297"/>
  <c r="F1750" i="297"/>
  <c r="F1748" i="297"/>
  <c r="F1463" i="297"/>
  <c r="F1464" i="297" s="1"/>
  <c r="F1495" i="297"/>
  <c r="F1496" i="297" s="1"/>
  <c r="F1768" i="297"/>
  <c r="F1446" i="297"/>
  <c r="F1447" i="297" s="1"/>
  <c r="F1479" i="297"/>
  <c r="F1480" i="297" s="1"/>
  <c r="F1749" i="297"/>
  <c r="F1562" i="297"/>
  <c r="F1354" i="297"/>
  <c r="F1074" i="297"/>
  <c r="F1075" i="297" s="1"/>
  <c r="F980" i="297"/>
  <c r="F979" i="297"/>
  <c r="F978" i="297"/>
  <c r="F977" i="297"/>
  <c r="F758" i="297"/>
  <c r="F760" i="297" s="1"/>
  <c r="F688" i="297"/>
  <c r="F636" i="297"/>
  <c r="F716" i="297"/>
  <c r="F654" i="297"/>
  <c r="F637" i="297"/>
  <c r="F687" i="297"/>
  <c r="F619" i="297"/>
  <c r="F670" i="297"/>
  <c r="F620" i="297"/>
  <c r="F653" i="297"/>
  <c r="F544" i="297"/>
  <c r="F886" i="297"/>
  <c r="F542" i="297"/>
  <c r="F543" i="297"/>
  <c r="F471" i="297"/>
  <c r="F472" i="297" s="1"/>
  <c r="F325" i="297"/>
  <c r="F327" i="297" s="1"/>
  <c r="F439" i="297"/>
  <c r="F440" i="297"/>
  <c r="F309" i="297"/>
  <c r="F311" i="297" s="1"/>
  <c r="G8246" i="297"/>
  <c r="F11758" i="297"/>
  <c r="F11165" i="297"/>
  <c r="F10095" i="297"/>
  <c r="F7940" i="297"/>
  <c r="F11754" i="297"/>
  <c r="F11605" i="297"/>
  <c r="F11606" i="297" s="1"/>
  <c r="F11557" i="297"/>
  <c r="F11558" i="297" s="1"/>
  <c r="F10942" i="297"/>
  <c r="F10943" i="297" s="1"/>
  <c r="F8812" i="297"/>
  <c r="F8277" i="297"/>
  <c r="F11751" i="297"/>
  <c r="F11362" i="297"/>
  <c r="F11364" i="297" s="1"/>
  <c r="F9581" i="297"/>
  <c r="F7493" i="297"/>
  <c r="F6000" i="297"/>
  <c r="F5974" i="297"/>
  <c r="F874" i="297"/>
  <c r="F6722" i="297"/>
  <c r="F6965" i="297"/>
  <c r="F850" i="297"/>
  <c r="F11213" i="297"/>
  <c r="F11214" i="297" s="1"/>
  <c r="F2410" i="297"/>
  <c r="F10898" i="297"/>
  <c r="F6483" i="297"/>
  <c r="F4257" i="297"/>
  <c r="F4369" i="297"/>
  <c r="F10473" i="297"/>
  <c r="F10474" i="297" s="1"/>
  <c r="F6612" i="297"/>
  <c r="F6596" i="297"/>
  <c r="F9728" i="297"/>
  <c r="F2264" i="297"/>
  <c r="F2265" i="297" s="1"/>
  <c r="F9852" i="297"/>
  <c r="F6865" i="297"/>
  <c r="F5360" i="297"/>
  <c r="F7946" i="297"/>
  <c r="F6342" i="297"/>
  <c r="F5905" i="297"/>
  <c r="F5906" i="297" s="1"/>
  <c r="F5704" i="297"/>
  <c r="F5705" i="297" s="1"/>
  <c r="F2422" i="297"/>
  <c r="F9869" i="297"/>
  <c r="F5067" i="297"/>
  <c r="F5068" i="297" s="1"/>
  <c r="F4731" i="297"/>
  <c r="F4732" i="297" s="1"/>
  <c r="F4290" i="297"/>
  <c r="F4291" i="297" s="1"/>
  <c r="F6705" i="297"/>
  <c r="F6706" i="297" s="1"/>
  <c r="F2434" i="297"/>
  <c r="F5162" i="297"/>
  <c r="F1306" i="297"/>
  <c r="F1307" i="297" s="1"/>
  <c r="F1337" i="297"/>
  <c r="F1338" i="297" s="1"/>
  <c r="F1196" i="297"/>
  <c r="F1197" i="297" s="1"/>
  <c r="F8338" i="297"/>
  <c r="F8386" i="297"/>
  <c r="F9809" i="297"/>
  <c r="F8370" i="297"/>
  <c r="F9791" i="297"/>
  <c r="F1135" i="297"/>
  <c r="F1136" i="297" s="1"/>
  <c r="F8795" i="297"/>
  <c r="F8796" i="297" s="1"/>
  <c r="F8754" i="297"/>
  <c r="F7607" i="297"/>
  <c r="F8256" i="297"/>
  <c r="F8282" i="297"/>
  <c r="F8252" i="297"/>
  <c r="F8278" i="297"/>
  <c r="F7982" i="297"/>
  <c r="F7999" i="297"/>
  <c r="F6003" i="297"/>
  <c r="F5999" i="297"/>
  <c r="F5995" i="297"/>
  <c r="F5973" i="297"/>
  <c r="F6726" i="297"/>
  <c r="F4978" i="297"/>
  <c r="F957" i="297"/>
  <c r="F933" i="297"/>
  <c r="F881" i="297"/>
  <c r="F226" i="297"/>
  <c r="F245" i="297"/>
  <c r="F6193" i="297"/>
  <c r="F2482" i="297"/>
  <c r="F3239" i="297"/>
  <c r="F8120" i="297"/>
  <c r="F1840" i="297"/>
  <c r="F294" i="297"/>
  <c r="F8935" i="297"/>
  <c r="F2481" i="297"/>
  <c r="F3430" i="297"/>
  <c r="F10927" i="297"/>
  <c r="F10928" i="297" s="1"/>
  <c r="F10709" i="297"/>
  <c r="F10710" i="297" s="1"/>
  <c r="F1852" i="297"/>
  <c r="F8104" i="297"/>
  <c r="F1850" i="297"/>
  <c r="F3243" i="297"/>
  <c r="F2509" i="297"/>
  <c r="F9876" i="297"/>
  <c r="F1851" i="297"/>
  <c r="F6484" i="297"/>
  <c r="F7609" i="297"/>
  <c r="F4223" i="297"/>
  <c r="F4240" i="297"/>
  <c r="F4352" i="297"/>
  <c r="F4386" i="297"/>
  <c r="F2512" i="297"/>
  <c r="F10411" i="297"/>
  <c r="F10412" i="297" s="1"/>
  <c r="F10346" i="297"/>
  <c r="F10347" i="297" s="1"/>
  <c r="F10217" i="297"/>
  <c r="F10055" i="297"/>
  <c r="F10056" i="297" s="1"/>
  <c r="F3319" i="297"/>
  <c r="F228" i="297"/>
  <c r="F247" i="297"/>
  <c r="F6194" i="297"/>
  <c r="F7059" i="297"/>
  <c r="F7039" i="297"/>
  <c r="F6343" i="297"/>
  <c r="F11146" i="297"/>
  <c r="F1813" i="297"/>
  <c r="F2507" i="297"/>
  <c r="F1963" i="297"/>
  <c r="F5769" i="297"/>
  <c r="F6723" i="297"/>
  <c r="F2502" i="297"/>
  <c r="F1812" i="297"/>
  <c r="F8753" i="297"/>
  <c r="F8449" i="297"/>
  <c r="F8450" i="297" s="1"/>
  <c r="F8322" i="297"/>
  <c r="F7866" i="297"/>
  <c r="F7867" i="297" s="1"/>
  <c r="F9875" i="297"/>
  <c r="F7808" i="297"/>
  <c r="F7809" i="297" s="1"/>
  <c r="F1847" i="297"/>
  <c r="F2515" i="297"/>
  <c r="F4852" i="297"/>
  <c r="F6479" i="297"/>
  <c r="F8069" i="297"/>
  <c r="F8926" i="297"/>
  <c r="F8088" i="297"/>
  <c r="F8139" i="297"/>
  <c r="F2425" i="297"/>
  <c r="F6477" i="297"/>
  <c r="F6258" i="297"/>
  <c r="F6259" i="297" s="1"/>
  <c r="F7947" i="297"/>
  <c r="F2432" i="297"/>
  <c r="F741" i="297"/>
  <c r="F2423" i="297"/>
  <c r="F293" i="297"/>
  <c r="F424" i="297"/>
  <c r="F425" i="297" s="1"/>
  <c r="F390" i="297"/>
  <c r="F356" i="297"/>
  <c r="F358" i="297" s="1"/>
  <c r="F407" i="297"/>
  <c r="F408" i="297" s="1"/>
  <c r="F6476" i="297"/>
  <c r="F7414" i="297"/>
  <c r="F7416" i="297" s="1"/>
  <c r="F3508" i="297"/>
  <c r="F3510" i="297" s="1"/>
  <c r="F1227" i="297"/>
  <c r="F7293" i="297"/>
  <c r="F7294" i="297" s="1"/>
  <c r="F373" i="297"/>
  <c r="F3492" i="297"/>
  <c r="F3494" i="297" s="1"/>
  <c r="F6815" i="297"/>
  <c r="F7677" i="297"/>
  <c r="F9303" i="297"/>
  <c r="F9305" i="297" s="1"/>
  <c r="F9335" i="297"/>
  <c r="F9337" i="297" s="1"/>
  <c r="F9761" i="297"/>
  <c r="F10295" i="297"/>
  <c r="F10394" i="297"/>
  <c r="F10849" i="297"/>
  <c r="F10850" i="297" s="1"/>
  <c r="F11459" i="297"/>
  <c r="F11460" i="297" s="1"/>
  <c r="F9141" i="297"/>
  <c r="F9142" i="297" s="1"/>
  <c r="F9157" i="297"/>
  <c r="F9158" i="297" s="1"/>
  <c r="F9174" i="297"/>
  <c r="F9175" i="297" s="1"/>
  <c r="F9190" i="297"/>
  <c r="F9191" i="297" s="1"/>
  <c r="F9255" i="297"/>
  <c r="F9256" i="297" s="1"/>
  <c r="F9271" i="297"/>
  <c r="F9272" i="297" s="1"/>
  <c r="F9320" i="297"/>
  <c r="F9321" i="297" s="1"/>
  <c r="F9729" i="297"/>
  <c r="F8811" i="297"/>
  <c r="F9353" i="297"/>
  <c r="F9354" i="297" s="1"/>
  <c r="F10218" i="297"/>
  <c r="F2505" i="297"/>
  <c r="F3236" i="297"/>
  <c r="F2517" i="297"/>
  <c r="F5343" i="297"/>
  <c r="F4956" i="297"/>
  <c r="F4957" i="297" s="1"/>
  <c r="F511" i="297"/>
  <c r="F3436" i="297"/>
  <c r="F2489" i="297"/>
  <c r="F3255" i="297"/>
  <c r="F8504" i="297"/>
  <c r="F8555" i="297"/>
  <c r="F2702" i="297"/>
  <c r="F2703" i="297" s="1"/>
  <c r="F2483" i="297"/>
  <c r="F9563" i="297"/>
  <c r="F1843" i="297"/>
  <c r="F560" i="297"/>
  <c r="F1964" i="297"/>
  <c r="F2008" i="297"/>
  <c r="F2484" i="297"/>
  <c r="F4885" i="297"/>
  <c r="F4904" i="297"/>
  <c r="F1923" i="297"/>
  <c r="F6486" i="297"/>
  <c r="F7495" i="297"/>
  <c r="F9014" i="297"/>
  <c r="F8603" i="297"/>
  <c r="F7605" i="297"/>
  <c r="F2202" i="297"/>
  <c r="F1713" i="297"/>
  <c r="F1714" i="297" s="1"/>
  <c r="F1655" i="297"/>
  <c r="F1656" i="297" s="1"/>
  <c r="F3318" i="297"/>
  <c r="F3302" i="297"/>
  <c r="F3303" i="297" s="1"/>
  <c r="F1430" i="297"/>
  <c r="F1431" i="297" s="1"/>
  <c r="F1181" i="297"/>
  <c r="F1182" i="297" s="1"/>
  <c r="F1818" i="297"/>
  <c r="F1916" i="297"/>
  <c r="F2005" i="297"/>
  <c r="F2498" i="297"/>
  <c r="F6488" i="297"/>
  <c r="F2414" i="297"/>
  <c r="F700" i="297"/>
  <c r="F701" i="297" s="1"/>
  <c r="F9880" i="297"/>
  <c r="F62" i="297"/>
  <c r="F208" i="297"/>
  <c r="F1815" i="297"/>
  <c r="F1921" i="297"/>
  <c r="F2496" i="297"/>
  <c r="F6970" i="297"/>
  <c r="F7602" i="297"/>
  <c r="F10119" i="297"/>
  <c r="F2494" i="297"/>
  <c r="F111" i="297"/>
  <c r="F95" i="297"/>
  <c r="F6969" i="297"/>
  <c r="F1922" i="297"/>
  <c r="F7603" i="297"/>
  <c r="F6845" i="297"/>
  <c r="F11755" i="297"/>
  <c r="F11639" i="297"/>
  <c r="F11640" i="297" s="1"/>
  <c r="F10897" i="297"/>
  <c r="F10832" i="297"/>
  <c r="F10457" i="297"/>
  <c r="F10312" i="297"/>
  <c r="F10314" i="297" s="1"/>
  <c r="F10120" i="297"/>
  <c r="F10091" i="297"/>
  <c r="F9850" i="297"/>
  <c r="F9600" i="297"/>
  <c r="F8548" i="297"/>
  <c r="F8494" i="297"/>
  <c r="F8259" i="297"/>
  <c r="F7983" i="297"/>
  <c r="F7659" i="297"/>
  <c r="F7599" i="297"/>
  <c r="F6913" i="297"/>
  <c r="F6914" i="297" s="1"/>
  <c r="F5010" i="297"/>
  <c r="F6975" i="297"/>
  <c r="F938" i="297"/>
  <c r="F926" i="297"/>
  <c r="G841" i="297"/>
  <c r="F10519" i="297"/>
  <c r="F10520" i="297" s="1"/>
  <c r="F10378" i="297"/>
  <c r="F10379" i="297" s="1"/>
  <c r="F8318" i="297"/>
  <c r="F2433" i="297"/>
  <c r="F7881" i="297"/>
  <c r="F7882" i="297" s="1"/>
  <c r="F7776" i="297"/>
  <c r="F7777" i="297" s="1"/>
  <c r="F2439" i="297"/>
  <c r="F6274" i="297"/>
  <c r="F6275" i="297" s="1"/>
  <c r="F7984" i="297"/>
  <c r="F8002" i="297"/>
  <c r="F4836" i="297"/>
  <c r="F4837" i="297" s="1"/>
  <c r="F4546" i="297"/>
  <c r="F4547" i="297" s="1"/>
  <c r="F2490" i="297"/>
  <c r="F513" i="297"/>
  <c r="F3247" i="297"/>
  <c r="F3435" i="297"/>
  <c r="F8496" i="297"/>
  <c r="F9881" i="297"/>
  <c r="F3556" i="297"/>
  <c r="F3557" i="297" s="1"/>
  <c r="F11702" i="297"/>
  <c r="F8907" i="297"/>
  <c r="F8908" i="297" s="1"/>
  <c r="F8432" i="297"/>
  <c r="F6002" i="297"/>
  <c r="F5998" i="297"/>
  <c r="F5008" i="297"/>
  <c r="F4977" i="297"/>
  <c r="F952" i="297"/>
  <c r="F928" i="297"/>
  <c r="F880" i="297"/>
  <c r="F6967" i="297"/>
  <c r="F6724" i="297"/>
  <c r="F10768" i="297"/>
  <c r="F10769" i="297" s="1"/>
  <c r="F10693" i="297"/>
  <c r="F6862" i="297"/>
  <c r="F2510" i="297"/>
  <c r="F563" i="297"/>
  <c r="F10661" i="297"/>
  <c r="F10662" i="297" s="1"/>
  <c r="F10395" i="297"/>
  <c r="F10330" i="297"/>
  <c r="F10331" i="297" s="1"/>
  <c r="F10692" i="297"/>
  <c r="F9838" i="297"/>
  <c r="F9839" i="297" s="1"/>
  <c r="F9827" i="297"/>
  <c r="F9828" i="297" s="1"/>
  <c r="F1849" i="297"/>
  <c r="F2506" i="297"/>
  <c r="F6481" i="297"/>
  <c r="F8142" i="297"/>
  <c r="F8071" i="297"/>
  <c r="F2500" i="297"/>
  <c r="F6864" i="297"/>
  <c r="F5361" i="297"/>
  <c r="F1915" i="297"/>
  <c r="F5342" i="297"/>
  <c r="F6866" i="297"/>
  <c r="F2503" i="297"/>
  <c r="F7608" i="297"/>
  <c r="F7945" i="297"/>
  <c r="F11760" i="297"/>
  <c r="F8299" i="297"/>
  <c r="F8301" i="297" s="1"/>
  <c r="F8355" i="297"/>
  <c r="F8339" i="297"/>
  <c r="F8387" i="297"/>
  <c r="F9810" i="297"/>
  <c r="F9583" i="297"/>
  <c r="F7660" i="297"/>
  <c r="F7728" i="297"/>
  <c r="F1846" i="297"/>
  <c r="F4853" i="297"/>
  <c r="F2418" i="297"/>
  <c r="F6424" i="297"/>
  <c r="F6425" i="297" s="1"/>
  <c r="F6115" i="297"/>
  <c r="F6116" i="297" s="1"/>
  <c r="F6597" i="297"/>
  <c r="F5811" i="297"/>
  <c r="F5812" i="297" s="1"/>
  <c r="F4175" i="297"/>
  <c r="F4176" i="297" s="1"/>
  <c r="F7477" i="297"/>
  <c r="F7478" i="297" s="1"/>
  <c r="F5166" i="297"/>
  <c r="F3246" i="297"/>
  <c r="F3476" i="297"/>
  <c r="F6307" i="297"/>
  <c r="F7712" i="297"/>
  <c r="F7729" i="297"/>
  <c r="F11426" i="297"/>
  <c r="F7695" i="297"/>
  <c r="F3474" i="297"/>
  <c r="F6305" i="297"/>
  <c r="F7710" i="297"/>
  <c r="F7727" i="297"/>
  <c r="F11425" i="297"/>
  <c r="F7693" i="297"/>
  <c r="F10552" i="297"/>
  <c r="F1545" i="297"/>
  <c r="F1546" i="297" s="1"/>
  <c r="F1528" i="297"/>
  <c r="F1529" i="297" s="1"/>
  <c r="F1512" i="297"/>
  <c r="F1513" i="297" s="1"/>
  <c r="F9411" i="297"/>
  <c r="F9412" i="297" s="1"/>
  <c r="F5277" i="297"/>
  <c r="F2518" i="297"/>
  <c r="F8546" i="297"/>
  <c r="F8495" i="297"/>
  <c r="F8550" i="297"/>
  <c r="F2478" i="297"/>
  <c r="F5185" i="297"/>
  <c r="F5051" i="297"/>
  <c r="F5052" i="297" s="1"/>
  <c r="F4608" i="297"/>
  <c r="F4609" i="297" s="1"/>
  <c r="F4530" i="297"/>
  <c r="F4531" i="297" s="1"/>
  <c r="F4337" i="297"/>
  <c r="F4370" i="297"/>
  <c r="F4353" i="297"/>
  <c r="F4387" i="297"/>
  <c r="F3256" i="297"/>
  <c r="F8053" i="297"/>
  <c r="F1820" i="297"/>
  <c r="F2488" i="297"/>
  <c r="F6306" i="297"/>
  <c r="F2480" i="297"/>
  <c r="F3237" i="297"/>
  <c r="F6475" i="297"/>
  <c r="F8121" i="297"/>
  <c r="F8050" i="297"/>
  <c r="F1925" i="297"/>
  <c r="F2487" i="297"/>
  <c r="F10089" i="297"/>
  <c r="F10122" i="297"/>
  <c r="F561" i="297"/>
  <c r="F742" i="297"/>
  <c r="F1822" i="297"/>
  <c r="F1924" i="297"/>
  <c r="F2009" i="297"/>
  <c r="F2486" i="297"/>
  <c r="F1965" i="297"/>
  <c r="F2238" i="297"/>
  <c r="F4905" i="297"/>
  <c r="F5122" i="297"/>
  <c r="F5767" i="297"/>
  <c r="F2550" i="297"/>
  <c r="F4884" i="297"/>
  <c r="F4922" i="297"/>
  <c r="F3254" i="297"/>
  <c r="F4498" i="297"/>
  <c r="F6485" i="297"/>
  <c r="F1842" i="297"/>
  <c r="F7606" i="297"/>
  <c r="F7941" i="297"/>
  <c r="F8176" i="297"/>
  <c r="F8503" i="297"/>
  <c r="F8759" i="297"/>
  <c r="F9582" i="297"/>
  <c r="F10121" i="297"/>
  <c r="F8196" i="297"/>
  <c r="F8554" i="297"/>
  <c r="F8604" i="297"/>
  <c r="F9369" i="297"/>
  <c r="F10090" i="297"/>
  <c r="F8553" i="297"/>
  <c r="F8927" i="297"/>
  <c r="F2387" i="297"/>
  <c r="F2388" i="297" s="1"/>
  <c r="G7017" i="297"/>
  <c r="F593" i="297"/>
  <c r="F594" i="297" s="1"/>
  <c r="F2430" i="297"/>
  <c r="F6341" i="297"/>
  <c r="F7038" i="297"/>
  <c r="F7057" i="297"/>
  <c r="F11110" i="297"/>
  <c r="F11163" i="297"/>
  <c r="F389" i="297"/>
  <c r="F2421" i="297"/>
  <c r="F192" i="297"/>
  <c r="F176" i="297"/>
  <c r="F2495" i="297"/>
  <c r="F7604" i="297"/>
  <c r="F11753" i="297"/>
  <c r="F11573" i="297"/>
  <c r="F11574" i="297" s="1"/>
  <c r="F11541" i="297"/>
  <c r="F11542" i="297" s="1"/>
  <c r="F11509" i="297"/>
  <c r="F11510" i="297" s="1"/>
  <c r="F10171" i="297"/>
  <c r="F10172" i="297" s="1"/>
  <c r="F10069" i="297"/>
  <c r="F10070" i="297" s="1"/>
  <c r="F9870" i="297"/>
  <c r="F8929" i="297"/>
  <c r="F8371" i="297"/>
  <c r="F8354" i="297"/>
  <c r="F8255" i="297"/>
  <c r="F8177" i="297"/>
  <c r="F6814" i="297"/>
  <c r="F8257" i="297"/>
  <c r="F8283" i="297"/>
  <c r="F8253" i="297"/>
  <c r="F8279" i="297"/>
  <c r="F6004" i="297"/>
  <c r="F5978" i="297"/>
  <c r="F8122" i="297"/>
  <c r="F958" i="297"/>
  <c r="F922" i="297"/>
  <c r="F8124" i="297"/>
  <c r="F914" i="297"/>
  <c r="F8140" i="297"/>
  <c r="F8123" i="297"/>
  <c r="F854" i="297"/>
  <c r="F8827" i="297"/>
  <c r="F8828" i="297" s="1"/>
  <c r="F10833" i="297"/>
  <c r="F2511" i="297"/>
  <c r="G9950" i="297"/>
  <c r="F2416" i="297"/>
  <c r="F2412" i="297"/>
  <c r="F2417" i="297"/>
  <c r="F2424" i="297"/>
  <c r="F9793" i="297"/>
  <c r="F8356" i="297"/>
  <c r="F8340" i="297"/>
  <c r="F2437" i="297"/>
  <c r="F3441" i="297"/>
  <c r="F997" i="297"/>
  <c r="F5186" i="297"/>
  <c r="F5202" i="297"/>
  <c r="F8931" i="297"/>
  <c r="F6455" i="297"/>
  <c r="F6456" i="297" s="1"/>
  <c r="F2431" i="297"/>
  <c r="F8434" i="297"/>
  <c r="F2415" i="297"/>
  <c r="F512" i="297"/>
  <c r="F3433" i="297"/>
  <c r="F3248" i="297"/>
  <c r="F2516" i="297"/>
  <c r="F8549" i="297"/>
  <c r="F8497" i="297"/>
  <c r="F8928" i="297"/>
  <c r="F1228" i="297"/>
  <c r="F1819" i="297"/>
  <c r="F1968" i="297"/>
  <c r="F1917" i="297"/>
  <c r="F2006" i="297"/>
  <c r="F2236" i="297"/>
  <c r="F3253" i="297"/>
  <c r="F2497" i="297"/>
  <c r="F5120" i="297"/>
  <c r="F6487" i="297"/>
  <c r="F7942" i="297"/>
  <c r="F8755" i="297"/>
  <c r="F11756" i="297"/>
  <c r="F10093" i="297"/>
  <c r="F2170" i="297"/>
  <c r="F2203" i="297"/>
  <c r="F8195" i="297"/>
  <c r="F9565" i="297"/>
  <c r="F1817" i="297"/>
  <c r="F46" i="297"/>
  <c r="F47" i="297" s="1"/>
  <c r="F8258" i="297"/>
  <c r="F8284" i="297"/>
  <c r="F8254" i="297"/>
  <c r="F8280" i="297"/>
  <c r="F8250" i="297"/>
  <c r="F8276" i="297"/>
  <c r="F6001" i="297"/>
  <c r="F5997" i="297"/>
  <c r="F7494" i="297"/>
  <c r="F4988" i="297"/>
  <c r="F4984" i="297"/>
  <c r="F6725" i="297"/>
  <c r="F6968" i="297"/>
  <c r="F935" i="297"/>
  <c r="F6974" i="297"/>
  <c r="F919" i="297"/>
  <c r="F891" i="297"/>
  <c r="F6966" i="297"/>
  <c r="F8857" i="297"/>
  <c r="F847" i="297"/>
  <c r="F11686" i="297"/>
  <c r="F11687" i="297" s="1"/>
  <c r="F26" i="297"/>
  <c r="F32" i="297" s="1"/>
  <c r="F8316" i="297"/>
  <c r="F2477" i="297"/>
  <c r="F6628" i="297"/>
  <c r="F6629" i="297" s="1"/>
  <c r="F6644" i="297"/>
  <c r="F6645" i="297" s="1"/>
  <c r="F10953" i="297"/>
  <c r="F10954" i="297" s="1"/>
  <c r="F10816" i="297"/>
  <c r="F8070" i="297"/>
  <c r="F8087" i="297"/>
  <c r="F6482" i="297"/>
  <c r="F8051" i="297"/>
  <c r="F1913" i="297"/>
  <c r="F1962" i="297"/>
  <c r="F2004" i="297"/>
  <c r="F4207" i="297"/>
  <c r="F4336" i="297"/>
  <c r="F4906" i="297"/>
  <c r="F10489" i="297"/>
  <c r="F10490" i="297" s="1"/>
  <c r="F10296" i="297"/>
  <c r="F10141" i="297"/>
  <c r="F10142" i="297" s="1"/>
  <c r="F1814" i="297"/>
  <c r="F5340" i="297"/>
  <c r="F2235" i="297"/>
  <c r="F2504" i="297"/>
  <c r="F5359" i="297"/>
  <c r="F6973" i="297"/>
  <c r="F7610" i="297"/>
  <c r="F7944" i="297"/>
  <c r="F8752" i="297"/>
  <c r="F1914" i="297"/>
  <c r="F10094" i="297"/>
  <c r="F10123" i="297"/>
  <c r="F9849" i="297"/>
  <c r="F9762" i="297"/>
  <c r="F2501" i="297"/>
  <c r="F5341" i="297"/>
  <c r="F998" i="297"/>
  <c r="F9873" i="297"/>
  <c r="F8372" i="297"/>
  <c r="F2436" i="297"/>
  <c r="F7835" i="297"/>
  <c r="F7836" i="297" s="1"/>
  <c r="F8320" i="297"/>
  <c r="F8321" i="297"/>
  <c r="F7676" i="297"/>
  <c r="F7694" i="297"/>
  <c r="F515" i="297"/>
  <c r="F2514" i="297"/>
  <c r="F3432" i="297"/>
  <c r="F3250" i="297"/>
  <c r="F8500" i="297"/>
  <c r="F514" i="297"/>
  <c r="F1845" i="297"/>
  <c r="F3249" i="297"/>
  <c r="F2513" i="297"/>
  <c r="F3434" i="297"/>
  <c r="F6478" i="297"/>
  <c r="F8499" i="297"/>
  <c r="F9871" i="297"/>
  <c r="F8551" i="297"/>
  <c r="F227" i="297"/>
  <c r="F246" i="297"/>
  <c r="F7041" i="297"/>
  <c r="F6195" i="297"/>
  <c r="F6344" i="297"/>
  <c r="F11113" i="297"/>
  <c r="F11166" i="297"/>
  <c r="F11147" i="297"/>
  <c r="F6782" i="297"/>
  <c r="F6783" i="297" s="1"/>
  <c r="F6613" i="297"/>
  <c r="F6506" i="297"/>
  <c r="F6507" i="297" s="1"/>
  <c r="F6439" i="297"/>
  <c r="F6440" i="297" s="1"/>
  <c r="F6210" i="297"/>
  <c r="F6211" i="297" s="1"/>
  <c r="F5168" i="297"/>
  <c r="F5951" i="297"/>
  <c r="F5952" i="297" s="1"/>
  <c r="F5873" i="297"/>
  <c r="F5874" i="297" s="1"/>
  <c r="F5795" i="297"/>
  <c r="F5796" i="297" s="1"/>
  <c r="F5720" i="297"/>
  <c r="F5449" i="297"/>
  <c r="F5450" i="297" s="1"/>
  <c r="F2429" i="297"/>
  <c r="F5324" i="297"/>
  <c r="F5325" i="297" s="1"/>
  <c r="F9710" i="297"/>
  <c r="F9712" i="297" s="1"/>
  <c r="F10456" i="297"/>
  <c r="F5261" i="297"/>
  <c r="F5262" i="297" s="1"/>
  <c r="F9872" i="297"/>
  <c r="F5278" i="297"/>
  <c r="F5203" i="297"/>
  <c r="F11044" i="297"/>
  <c r="F11046" i="297" s="1"/>
  <c r="F2411" i="297"/>
  <c r="F5165" i="297"/>
  <c r="F4499" i="297"/>
  <c r="F4224" i="297"/>
  <c r="F4258" i="297"/>
  <c r="F4208" i="297"/>
  <c r="F4241" i="297"/>
  <c r="F6480" i="297"/>
  <c r="F1848" i="297"/>
  <c r="F2508" i="297"/>
  <c r="F3244" i="297"/>
  <c r="F8934" i="297"/>
  <c r="F9450" i="297"/>
  <c r="F9451" i="297" s="1"/>
  <c r="F9877" i="297"/>
  <c r="F3475" i="297"/>
  <c r="F2218" i="297"/>
  <c r="F2219" i="297" s="1"/>
  <c r="F8317" i="297"/>
  <c r="G7556" i="297"/>
  <c r="F1841" i="297"/>
  <c r="F1593" i="297"/>
  <c r="F1594" i="297" s="1"/>
  <c r="F1211" i="297"/>
  <c r="F1212" i="297" s="1"/>
  <c r="F2413" i="297"/>
  <c r="F451" i="297"/>
  <c r="F452" i="297" s="1"/>
  <c r="F374" i="297"/>
  <c r="F11759" i="297"/>
  <c r="F11329" i="297"/>
  <c r="F11331" i="297" s="1"/>
  <c r="F11077" i="297"/>
  <c r="F11078" i="297" s="1"/>
  <c r="F11061" i="297"/>
  <c r="F11062" i="297" s="1"/>
  <c r="F10725" i="297"/>
  <c r="F10726" i="297" s="1"/>
  <c r="F10553" i="297"/>
  <c r="F9882" i="297"/>
  <c r="F9811" i="297"/>
  <c r="F9792" i="297"/>
  <c r="F9013" i="297"/>
  <c r="F8758" i="297"/>
  <c r="F8601" i="297"/>
  <c r="F8556" i="297"/>
  <c r="F8502" i="297"/>
  <c r="F8323" i="297"/>
  <c r="F8105" i="297"/>
  <c r="F8052" i="297"/>
  <c r="F7851" i="297"/>
  <c r="F7852" i="297" s="1"/>
  <c r="F7060" i="297"/>
  <c r="F5857" i="297"/>
  <c r="F5858" i="297" s="1"/>
  <c r="F5721" i="297"/>
  <c r="F10115" i="297"/>
  <c r="F8757" i="297"/>
  <c r="F8501" i="297"/>
  <c r="F792" i="297"/>
  <c r="F793" i="297" s="1"/>
  <c r="F1811" i="297"/>
  <c r="F562" i="297"/>
  <c r="F1844" i="297"/>
  <c r="F1919" i="297"/>
  <c r="F4921" i="297"/>
  <c r="F4497" i="297"/>
  <c r="F4903" i="297"/>
  <c r="F6972" i="297"/>
  <c r="F743" i="297"/>
  <c r="F1966" i="297"/>
  <c r="F2492" i="297"/>
  <c r="F6489" i="297"/>
  <c r="F2007" i="297"/>
  <c r="F5768" i="297"/>
  <c r="F4886" i="297"/>
  <c r="F8178" i="297"/>
  <c r="F2549" i="297"/>
  <c r="F193" i="297"/>
  <c r="F159" i="297"/>
  <c r="F110" i="297"/>
  <c r="F78" i="297"/>
  <c r="F128" i="297"/>
  <c r="F144" i="297"/>
  <c r="F94" i="297"/>
  <c r="F177" i="297"/>
  <c r="F209" i="297"/>
  <c r="F1920" i="297"/>
  <c r="F1816" i="297"/>
  <c r="F2491" i="297"/>
  <c r="F63" i="297"/>
  <c r="F6863" i="297"/>
  <c r="F7600" i="297"/>
  <c r="F263" i="297"/>
  <c r="F264" i="297" s="1"/>
  <c r="F2419" i="297"/>
  <c r="F79" i="297"/>
  <c r="F160" i="297"/>
  <c r="F3440" i="297"/>
  <c r="F10118" i="297"/>
  <c r="F9368" i="297"/>
  <c r="F8858" i="297"/>
  <c r="F6971" i="297"/>
  <c r="F2237" i="297"/>
  <c r="F3252" i="297"/>
  <c r="F5121" i="297"/>
  <c r="F1918" i="297"/>
  <c r="F2499" i="297"/>
  <c r="F1967" i="297"/>
  <c r="F7598" i="297"/>
  <c r="F7943" i="297"/>
  <c r="F1810" i="297"/>
  <c r="F1912" i="297"/>
  <c r="F2234" i="297"/>
  <c r="F3238" i="297"/>
  <c r="F5119" i="297"/>
  <c r="F2479" i="297"/>
  <c r="F6844" i="297"/>
  <c r="F2427" i="297"/>
  <c r="F2420" i="297"/>
  <c r="F143" i="297"/>
  <c r="F127" i="297"/>
  <c r="F11752" i="297"/>
  <c r="F10117" i="297"/>
  <c r="F10092" i="297"/>
  <c r="F10088" i="297"/>
  <c r="F8602" i="297"/>
  <c r="F8557" i="297"/>
  <c r="F7601" i="297"/>
  <c r="F11774" i="297"/>
  <c r="F11775" i="297" s="1"/>
  <c r="F2928" i="297"/>
  <c r="F2929" i="297" s="1"/>
  <c r="F11784" i="297"/>
  <c r="F11785" i="297" s="1"/>
  <c r="F3360" i="297"/>
  <c r="F3361" i="297" s="1"/>
  <c r="F10917" i="297"/>
  <c r="F9548" i="297"/>
  <c r="F7433" i="297"/>
  <c r="F5233" i="297"/>
  <c r="F2401" i="297"/>
  <c r="F1870" i="297"/>
  <c r="F1788" i="297"/>
  <c r="F494" i="297"/>
  <c r="F11315" i="297"/>
  <c r="F8979" i="297"/>
  <c r="F8418" i="297"/>
  <c r="F7905" i="297"/>
  <c r="F6945" i="297"/>
  <c r="F2829" i="297"/>
  <c r="G5646" i="297"/>
  <c r="G7018" i="297"/>
  <c r="F8783" i="297" l="1"/>
  <c r="F8784" i="297" s="1"/>
  <c r="F4959" i="297"/>
  <c r="F703" i="297"/>
  <c r="F454" i="297"/>
  <c r="F1790" i="297"/>
  <c r="F5798" i="297"/>
  <c r="F5054" i="297"/>
  <c r="F1716" i="297"/>
  <c r="F1717" i="297" s="1"/>
  <c r="F1718" i="297" s="1"/>
  <c r="F2267" i="297"/>
  <c r="F8675" i="297"/>
  <c r="F9841" i="297"/>
  <c r="F9842" i="297" s="1"/>
  <c r="F9843" i="297" s="1"/>
  <c r="G11616" i="297"/>
  <c r="G11469" i="297"/>
  <c r="G11405" i="297"/>
  <c r="G11270" i="297"/>
  <c r="G11123" i="297"/>
  <c r="G11728" i="297"/>
  <c r="G11713" i="297"/>
  <c r="G10993" i="297"/>
  <c r="G11438" i="297"/>
  <c r="G11285" i="297"/>
  <c r="G11712" i="297"/>
  <c r="G11714" i="297" s="1"/>
  <c r="G10994" i="297"/>
  <c r="G11437" i="297"/>
  <c r="G11286" i="297"/>
  <c r="G11615" i="297"/>
  <c r="G11470" i="297"/>
  <c r="G11404" i="297"/>
  <c r="G11271" i="297"/>
  <c r="G11124" i="297"/>
  <c r="G11727" i="297"/>
  <c r="F10983" i="297"/>
  <c r="F10817" i="297"/>
  <c r="G10860" i="297"/>
  <c r="G10610" i="297"/>
  <c r="G10640" i="297"/>
  <c r="G10963" i="297"/>
  <c r="G10877" i="297"/>
  <c r="G10794" i="297"/>
  <c r="G10746" i="297"/>
  <c r="G10672" i="297"/>
  <c r="G10625" i="297"/>
  <c r="G10964" i="297"/>
  <c r="G10876" i="297"/>
  <c r="G10793" i="297"/>
  <c r="G10671" i="297"/>
  <c r="G10859" i="297"/>
  <c r="G9103" i="297"/>
  <c r="G10747" i="297"/>
  <c r="G10626" i="297"/>
  <c r="G10611" i="297"/>
  <c r="G10641" i="297"/>
  <c r="F8531" i="297"/>
  <c r="G10437" i="297"/>
  <c r="G10564" i="297"/>
  <c r="G10229" i="297"/>
  <c r="G10152" i="297"/>
  <c r="G10153" i="297" s="1"/>
  <c r="G10579" i="297"/>
  <c r="G10274" i="297"/>
  <c r="G10197" i="297"/>
  <c r="G10578" i="297"/>
  <c r="G10273" i="297"/>
  <c r="G10198" i="297"/>
  <c r="G10563" i="297"/>
  <c r="G10228" i="297"/>
  <c r="G10436" i="297"/>
  <c r="G10438" i="297" s="1"/>
  <c r="F10025" i="297"/>
  <c r="G10003" i="297"/>
  <c r="G10004" i="297"/>
  <c r="G9947" i="297"/>
  <c r="G10002" i="297"/>
  <c r="F9977" i="297"/>
  <c r="G9909" i="297"/>
  <c r="G9948" i="297"/>
  <c r="G9951" i="297"/>
  <c r="G9952" i="297"/>
  <c r="G9949" i="297"/>
  <c r="G7559" i="297"/>
  <c r="G9658" i="297"/>
  <c r="G9627" i="297"/>
  <c r="G9908" i="297"/>
  <c r="G9689" i="297"/>
  <c r="G9739" i="297"/>
  <c r="G9642" i="297"/>
  <c r="F9938" i="297"/>
  <c r="G9912" i="297"/>
  <c r="G9913" i="297"/>
  <c r="G9910" i="297"/>
  <c r="G9740" i="297"/>
  <c r="G9643" i="297"/>
  <c r="G9690" i="297"/>
  <c r="G9628" i="297"/>
  <c r="G9659" i="297"/>
  <c r="G9911" i="297"/>
  <c r="G9772" i="297"/>
  <c r="G9773" i="297" s="1"/>
  <c r="G9232" i="297"/>
  <c r="G9042" i="297"/>
  <c r="G9612" i="297"/>
  <c r="G9281" i="297"/>
  <c r="G9216" i="297"/>
  <c r="G9118" i="297"/>
  <c r="G9596" i="297"/>
  <c r="G9200" i="297"/>
  <c r="G9528" i="297"/>
  <c r="G9483" i="297"/>
  <c r="G9460" i="297"/>
  <c r="G9421" i="297"/>
  <c r="G9422" i="297" s="1"/>
  <c r="G9529" i="297"/>
  <c r="G9484" i="297"/>
  <c r="G9461" i="297"/>
  <c r="G9595" i="297"/>
  <c r="G9104" i="297"/>
  <c r="G9105" i="297" s="1"/>
  <c r="G9611" i="297"/>
  <c r="G9282" i="297"/>
  <c r="G9119" i="297"/>
  <c r="G9233" i="297"/>
  <c r="G9201" i="297"/>
  <c r="G9043" i="297"/>
  <c r="G9217" i="297"/>
  <c r="F9602" i="297"/>
  <c r="F9033" i="297"/>
  <c r="G8715" i="297"/>
  <c r="G8997" i="297"/>
  <c r="G8998" i="297" s="1"/>
  <c r="G9025" i="297"/>
  <c r="G8638" i="297"/>
  <c r="G8946" i="297"/>
  <c r="G8961" i="297"/>
  <c r="G8869" i="297"/>
  <c r="G8714" i="297"/>
  <c r="G9026" i="297"/>
  <c r="G8637" i="297"/>
  <c r="G8868" i="297"/>
  <c r="G8960" i="297"/>
  <c r="G8945" i="297"/>
  <c r="F10264" i="297"/>
  <c r="F8735" i="297"/>
  <c r="F8036" i="297"/>
  <c r="F8586" i="297"/>
  <c r="G8028" i="297"/>
  <c r="G8225" i="297"/>
  <c r="G8568" i="297"/>
  <c r="G8567" i="297"/>
  <c r="G8398" i="297"/>
  <c r="G8399" i="297" s="1"/>
  <c r="G8224" i="297"/>
  <c r="F8233" i="297"/>
  <c r="F8479" i="297"/>
  <c r="G8012" i="297"/>
  <c r="G8029" i="297"/>
  <c r="G7558" i="297"/>
  <c r="G8013" i="297"/>
  <c r="F7967" i="297"/>
  <c r="F7923" i="297"/>
  <c r="G6825" i="297"/>
  <c r="G6826" i="297" s="1"/>
  <c r="G7560" i="297"/>
  <c r="G7555" i="297"/>
  <c r="G7755" i="297"/>
  <c r="G7786" i="297"/>
  <c r="F7578" i="297"/>
  <c r="G7506" i="297"/>
  <c r="G7557" i="297"/>
  <c r="G7178" i="297"/>
  <c r="G7787" i="297"/>
  <c r="G7756" i="297"/>
  <c r="F8705" i="297"/>
  <c r="F9519" i="297"/>
  <c r="F7546" i="297"/>
  <c r="F673" i="297"/>
  <c r="F7513" i="297"/>
  <c r="G7505" i="297"/>
  <c r="G7177" i="297"/>
  <c r="G7019" i="297"/>
  <c r="G6876" i="297"/>
  <c r="G7100" i="297"/>
  <c r="G6892" i="297"/>
  <c r="G7085" i="297"/>
  <c r="G7070" i="297"/>
  <c r="G6877" i="297"/>
  <c r="G7071" i="297"/>
  <c r="G7101" i="297"/>
  <c r="G6893" i="297"/>
  <c r="G7086" i="297"/>
  <c r="G6762" i="297"/>
  <c r="G6792" i="297"/>
  <c r="G6761" i="297"/>
  <c r="G6793" i="297"/>
  <c r="F6675" i="297"/>
  <c r="F6690" i="297"/>
  <c r="F6660" i="297"/>
  <c r="G6654" i="297"/>
  <c r="G6655" i="297" s="1"/>
  <c r="G6684" i="297"/>
  <c r="G6685" i="297" s="1"/>
  <c r="G6669" i="297"/>
  <c r="G6670" i="297" s="1"/>
  <c r="F6326" i="297"/>
  <c r="G5732" i="297"/>
  <c r="G6576" i="297"/>
  <c r="G6125" i="297"/>
  <c r="G6561" i="297"/>
  <c r="G6388" i="297"/>
  <c r="G6171" i="297"/>
  <c r="G6094" i="297"/>
  <c r="G6373" i="297"/>
  <c r="G6355" i="297"/>
  <c r="G6318" i="297"/>
  <c r="G6156" i="297"/>
  <c r="G6079" i="297"/>
  <c r="G6140" i="297"/>
  <c r="G5930" i="297"/>
  <c r="G5915" i="297"/>
  <c r="G5837" i="297"/>
  <c r="G5884" i="297"/>
  <c r="G6560" i="297"/>
  <c r="G6575" i="297"/>
  <c r="G5916" i="297"/>
  <c r="G5836" i="297"/>
  <c r="G5931" i="297"/>
  <c r="G5885" i="297"/>
  <c r="G6040" i="297"/>
  <c r="G6372" i="297"/>
  <c r="G6354" i="297"/>
  <c r="G6317" i="297"/>
  <c r="G6157" i="297"/>
  <c r="G6080" i="297"/>
  <c r="G6387" i="297"/>
  <c r="G6095" i="297"/>
  <c r="G6141" i="297"/>
  <c r="G6126" i="297"/>
  <c r="G6172" i="297"/>
  <c r="G6538" i="297"/>
  <c r="G6039" i="297"/>
  <c r="G6041" i="297" s="1"/>
  <c r="F6551" i="297"/>
  <c r="F6363" i="297"/>
  <c r="G5731" i="297"/>
  <c r="G6539" i="297"/>
  <c r="F6054" i="297"/>
  <c r="F5480" i="297"/>
  <c r="F5385" i="297"/>
  <c r="F5659" i="297"/>
  <c r="F5505" i="297"/>
  <c r="G5077" i="297"/>
  <c r="G5618" i="297"/>
  <c r="G5575" i="297"/>
  <c r="G5591" i="297"/>
  <c r="G5544" i="297"/>
  <c r="G5529" i="297"/>
  <c r="G5514" i="297"/>
  <c r="F5608" i="297"/>
  <c r="G5490" i="297"/>
  <c r="G5471" i="297"/>
  <c r="G5645" i="297"/>
  <c r="G5647" i="297" s="1"/>
  <c r="G5472" i="297"/>
  <c r="G5371" i="297"/>
  <c r="G5489" i="297"/>
  <c r="G5419" i="297"/>
  <c r="G5590" i="297"/>
  <c r="G5617" i="297"/>
  <c r="G5418" i="297"/>
  <c r="G5078" i="297"/>
  <c r="G5530" i="297"/>
  <c r="G5545" i="297"/>
  <c r="G5576" i="297"/>
  <c r="G5515" i="297"/>
  <c r="G2838" i="297"/>
  <c r="G5372" i="297"/>
  <c r="G4933" i="297"/>
  <c r="G4934" i="297" s="1"/>
  <c r="F5636" i="297"/>
  <c r="F5464" i="297"/>
  <c r="F5465" i="297" s="1"/>
  <c r="F5409" i="297"/>
  <c r="F5103" i="297"/>
  <c r="F5146" i="297"/>
  <c r="G1744" i="297"/>
  <c r="G5304" i="297"/>
  <c r="G5158" i="297"/>
  <c r="G5134" i="297"/>
  <c r="G1740" i="297"/>
  <c r="G5094" i="297"/>
  <c r="G5132" i="297"/>
  <c r="G5156" i="297"/>
  <c r="G5157" i="297"/>
  <c r="G5133" i="297"/>
  <c r="G5214" i="297"/>
  <c r="G5215" i="297" s="1"/>
  <c r="G5095" i="297"/>
  <c r="G5303" i="297"/>
  <c r="G5093" i="297"/>
  <c r="G4478" i="297"/>
  <c r="G4463" i="297"/>
  <c r="G4788" i="297"/>
  <c r="G4619" i="297"/>
  <c r="G4773" i="297"/>
  <c r="G4711" i="297"/>
  <c r="G4588" i="297"/>
  <c r="G4757" i="297"/>
  <c r="G4649" i="297"/>
  <c r="G4573" i="297"/>
  <c r="G4509" i="297"/>
  <c r="G4634" i="297"/>
  <c r="G4557" i="297"/>
  <c r="G4444" i="297"/>
  <c r="G4462" i="297"/>
  <c r="G4477" i="297"/>
  <c r="G4758" i="297"/>
  <c r="G4648" i="297"/>
  <c r="G4572" i="297"/>
  <c r="G4510" i="297"/>
  <c r="G4633" i="297"/>
  <c r="G4556" i="297"/>
  <c r="G4789" i="297"/>
  <c r="G4618" i="297"/>
  <c r="G4774" i="297"/>
  <c r="G4710" i="297"/>
  <c r="G4587" i="297"/>
  <c r="G4589" i="297" s="1"/>
  <c r="F4871" i="297"/>
  <c r="F4872" i="297" s="1"/>
  <c r="F4873" i="297" s="1"/>
  <c r="F4824" i="297"/>
  <c r="F4825" i="297" s="1"/>
  <c r="F4453" i="297"/>
  <c r="G4398" i="297"/>
  <c r="G4300" i="297"/>
  <c r="G4269" i="297"/>
  <c r="G4186" i="297"/>
  <c r="G4445" i="297"/>
  <c r="G4160" i="297"/>
  <c r="G4161" i="297" s="1"/>
  <c r="G4185" i="297"/>
  <c r="G4397" i="297"/>
  <c r="G4301" i="297"/>
  <c r="G4268" i="297"/>
  <c r="F3623" i="297"/>
  <c r="G2562" i="297"/>
  <c r="G2563" i="297" s="1"/>
  <c r="G4111" i="297"/>
  <c r="G4100" i="297"/>
  <c r="G4060" i="297"/>
  <c r="G4045" i="297"/>
  <c r="G3821" i="297"/>
  <c r="G3806" i="297"/>
  <c r="G3791" i="297"/>
  <c r="G4061" i="297"/>
  <c r="G4146" i="297"/>
  <c r="G4147" i="297" s="1"/>
  <c r="G4046" i="297"/>
  <c r="G4112" i="297"/>
  <c r="G4101" i="297"/>
  <c r="G4018" i="297"/>
  <c r="G3910" i="297"/>
  <c r="G3850" i="297"/>
  <c r="G3648" i="297"/>
  <c r="G4003" i="297"/>
  <c r="G3895" i="297"/>
  <c r="G3835" i="297"/>
  <c r="G3760" i="297"/>
  <c r="G3712" i="297"/>
  <c r="G3941" i="297"/>
  <c r="G3880" i="297"/>
  <c r="G3744" i="297"/>
  <c r="G3696" i="297"/>
  <c r="G3925" i="297"/>
  <c r="G3865" i="297"/>
  <c r="G3680" i="297"/>
  <c r="G3790" i="297"/>
  <c r="G3820" i="297"/>
  <c r="G3805" i="297"/>
  <c r="G3745" i="297"/>
  <c r="G3695" i="297"/>
  <c r="G3697" i="297" s="1"/>
  <c r="G3679" i="297"/>
  <c r="G3647" i="297"/>
  <c r="G3761" i="297"/>
  <c r="G3711" i="297"/>
  <c r="G3713" i="297" s="1"/>
  <c r="G3596" i="297"/>
  <c r="G3632" i="297"/>
  <c r="G3614" i="297"/>
  <c r="G3633" i="297"/>
  <c r="G3615" i="297"/>
  <c r="G3282" i="297"/>
  <c r="G3942" i="297"/>
  <c r="G3881" i="297"/>
  <c r="G3926" i="297"/>
  <c r="G3866" i="297"/>
  <c r="G4019" i="297"/>
  <c r="G3911" i="297"/>
  <c r="G3851" i="297"/>
  <c r="G4004" i="297"/>
  <c r="G3896" i="297"/>
  <c r="G3836" i="297"/>
  <c r="F3415" i="297"/>
  <c r="F3605" i="297"/>
  <c r="G3597" i="297"/>
  <c r="G1739" i="297"/>
  <c r="G3399" i="297"/>
  <c r="G3384" i="297"/>
  <c r="G3536" i="297"/>
  <c r="G3581" i="297"/>
  <c r="G3452" i="297"/>
  <c r="G3400" i="297"/>
  <c r="G3451" i="297"/>
  <c r="G3535" i="297"/>
  <c r="G3582" i="297"/>
  <c r="G3108" i="297"/>
  <c r="G3093" i="297"/>
  <c r="G3078" i="297"/>
  <c r="G2839" i="297"/>
  <c r="G3385" i="297"/>
  <c r="G3386" i="297" s="1"/>
  <c r="G3281" i="297"/>
  <c r="G3079" i="297"/>
  <c r="G3109" i="297"/>
  <c r="G3094" i="297"/>
  <c r="F3143" i="297"/>
  <c r="F3144" i="297" s="1"/>
  <c r="G2873" i="297"/>
  <c r="G2898" i="297"/>
  <c r="G3063" i="297"/>
  <c r="G3031" i="297"/>
  <c r="G2999" i="297"/>
  <c r="G2967" i="297"/>
  <c r="G3047" i="297"/>
  <c r="G3015" i="297"/>
  <c r="G2983" i="297"/>
  <c r="G2934" i="297"/>
  <c r="G2872" i="297"/>
  <c r="G2897" i="297"/>
  <c r="G3048" i="297"/>
  <c r="G3016" i="297"/>
  <c r="G2984" i="297"/>
  <c r="G2935" i="297"/>
  <c r="G3064" i="297"/>
  <c r="G3032" i="297"/>
  <c r="G3000" i="297"/>
  <c r="G2968" i="297"/>
  <c r="G2806" i="297"/>
  <c r="G2856" i="297"/>
  <c r="G2805" i="297"/>
  <c r="G2855" i="297"/>
  <c r="F2648" i="297"/>
  <c r="F2846" i="297"/>
  <c r="G2610" i="297"/>
  <c r="G2729" i="297"/>
  <c r="G2634" i="297"/>
  <c r="G2609" i="297"/>
  <c r="G2728" i="297"/>
  <c r="G2633" i="297"/>
  <c r="F2569" i="297"/>
  <c r="F2624" i="297"/>
  <c r="F2673" i="297"/>
  <c r="G2275" i="297"/>
  <c r="G2290" i="297"/>
  <c r="G2249" i="297"/>
  <c r="G2181" i="297"/>
  <c r="G2529" i="297"/>
  <c r="G2149" i="297"/>
  <c r="G2118" i="297"/>
  <c r="G2117" i="297"/>
  <c r="G2148" i="297"/>
  <c r="G2248" i="297"/>
  <c r="G2180" i="297"/>
  <c r="G2528" i="297"/>
  <c r="G2289" i="297"/>
  <c r="G2274" i="297"/>
  <c r="G2081" i="297"/>
  <c r="F2092" i="297"/>
  <c r="F1946" i="297"/>
  <c r="F1890" i="297"/>
  <c r="F1989" i="297"/>
  <c r="G2052" i="297"/>
  <c r="G2020" i="297"/>
  <c r="G2083" i="297"/>
  <c r="G2019" i="297"/>
  <c r="G2082" i="297"/>
  <c r="G2051" i="297"/>
  <c r="G537" i="297"/>
  <c r="G1935" i="297"/>
  <c r="G1978" i="297"/>
  <c r="G1879" i="297"/>
  <c r="G1738" i="297"/>
  <c r="G1979" i="297"/>
  <c r="G1880" i="297"/>
  <c r="G1936" i="297"/>
  <c r="F1771" i="297"/>
  <c r="G1085" i="297"/>
  <c r="G1379" i="297"/>
  <c r="G1100" i="297"/>
  <c r="G1161" i="297"/>
  <c r="G1635" i="297"/>
  <c r="G1146" i="297"/>
  <c r="G1666" i="297"/>
  <c r="G1410" i="297"/>
  <c r="G1116" i="297"/>
  <c r="G73" i="297"/>
  <c r="G1742" i="297"/>
  <c r="G1743" i="297"/>
  <c r="G1084" i="297"/>
  <c r="G1636" i="297"/>
  <c r="G1347" i="297"/>
  <c r="G1271" i="297"/>
  <c r="G1145" i="297"/>
  <c r="G1665" i="297"/>
  <c r="G1409" i="297"/>
  <c r="G1115" i="297"/>
  <c r="G1741" i="297"/>
  <c r="G1378" i="297"/>
  <c r="G1099" i="297"/>
  <c r="G1317" i="297"/>
  <c r="G1160" i="297"/>
  <c r="G1316" i="297"/>
  <c r="G1348" i="297"/>
  <c r="G1270" i="297"/>
  <c r="G1272" i="297" s="1"/>
  <c r="G1490" i="297"/>
  <c r="G1458" i="297"/>
  <c r="G1556" i="297"/>
  <c r="G1474" i="297"/>
  <c r="G1441" i="297"/>
  <c r="G1555" i="297"/>
  <c r="G1473" i="297"/>
  <c r="G1440" i="297"/>
  <c r="G1489" i="297"/>
  <c r="G1457" i="297"/>
  <c r="G1070" i="297"/>
  <c r="G1024" i="297"/>
  <c r="G818" i="297"/>
  <c r="G1069" i="297"/>
  <c r="G1023" i="297"/>
  <c r="F982" i="297"/>
  <c r="G1805" i="297"/>
  <c r="G770" i="297"/>
  <c r="G817" i="297"/>
  <c r="G769" i="297"/>
  <c r="G972" i="297"/>
  <c r="G574" i="297"/>
  <c r="G725" i="297"/>
  <c r="G726" i="297" s="1"/>
  <c r="G710" i="297"/>
  <c r="G753" i="297"/>
  <c r="G711" i="297"/>
  <c r="G754" i="297"/>
  <c r="F656" i="297"/>
  <c r="F639" i="297"/>
  <c r="F622" i="297"/>
  <c r="F689" i="297"/>
  <c r="G614" i="297"/>
  <c r="G665" i="297"/>
  <c r="G682" i="297"/>
  <c r="G631" i="297"/>
  <c r="G648" i="297"/>
  <c r="G615" i="297"/>
  <c r="G632" i="297"/>
  <c r="G649" i="297"/>
  <c r="G666" i="297"/>
  <c r="G683" i="297"/>
  <c r="F10834" i="297"/>
  <c r="G461" i="297"/>
  <c r="G573" i="297"/>
  <c r="F545" i="297"/>
  <c r="G9499" i="297"/>
  <c r="G105" i="297"/>
  <c r="G203" i="297"/>
  <c r="G462" i="297"/>
  <c r="G536" i="297"/>
  <c r="G2467" i="297"/>
  <c r="G172" i="297"/>
  <c r="G8244" i="297"/>
  <c r="F4388" i="297"/>
  <c r="F8389" i="297"/>
  <c r="F10297" i="297"/>
  <c r="F441" i="297"/>
  <c r="F10219" i="297"/>
  <c r="F4923" i="297"/>
  <c r="F4225" i="297"/>
  <c r="F8089" i="297"/>
  <c r="F6598" i="297"/>
  <c r="F4854" i="297"/>
  <c r="F3320" i="297"/>
  <c r="G304" i="297"/>
  <c r="G336" i="297"/>
  <c r="G435" i="297"/>
  <c r="G320" i="297"/>
  <c r="F10930" i="297"/>
  <c r="G305" i="297"/>
  <c r="G321" i="297"/>
  <c r="G337" i="297"/>
  <c r="G434" i="297"/>
  <c r="F10458" i="297"/>
  <c r="F9370" i="297"/>
  <c r="F375" i="297"/>
  <c r="F4338" i="297"/>
  <c r="F8435" i="297"/>
  <c r="F5055" i="297"/>
  <c r="F5056" i="297" s="1"/>
  <c r="F64" i="297"/>
  <c r="F2552" i="297"/>
  <c r="F5018" i="297"/>
  <c r="F7985" i="297"/>
  <c r="F11148" i="297"/>
  <c r="F8179" i="297"/>
  <c r="F8341" i="297"/>
  <c r="F5123" i="297"/>
  <c r="F5722" i="297"/>
  <c r="F8357" i="297"/>
  <c r="F8054" i="297"/>
  <c r="F10554" i="297"/>
  <c r="F161" i="297"/>
  <c r="F10956" i="297"/>
  <c r="F10957" i="297" s="1"/>
  <c r="F10958" i="297" s="1"/>
  <c r="F999" i="297"/>
  <c r="F10396" i="297"/>
  <c r="F145" i="297"/>
  <c r="F112" i="297"/>
  <c r="F9853" i="297"/>
  <c r="F5362" i="297"/>
  <c r="F7713" i="297"/>
  <c r="F10694" i="297"/>
  <c r="G11743" i="297"/>
  <c r="G6955" i="297"/>
  <c r="G154" i="297"/>
  <c r="G1907" i="297"/>
  <c r="G139" i="297"/>
  <c r="F8373" i="297"/>
  <c r="F7042" i="297"/>
  <c r="F7696" i="297"/>
  <c r="F6308" i="297"/>
  <c r="F6847" i="297"/>
  <c r="F96" i="297"/>
  <c r="F9763" i="297"/>
  <c r="F7061" i="297"/>
  <c r="F6614" i="297"/>
  <c r="F4371" i="297"/>
  <c r="F5980" i="297"/>
  <c r="G10109" i="297"/>
  <c r="G7590" i="297"/>
  <c r="G57" i="297"/>
  <c r="G123" i="297"/>
  <c r="G10083" i="297"/>
  <c r="G7525" i="297"/>
  <c r="G188" i="297"/>
  <c r="G89" i="297"/>
  <c r="F7948" i="297"/>
  <c r="F5170" i="297"/>
  <c r="F248" i="297"/>
  <c r="F9883" i="297"/>
  <c r="F5344" i="297"/>
  <c r="F4209" i="297"/>
  <c r="F6529" i="297"/>
  <c r="F8859" i="297"/>
  <c r="F6727" i="297"/>
  <c r="F8286" i="297"/>
  <c r="F9566" i="297"/>
  <c r="F11761" i="297"/>
  <c r="F5204" i="297"/>
  <c r="F962" i="297"/>
  <c r="F8125" i="297"/>
  <c r="F178" i="297"/>
  <c r="F8197" i="297"/>
  <c r="F11428" i="297"/>
  <c r="F8813" i="297"/>
  <c r="F7496" i="297"/>
  <c r="F11167" i="297"/>
  <c r="F1823" i="297"/>
  <c r="F9794" i="297"/>
  <c r="F8324" i="297"/>
  <c r="F6029" i="297"/>
  <c r="F391" i="297"/>
  <c r="F2171" i="297"/>
  <c r="F8936" i="297"/>
  <c r="F5279" i="297"/>
  <c r="F9584" i="297"/>
  <c r="F6816" i="297"/>
  <c r="F1229" i="297"/>
  <c r="F4242" i="297"/>
  <c r="F8003" i="297"/>
  <c r="F9812" i="297"/>
  <c r="F2239" i="297"/>
  <c r="F295" i="297"/>
  <c r="F8505" i="297"/>
  <c r="F5770" i="297"/>
  <c r="F194" i="297"/>
  <c r="G8271" i="297"/>
  <c r="G8272" i="297"/>
  <c r="F8605" i="297"/>
  <c r="F129" i="297"/>
  <c r="F3257" i="297"/>
  <c r="F1926" i="297"/>
  <c r="F10125" i="297"/>
  <c r="F80" i="297"/>
  <c r="F4887" i="297"/>
  <c r="F4500" i="297"/>
  <c r="F564" i="297"/>
  <c r="F8760" i="297"/>
  <c r="F8106" i="297"/>
  <c r="F2440" i="297"/>
  <c r="G8245" i="297"/>
  <c r="G8270" i="297"/>
  <c r="F5187" i="297"/>
  <c r="F8558" i="297"/>
  <c r="F3477" i="297"/>
  <c r="F7730" i="297"/>
  <c r="F8143" i="297"/>
  <c r="F6867" i="297"/>
  <c r="F4989" i="297"/>
  <c r="F7661" i="297"/>
  <c r="F2204" i="297"/>
  <c r="F9016" i="297"/>
  <c r="F4907" i="297"/>
  <c r="F2010" i="297"/>
  <c r="F7678" i="297"/>
  <c r="F8072" i="297"/>
  <c r="F6345" i="297"/>
  <c r="F6196" i="297"/>
  <c r="F4354" i="297"/>
  <c r="F229" i="297"/>
  <c r="F8215" i="297"/>
  <c r="F9730" i="297"/>
  <c r="F4259" i="297"/>
  <c r="F10899" i="297"/>
  <c r="F6977" i="297"/>
  <c r="F1969" i="297"/>
  <c r="F744" i="297"/>
  <c r="F7611" i="297"/>
  <c r="F1853" i="297"/>
  <c r="G9559" i="297"/>
  <c r="F11114" i="297"/>
  <c r="F10096" i="297"/>
  <c r="F6491" i="297"/>
  <c r="F516" i="297"/>
  <c r="F3442" i="297"/>
  <c r="F2519" i="297"/>
  <c r="F6005" i="297"/>
  <c r="F8260" i="297"/>
  <c r="G220" i="297"/>
  <c r="G239" i="297"/>
  <c r="G258" i="297"/>
  <c r="G352" i="297"/>
  <c r="G369" i="297"/>
  <c r="G802" i="297"/>
  <c r="G273" i="297"/>
  <c r="G588" i="297"/>
  <c r="G840" i="297"/>
  <c r="G418" i="297"/>
  <c r="G1223" i="297"/>
  <c r="G1239" i="297"/>
  <c r="G1255" i="297"/>
  <c r="G384" i="297"/>
  <c r="G788" i="297"/>
  <c r="G1286" i="297"/>
  <c r="G2658" i="297"/>
  <c r="G3181" i="297"/>
  <c r="G3330" i="297"/>
  <c r="G5561" i="297"/>
  <c r="G1301" i="297"/>
  <c r="G2594" i="297"/>
  <c r="G2713" i="297"/>
  <c r="G3166" i="297"/>
  <c r="G3488" i="297"/>
  <c r="G3552" i="297"/>
  <c r="G3729" i="297"/>
  <c r="G5320" i="297"/>
  <c r="G5716" i="297"/>
  <c r="G6253" i="297"/>
  <c r="G6270" i="297"/>
  <c r="G6285" i="297"/>
  <c r="G6336" i="297"/>
  <c r="G6420" i="297"/>
  <c r="G6778" i="297"/>
  <c r="G6810" i="297"/>
  <c r="G7349" i="297"/>
  <c r="G7457" i="297"/>
  <c r="G3196" i="297"/>
  <c r="G3566" i="297"/>
  <c r="G6205" i="297"/>
  <c r="G6467" i="297"/>
  <c r="G401" i="297"/>
  <c r="G6111" i="297"/>
  <c r="G7238" i="297"/>
  <c r="G7255" i="297"/>
  <c r="G7270" i="297"/>
  <c r="G7304" i="297"/>
  <c r="G7334" i="297"/>
  <c r="G3212" i="297"/>
  <c r="G3504" i="297"/>
  <c r="G6065" i="297"/>
  <c r="G6238" i="297"/>
  <c r="G7208" i="297"/>
  <c r="G7288" i="297"/>
  <c r="G7379" i="297"/>
  <c r="G7442" i="297"/>
  <c r="G1333" i="297"/>
  <c r="G3663" i="297"/>
  <c r="G5063" i="297"/>
  <c r="G6450" i="297"/>
  <c r="G7364" i="297"/>
  <c r="G7394" i="297"/>
  <c r="G7639" i="297"/>
  <c r="G7706" i="297"/>
  <c r="G2683" i="297"/>
  <c r="G2684" i="297" s="1"/>
  <c r="G289" i="297"/>
  <c r="G3470" i="297"/>
  <c r="G6221" i="297"/>
  <c r="G6435" i="297"/>
  <c r="G7223" i="297"/>
  <c r="G7319" i="297"/>
  <c r="G3368" i="297"/>
  <c r="G6404" i="297"/>
  <c r="G9135" i="297"/>
  <c r="G9151" i="297"/>
  <c r="G9168" i="297"/>
  <c r="G9184" i="297"/>
  <c r="G9249" i="297"/>
  <c r="G9265" i="297"/>
  <c r="G9298" i="297"/>
  <c r="G9314" i="297"/>
  <c r="G9675" i="297"/>
  <c r="G9756" i="297"/>
  <c r="G10326" i="297"/>
  <c r="G10359" i="297"/>
  <c r="G10389" i="297"/>
  <c r="G10452" i="297"/>
  <c r="G10469" i="297"/>
  <c r="G10484" i="297"/>
  <c r="G10515" i="297"/>
  <c r="G10778" i="297"/>
  <c r="G11040" i="297"/>
  <c r="G11056" i="297"/>
  <c r="G11072" i="297"/>
  <c r="G11089" i="297"/>
  <c r="G11225" i="297"/>
  <c r="G11302" i="297"/>
  <c r="G11420" i="297"/>
  <c r="G11520" i="297"/>
  <c r="G11536" i="297"/>
  <c r="G11552" i="297"/>
  <c r="G11568" i="297"/>
  <c r="G11584" i="297"/>
  <c r="G11681" i="297"/>
  <c r="G7410" i="297"/>
  <c r="G7489" i="297"/>
  <c r="G7655" i="297"/>
  <c r="G10167" i="297"/>
  <c r="G10168" i="297" s="1"/>
  <c r="G10308" i="297"/>
  <c r="G10373" i="297"/>
  <c r="G10422" i="297"/>
  <c r="G10763" i="297"/>
  <c r="G10844" i="297"/>
  <c r="G11025" i="297"/>
  <c r="G11140" i="297"/>
  <c r="G11256" i="297"/>
  <c r="G11389" i="297"/>
  <c r="G11454" i="297"/>
  <c r="G11488" i="297"/>
  <c r="G11599" i="297"/>
  <c r="G11632" i="297"/>
  <c r="G11666" i="297"/>
  <c r="G7672" i="297"/>
  <c r="G7723" i="297"/>
  <c r="G8806" i="297"/>
  <c r="G9073" i="297"/>
  <c r="G9331" i="297"/>
  <c r="G9706" i="297"/>
  <c r="G9724" i="297"/>
  <c r="G10136" i="297"/>
  <c r="G10182" i="297"/>
  <c r="G10291" i="297"/>
  <c r="G10342" i="297"/>
  <c r="G10407" i="297"/>
  <c r="G10531" i="297"/>
  <c r="G10656" i="297"/>
  <c r="G11010" i="297"/>
  <c r="G11177" i="297"/>
  <c r="G11209" i="297"/>
  <c r="G9348" i="297"/>
  <c r="G10810" i="297"/>
  <c r="G10827" i="297"/>
  <c r="G10892" i="297"/>
  <c r="G11194" i="297"/>
  <c r="G11341" i="297"/>
  <c r="G11357" i="297"/>
  <c r="G7623" i="297"/>
  <c r="G9058" i="297"/>
  <c r="G10547" i="297"/>
  <c r="G11106" i="297"/>
  <c r="G11159" i="297"/>
  <c r="G11503" i="297"/>
  <c r="G11696" i="297"/>
  <c r="G10213" i="297"/>
  <c r="G7689" i="297"/>
  <c r="G10243" i="297"/>
  <c r="G10499" i="297"/>
  <c r="G11240" i="297"/>
  <c r="G11324" i="297"/>
  <c r="G11374" i="297"/>
  <c r="G11650" i="297"/>
  <c r="G6300" i="297"/>
  <c r="G6746" i="297"/>
  <c r="G8428" i="297"/>
  <c r="G4945" i="297"/>
  <c r="G4946" i="297" s="1"/>
  <c r="G18" i="297"/>
  <c r="G482" i="297"/>
  <c r="G6700" i="297"/>
  <c r="G1864" i="297"/>
  <c r="G6716" i="297"/>
  <c r="G5748" i="297"/>
  <c r="G1363" i="297"/>
  <c r="G7033" i="297"/>
  <c r="G6187" i="297"/>
  <c r="G7052" i="297"/>
  <c r="G42" i="297"/>
  <c r="G971" i="297"/>
  <c r="G1055" i="297"/>
  <c r="G1425" i="297"/>
  <c r="G1697" i="297"/>
  <c r="G1395" i="297"/>
  <c r="G1589" i="297"/>
  <c r="G1604" i="297"/>
  <c r="G1682" i="297"/>
  <c r="G1724" i="297"/>
  <c r="G2134" i="297"/>
  <c r="G2698" i="297"/>
  <c r="G1009" i="297"/>
  <c r="G1192" i="297"/>
  <c r="G2103" i="297"/>
  <c r="G2383" i="297"/>
  <c r="G843" i="297"/>
  <c r="G1040" i="297"/>
  <c r="G1131" i="297"/>
  <c r="G1207" i="297"/>
  <c r="G1573" i="297"/>
  <c r="G3152" i="297"/>
  <c r="G3267" i="297"/>
  <c r="G3972" i="297"/>
  <c r="G4202" i="297"/>
  <c r="G4218" i="297"/>
  <c r="G4235" i="297"/>
  <c r="G4252" i="297"/>
  <c r="G4331" i="297"/>
  <c r="G4347" i="297"/>
  <c r="G4364" i="297"/>
  <c r="G4381" i="297"/>
  <c r="G4603" i="297"/>
  <c r="G4695" i="297"/>
  <c r="G4727" i="297"/>
  <c r="G4832" i="297"/>
  <c r="G5273" i="297"/>
  <c r="G5821" i="297"/>
  <c r="G5947" i="297"/>
  <c r="G1620" i="297"/>
  <c r="G2067" i="297"/>
  <c r="G3521" i="297"/>
  <c r="G3989" i="297"/>
  <c r="G4430" i="297"/>
  <c r="G4805" i="297"/>
  <c r="G5901" i="297"/>
  <c r="G5962" i="297"/>
  <c r="G5991" i="297"/>
  <c r="G7147" i="297"/>
  <c r="G7192" i="297"/>
  <c r="G1177" i="297"/>
  <c r="G1651" i="297"/>
  <c r="G2198" i="297"/>
  <c r="G4526" i="297"/>
  <c r="G5241" i="297"/>
  <c r="G6956" i="297"/>
  <c r="G4415" i="297"/>
  <c r="G4743" i="297"/>
  <c r="G5852" i="297"/>
  <c r="G6015" i="297"/>
  <c r="G2165" i="297"/>
  <c r="G2451" i="297"/>
  <c r="G4541" i="297"/>
  <c r="G5257" i="297"/>
  <c r="G5288" i="297"/>
  <c r="G5869" i="297"/>
  <c r="G6591" i="297"/>
  <c r="G2035" i="297"/>
  <c r="G4664" i="297"/>
  <c r="G4680" i="297"/>
  <c r="G2368" i="297"/>
  <c r="G6501" i="297"/>
  <c r="G7163" i="297"/>
  <c r="G7741" i="297"/>
  <c r="G7831" i="297"/>
  <c r="G3957" i="297"/>
  <c r="G5445" i="297"/>
  <c r="G5806" i="297"/>
  <c r="G6987" i="297"/>
  <c r="G7002" i="297"/>
  <c r="G7772" i="297"/>
  <c r="G7862" i="297"/>
  <c r="G7804" i="297"/>
  <c r="G8823" i="297"/>
  <c r="G8902" i="297"/>
  <c r="G9391" i="297"/>
  <c r="G9894" i="297"/>
  <c r="G10051" i="297"/>
  <c r="G7847" i="297"/>
  <c r="G8791" i="297"/>
  <c r="G8885" i="297"/>
  <c r="G9088" i="297"/>
  <c r="G10036" i="297"/>
  <c r="G4286" i="297"/>
  <c r="G6607" i="297"/>
  <c r="G7877" i="297"/>
  <c r="G8853" i="297"/>
  <c r="G9822" i="297"/>
  <c r="G9988" i="297"/>
  <c r="G10596" i="297"/>
  <c r="G10688" i="297"/>
  <c r="G10705" i="297"/>
  <c r="G8838" i="297"/>
  <c r="G9406" i="297"/>
  <c r="G10910" i="297"/>
  <c r="G4316" i="297"/>
  <c r="G10720" i="297"/>
  <c r="G3125" i="297"/>
  <c r="G991" i="297"/>
  <c r="G8920" i="297"/>
  <c r="G484" i="297"/>
  <c r="G1863" i="297"/>
  <c r="G6701" i="297"/>
  <c r="G6718" i="297"/>
  <c r="F210" i="297"/>
  <c r="G836" i="297"/>
  <c r="G1803" i="297"/>
  <c r="G1904" i="297"/>
  <c r="G1958" i="297"/>
  <c r="G4999" i="297"/>
  <c r="G4967" i="297"/>
  <c r="G2471" i="297"/>
  <c r="G3231" i="297"/>
  <c r="G6717" i="297"/>
  <c r="G6960" i="297"/>
  <c r="G5114" i="297"/>
  <c r="G7527" i="297"/>
  <c r="G7592" i="297"/>
  <c r="G7935" i="297"/>
  <c r="G9496" i="297"/>
  <c r="G10106" i="297"/>
  <c r="G11746" i="297"/>
  <c r="G2775" i="297"/>
  <c r="G1540" i="297"/>
  <c r="G1523" i="297"/>
  <c r="G2952" i="297"/>
  <c r="G5669" i="297"/>
  <c r="G2760" i="297"/>
  <c r="G3776" i="297"/>
  <c r="G7116" i="297"/>
  <c r="G3298" i="297"/>
  <c r="G5699" i="297"/>
  <c r="G6938" i="297"/>
  <c r="G3314" i="297"/>
  <c r="G5684" i="297"/>
  <c r="G6908" i="297"/>
  <c r="G6923" i="297"/>
  <c r="G2791" i="297"/>
  <c r="G1507" i="297"/>
  <c r="G7131" i="297"/>
  <c r="G1522" i="297"/>
  <c r="G2951" i="297"/>
  <c r="G1506" i="297"/>
  <c r="G1539" i="297"/>
  <c r="G2759" i="297"/>
  <c r="G3313" i="297"/>
  <c r="G5700" i="297"/>
  <c r="G5685" i="297"/>
  <c r="G6924" i="297"/>
  <c r="G2774" i="297"/>
  <c r="G6909" i="297"/>
  <c r="G2790" i="297"/>
  <c r="G3775" i="297"/>
  <c r="G7117" i="297"/>
  <c r="G5670" i="297"/>
  <c r="G6939" i="297"/>
  <c r="G7132" i="297"/>
  <c r="G3297" i="297"/>
  <c r="G2821" i="297"/>
  <c r="G5396" i="297"/>
  <c r="G288" i="297"/>
  <c r="G204" i="297"/>
  <c r="G187" i="297"/>
  <c r="G90" i="297"/>
  <c r="G122" i="297"/>
  <c r="G385" i="297"/>
  <c r="G402" i="297"/>
  <c r="G419" i="297"/>
  <c r="G155" i="297"/>
  <c r="G138" i="297"/>
  <c r="G106" i="297"/>
  <c r="G58" i="297"/>
  <c r="G787" i="297"/>
  <c r="G41" i="297"/>
  <c r="G368" i="297"/>
  <c r="G1008" i="297"/>
  <c r="G1191" i="297"/>
  <c r="G1302" i="297"/>
  <c r="G1332" i="297"/>
  <c r="G1588" i="297"/>
  <c r="G1650" i="297"/>
  <c r="G1723" i="297"/>
  <c r="G240" i="297"/>
  <c r="G589" i="297"/>
  <c r="G803" i="297"/>
  <c r="G839" i="297"/>
  <c r="G1130" i="297"/>
  <c r="G1256" i="297"/>
  <c r="G1285" i="297"/>
  <c r="G1572" i="297"/>
  <c r="G2367" i="297"/>
  <c r="G2450" i="297"/>
  <c r="G74" i="297"/>
  <c r="G221" i="297"/>
  <c r="G274" i="297"/>
  <c r="G1039" i="297"/>
  <c r="G1176" i="297"/>
  <c r="G1206" i="297"/>
  <c r="G1240" i="297"/>
  <c r="G1605" i="297"/>
  <c r="G1621" i="297"/>
  <c r="G1696" i="297"/>
  <c r="G1804" i="297"/>
  <c r="G2036" i="297"/>
  <c r="G2066" i="297"/>
  <c r="G2164" i="297"/>
  <c r="G2197" i="297"/>
  <c r="G351" i="297"/>
  <c r="G1054" i="297"/>
  <c r="G1222" i="297"/>
  <c r="G3213" i="297"/>
  <c r="G3426" i="297"/>
  <c r="G3469" i="297"/>
  <c r="G3520" i="297"/>
  <c r="G3567" i="297"/>
  <c r="G4285" i="297"/>
  <c r="G4414" i="297"/>
  <c r="G4742" i="297"/>
  <c r="G5062" i="297"/>
  <c r="G5289" i="297"/>
  <c r="G5319" i="297"/>
  <c r="G5355" i="297"/>
  <c r="G5868" i="297"/>
  <c r="G1681" i="297"/>
  <c r="G2102" i="297"/>
  <c r="G2133" i="297"/>
  <c r="G3124" i="297"/>
  <c r="G3182" i="297"/>
  <c r="G3228" i="297"/>
  <c r="G3369" i="297"/>
  <c r="G3664" i="297"/>
  <c r="G3958" i="297"/>
  <c r="G4317" i="297"/>
  <c r="G4348" i="297"/>
  <c r="G4382" i="297"/>
  <c r="G4525" i="297"/>
  <c r="G4665" i="297"/>
  <c r="G4681" i="297"/>
  <c r="G4848" i="297"/>
  <c r="G5272" i="297"/>
  <c r="G5781" i="297"/>
  <c r="G6110" i="297"/>
  <c r="G6403" i="297"/>
  <c r="G6502" i="297"/>
  <c r="G7003" i="297"/>
  <c r="G7224" i="297"/>
  <c r="G7254" i="297"/>
  <c r="G7318" i="297"/>
  <c r="G7380" i="297"/>
  <c r="G7409" i="297"/>
  <c r="G7425" i="297"/>
  <c r="G1394" i="297"/>
  <c r="G1426" i="297"/>
  <c r="G1908" i="297"/>
  <c r="G2659" i="297"/>
  <c r="G2714" i="297"/>
  <c r="G3331" i="297"/>
  <c r="G3503" i="297"/>
  <c r="G4203" i="297"/>
  <c r="G4236" i="297"/>
  <c r="G4542" i="297"/>
  <c r="G4726" i="297"/>
  <c r="G4831" i="297"/>
  <c r="G5807" i="297"/>
  <c r="G5853" i="297"/>
  <c r="G5946" i="297"/>
  <c r="G6064" i="297"/>
  <c r="G6222" i="297"/>
  <c r="G6237" i="297"/>
  <c r="G6301" i="297"/>
  <c r="G6434" i="297"/>
  <c r="G6451" i="297"/>
  <c r="G6471" i="297"/>
  <c r="G6592" i="297"/>
  <c r="G6608" i="297"/>
  <c r="G6747" i="297"/>
  <c r="G6954" i="297"/>
  <c r="G6988" i="297"/>
  <c r="G1833" i="297"/>
  <c r="G2697" i="297"/>
  <c r="G2745" i="297"/>
  <c r="G3151" i="297"/>
  <c r="G3167" i="297"/>
  <c r="G3197" i="297"/>
  <c r="G3973" i="297"/>
  <c r="G4332" i="297"/>
  <c r="G4365" i="297"/>
  <c r="G5256" i="297"/>
  <c r="G6419" i="297"/>
  <c r="G7146" i="297"/>
  <c r="G7365" i="297"/>
  <c r="G7395" i="297"/>
  <c r="G259" i="297"/>
  <c r="G992" i="297"/>
  <c r="G2822" i="297"/>
  <c r="G3988" i="297"/>
  <c r="G4429" i="297"/>
  <c r="G4804" i="297"/>
  <c r="G5444" i="297"/>
  <c r="G5560" i="297"/>
  <c r="G5900" i="297"/>
  <c r="G6286" i="297"/>
  <c r="G7162" i="297"/>
  <c r="G7193" i="297"/>
  <c r="G7271" i="297"/>
  <c r="G7348" i="297"/>
  <c r="G7458" i="297"/>
  <c r="G7523" i="297"/>
  <c r="G7588" i="297"/>
  <c r="G171" i="297"/>
  <c r="G2382" i="297"/>
  <c r="G2468" i="297"/>
  <c r="G3266" i="297"/>
  <c r="G3487" i="297"/>
  <c r="G3728" i="297"/>
  <c r="G4604" i="297"/>
  <c r="G7771" i="297"/>
  <c r="G7861" i="297"/>
  <c r="G8082" i="297"/>
  <c r="G8099" i="297"/>
  <c r="G8115" i="297"/>
  <c r="G4253" i="297"/>
  <c r="G4696" i="297"/>
  <c r="G5715" i="297"/>
  <c r="G5822" i="297"/>
  <c r="G6206" i="297"/>
  <c r="G6254" i="297"/>
  <c r="G6269" i="297"/>
  <c r="G7209" i="297"/>
  <c r="G7239" i="297"/>
  <c r="G7638" i="297"/>
  <c r="G7705" i="297"/>
  <c r="G7740" i="297"/>
  <c r="G7830" i="297"/>
  <c r="G7977" i="297"/>
  <c r="G5240" i="297"/>
  <c r="G7287" i="297"/>
  <c r="G7303" i="297"/>
  <c r="G7443" i="297"/>
  <c r="G7654" i="297"/>
  <c r="G7846" i="297"/>
  <c r="G8046" i="297"/>
  <c r="G8171" i="297"/>
  <c r="G8311" i="297"/>
  <c r="G8445" i="297"/>
  <c r="G8446" i="297" s="1"/>
  <c r="G8807" i="297"/>
  <c r="G8852" i="297"/>
  <c r="G9074" i="297"/>
  <c r="G9330" i="297"/>
  <c r="G9705" i="297"/>
  <c r="G9723" i="297"/>
  <c r="G9823" i="297"/>
  <c r="G9863" i="297"/>
  <c r="G9987" i="297"/>
  <c r="G10111" i="297"/>
  <c r="G10137" i="297"/>
  <c r="G10183" i="297"/>
  <c r="G10290" i="297"/>
  <c r="G10341" i="297"/>
  <c r="G10406" i="297"/>
  <c r="G10530" i="297"/>
  <c r="G10595" i="297"/>
  <c r="G10657" i="297"/>
  <c r="G10687" i="297"/>
  <c r="G10704" i="297"/>
  <c r="G11009" i="297"/>
  <c r="G11178" i="297"/>
  <c r="G11208" i="297"/>
  <c r="G11358" i="297"/>
  <c r="G11375" i="297"/>
  <c r="G11504" i="297"/>
  <c r="G11651" i="297"/>
  <c r="G4219" i="297"/>
  <c r="G6809" i="297"/>
  <c r="G7671" i="297"/>
  <c r="G7722" i="297"/>
  <c r="G7876" i="297"/>
  <c r="G7994" i="297"/>
  <c r="G8152" i="297"/>
  <c r="G8837" i="297"/>
  <c r="G9059" i="297"/>
  <c r="G9347" i="297"/>
  <c r="G9405" i="297"/>
  <c r="G10065" i="297"/>
  <c r="G10066" i="297" s="1"/>
  <c r="G10212" i="297"/>
  <c r="G10500" i="297"/>
  <c r="G10546" i="297"/>
  <c r="G10721" i="297"/>
  <c r="G10811" i="297"/>
  <c r="G10828" i="297"/>
  <c r="G10893" i="297"/>
  <c r="G10911" i="297"/>
  <c r="G11105" i="297"/>
  <c r="G11158" i="297"/>
  <c r="G11193" i="297"/>
  <c r="G11239" i="297"/>
  <c r="G11325" i="297"/>
  <c r="G11342" i="297"/>
  <c r="G11697" i="297"/>
  <c r="G6337" i="297"/>
  <c r="G7622" i="297"/>
  <c r="G7688" i="297"/>
  <c r="G7958" i="297"/>
  <c r="G8065" i="297"/>
  <c r="G8243" i="297"/>
  <c r="G8269" i="297"/>
  <c r="G8822" i="297"/>
  <c r="G8901" i="297"/>
  <c r="G9136" i="297"/>
  <c r="G9152" i="297"/>
  <c r="G9169" i="297"/>
  <c r="G9185" i="297"/>
  <c r="G9250" i="297"/>
  <c r="G9266" i="297"/>
  <c r="G9299" i="297"/>
  <c r="G9315" i="297"/>
  <c r="G9390" i="297"/>
  <c r="G9500" i="297"/>
  <c r="G9674" i="297"/>
  <c r="G9757" i="297"/>
  <c r="G9893" i="297"/>
  <c r="G10050" i="297"/>
  <c r="G10082" i="297"/>
  <c r="G10325" i="297"/>
  <c r="G10358" i="297"/>
  <c r="G10390" i="297"/>
  <c r="G10451" i="297"/>
  <c r="G10468" i="297"/>
  <c r="G10485" i="297"/>
  <c r="G10514" i="297"/>
  <c r="G10779" i="297"/>
  <c r="G11039" i="297"/>
  <c r="G11055" i="297"/>
  <c r="G11071" i="297"/>
  <c r="G11088" i="297"/>
  <c r="G11224" i="297"/>
  <c r="G11301" i="297"/>
  <c r="G8134" i="297"/>
  <c r="G8746" i="297"/>
  <c r="G9089" i="297"/>
  <c r="G10307" i="297"/>
  <c r="G10421" i="297"/>
  <c r="G10843" i="297"/>
  <c r="G11390" i="297"/>
  <c r="G11453" i="297"/>
  <c r="G11667" i="297"/>
  <c r="G11744" i="297"/>
  <c r="G3551" i="297"/>
  <c r="G7333" i="297"/>
  <c r="G8790" i="297"/>
  <c r="G10035" i="297"/>
  <c r="G10764" i="297"/>
  <c r="G11024" i="297"/>
  <c r="G11139" i="297"/>
  <c r="G11421" i="297"/>
  <c r="G11487" i="297"/>
  <c r="G11535" i="297"/>
  <c r="G11567" i="297"/>
  <c r="G11600" i="297"/>
  <c r="G11682" i="297"/>
  <c r="G8884" i="297"/>
  <c r="G11519" i="297"/>
  <c r="G7803" i="297"/>
  <c r="G11255" i="297"/>
  <c r="G11633" i="297"/>
  <c r="G6777" i="297"/>
  <c r="G10374" i="297"/>
  <c r="G11551" i="297"/>
  <c r="G11583" i="297"/>
  <c r="G1364" i="297"/>
  <c r="G2744" i="297"/>
  <c r="G6188" i="297"/>
  <c r="G7053" i="297"/>
  <c r="G7034" i="297"/>
  <c r="G504" i="297"/>
  <c r="G505" i="297" s="1"/>
  <c r="G736" i="297"/>
  <c r="G556" i="297"/>
  <c r="G834" i="297"/>
  <c r="G1801" i="297"/>
  <c r="G1834" i="297"/>
  <c r="G2306" i="297"/>
  <c r="G2352" i="297"/>
  <c r="G2545" i="297"/>
  <c r="G2546" i="297" s="1"/>
  <c r="G835" i="297"/>
  <c r="G1835" i="297"/>
  <c r="G2321" i="297"/>
  <c r="G2473" i="297"/>
  <c r="G4916" i="297"/>
  <c r="G5115" i="297"/>
  <c r="G5197" i="297"/>
  <c r="G1957" i="297"/>
  <c r="G1999" i="297"/>
  <c r="G2336" i="297"/>
  <c r="G4088" i="297"/>
  <c r="G4492" i="297"/>
  <c r="G4898" i="297"/>
  <c r="G5763" i="297"/>
  <c r="G6469" i="297"/>
  <c r="G1903" i="297"/>
  <c r="G4076" i="297"/>
  <c r="G4847" i="297"/>
  <c r="G4998" i="297"/>
  <c r="G6468" i="297"/>
  <c r="G2230" i="297"/>
  <c r="G3229" i="297"/>
  <c r="G4123" i="297"/>
  <c r="G4966" i="297"/>
  <c r="G6961" i="297"/>
  <c r="G5181" i="297"/>
  <c r="G2469" i="297"/>
  <c r="G7892" i="297"/>
  <c r="G7978" i="297"/>
  <c r="G3232" i="297"/>
  <c r="G7591" i="297"/>
  <c r="G8083" i="297"/>
  <c r="G8100" i="297"/>
  <c r="G8116" i="297"/>
  <c r="G8207" i="297"/>
  <c r="G8135" i="297"/>
  <c r="G8489" i="297"/>
  <c r="G8516" i="297"/>
  <c r="G8653" i="297"/>
  <c r="G8918" i="297"/>
  <c r="G9865" i="297"/>
  <c r="G8064" i="297"/>
  <c r="G8462" i="297"/>
  <c r="G8597" i="297"/>
  <c r="G8615" i="297"/>
  <c r="G8747" i="297"/>
  <c r="G9009" i="297"/>
  <c r="G9363" i="297"/>
  <c r="G4880" i="297"/>
  <c r="G7995" i="297"/>
  <c r="G8153" i="297"/>
  <c r="G8190" i="297"/>
  <c r="G8295" i="297"/>
  <c r="G8296" i="297" s="1"/>
  <c r="G8919" i="297"/>
  <c r="G9497" i="297"/>
  <c r="G7959" i="297"/>
  <c r="G8542" i="297"/>
  <c r="G9473" i="297"/>
  <c r="G8684" i="297"/>
  <c r="G7526" i="297"/>
  <c r="G7934" i="297"/>
  <c r="G8045" i="297"/>
  <c r="G9380" i="297"/>
  <c r="G8170" i="297"/>
  <c r="G9576" i="297"/>
  <c r="G838" i="297"/>
  <c r="G1906" i="297"/>
  <c r="G1806" i="297"/>
  <c r="G2466" i="297"/>
  <c r="G5335" i="297"/>
  <c r="G5354" i="297"/>
  <c r="G4136" i="297"/>
  <c r="G6957" i="297"/>
  <c r="G7524" i="297"/>
  <c r="G9498" i="297"/>
  <c r="G7589" i="297"/>
  <c r="G7936" i="297"/>
  <c r="G8617" i="297"/>
  <c r="G8745" i="297"/>
  <c r="G8312" i="297"/>
  <c r="G10084" i="297"/>
  <c r="G10110" i="297"/>
  <c r="G11742" i="297"/>
  <c r="G17" i="297"/>
  <c r="G604" i="297"/>
  <c r="G605" i="297" s="1"/>
  <c r="G555" i="297"/>
  <c r="G737" i="297"/>
  <c r="G1902" i="297"/>
  <c r="G1956" i="297"/>
  <c r="G2335" i="297"/>
  <c r="G2595" i="297"/>
  <c r="G2000" i="297"/>
  <c r="G2229" i="297"/>
  <c r="G2320" i="297"/>
  <c r="G833" i="297"/>
  <c r="G1800" i="297"/>
  <c r="G2470" i="297"/>
  <c r="G4124" i="297"/>
  <c r="G4171" i="297"/>
  <c r="G4172" i="297" s="1"/>
  <c r="G4493" i="297"/>
  <c r="G4899" i="297"/>
  <c r="G5028" i="297"/>
  <c r="G5029" i="297" s="1"/>
  <c r="G5762" i="297"/>
  <c r="G5990" i="297"/>
  <c r="G2305" i="297"/>
  <c r="G4879" i="297"/>
  <c r="G5334" i="297"/>
  <c r="G1836" i="297"/>
  <c r="G4034" i="297"/>
  <c r="G4968" i="297"/>
  <c r="G5000" i="297"/>
  <c r="G5040" i="297"/>
  <c r="G5041" i="297" s="1"/>
  <c r="G5113" i="297"/>
  <c r="G5198" i="297"/>
  <c r="G5747" i="297"/>
  <c r="G6014" i="297"/>
  <c r="G6516" i="297"/>
  <c r="G6857" i="297"/>
  <c r="G6958" i="297"/>
  <c r="G4135" i="297"/>
  <c r="G5395" i="297"/>
  <c r="G5961" i="297"/>
  <c r="G4077" i="297"/>
  <c r="G5180" i="297"/>
  <c r="G6840" i="297"/>
  <c r="G6841" i="297" s="1"/>
  <c r="G7528" i="297"/>
  <c r="G2351" i="297"/>
  <c r="G2580" i="297"/>
  <c r="G3230" i="297"/>
  <c r="G4089" i="297"/>
  <c r="G6470" i="297"/>
  <c r="G7488" i="297"/>
  <c r="G8206" i="297"/>
  <c r="G6639" i="297"/>
  <c r="G7891" i="297"/>
  <c r="G7593" i="297"/>
  <c r="G8366" i="297"/>
  <c r="G8367" i="297" s="1"/>
  <c r="G8987" i="297"/>
  <c r="G8988" i="297" s="1"/>
  <c r="G9446" i="297"/>
  <c r="G9447" i="297" s="1"/>
  <c r="G9787" i="297"/>
  <c r="G9788" i="297" s="1"/>
  <c r="G6623" i="297"/>
  <c r="G8168" i="297"/>
  <c r="G8189" i="297"/>
  <c r="G8350" i="297"/>
  <c r="G8351" i="297" s="1"/>
  <c r="G8541" i="297"/>
  <c r="G8685" i="297"/>
  <c r="G9379" i="297"/>
  <c r="G9436" i="297"/>
  <c r="G9437" i="297" s="1"/>
  <c r="G9472" i="297"/>
  <c r="G9540" i="297"/>
  <c r="G9577" i="297"/>
  <c r="G10242" i="297"/>
  <c r="G10938" i="297"/>
  <c r="G10939" i="297" s="1"/>
  <c r="G11745" i="297"/>
  <c r="G7933" i="297"/>
  <c r="G8334" i="297"/>
  <c r="G8335" i="297" s="1"/>
  <c r="G8488" i="297"/>
  <c r="G8515" i="297"/>
  <c r="G8654" i="297"/>
  <c r="G8917" i="297"/>
  <c r="G9495" i="297"/>
  <c r="G9558" i="297"/>
  <c r="G10080" i="297"/>
  <c r="G10108" i="297"/>
  <c r="G7473" i="297"/>
  <c r="G7474" i="297" s="1"/>
  <c r="G8427" i="297"/>
  <c r="G8461" i="297"/>
  <c r="G8616" i="297"/>
  <c r="G8748" i="297"/>
  <c r="G4917" i="297"/>
  <c r="G8596" i="297"/>
  <c r="G9008" i="297"/>
  <c r="G9805" i="297"/>
  <c r="G9806" i="297" s="1"/>
  <c r="G8382" i="297"/>
  <c r="G8383" i="297" s="1"/>
  <c r="G9364" i="297"/>
  <c r="G1905" i="297"/>
  <c r="G837" i="297"/>
  <c r="G6640" i="297"/>
  <c r="G1802" i="297"/>
  <c r="G6624" i="297"/>
  <c r="G7426" i="297"/>
  <c r="G2472" i="297"/>
  <c r="G2579" i="297"/>
  <c r="G6517" i="297"/>
  <c r="G3425" i="297"/>
  <c r="G5780" i="297"/>
  <c r="G6959" i="297"/>
  <c r="G6858" i="297"/>
  <c r="G10081" i="297"/>
  <c r="G10107" i="297"/>
  <c r="G11747" i="297"/>
  <c r="G4035" i="297"/>
  <c r="G8169" i="297"/>
  <c r="G9864" i="297"/>
  <c r="G483" i="297"/>
  <c r="G526" i="297"/>
  <c r="G527" i="297" s="1"/>
  <c r="G486" i="297"/>
  <c r="G6736" i="297"/>
  <c r="G6737" i="297" s="1"/>
  <c r="G11304" i="297"/>
  <c r="G485" i="297"/>
  <c r="G11303" i="297"/>
  <c r="G842" i="297"/>
  <c r="G2214" i="297"/>
  <c r="G2215" i="297" s="1"/>
  <c r="G9541" i="297"/>
  <c r="F455" i="297"/>
  <c r="F456" i="297" s="1"/>
  <c r="F704" i="297"/>
  <c r="F705" i="297" s="1"/>
  <c r="F8419" i="297"/>
  <c r="F8420" i="297" s="1"/>
  <c r="F8980" i="297"/>
  <c r="F8981" i="297" s="1"/>
  <c r="F2402" i="297"/>
  <c r="F2403" i="297" s="1"/>
  <c r="F1791" i="297"/>
  <c r="F1792" i="297" s="1"/>
  <c r="F5234" i="297"/>
  <c r="F5235" i="297" s="1"/>
  <c r="G8870" i="297" l="1"/>
  <c r="G11439" i="297"/>
  <c r="F2268" i="297"/>
  <c r="F2269" i="297" s="1"/>
  <c r="F4960" i="297"/>
  <c r="F4961" i="297" s="1"/>
  <c r="G11406" i="297"/>
  <c r="F11412" i="297" s="1"/>
  <c r="F11413" i="297" s="1"/>
  <c r="F11414" i="297" s="1"/>
  <c r="G10861" i="297"/>
  <c r="F9000" i="297"/>
  <c r="F9001" i="297" s="1"/>
  <c r="F9002" i="297" s="1"/>
  <c r="F9428" i="297"/>
  <c r="F9429" i="297" s="1"/>
  <c r="F9430" i="297" s="1"/>
  <c r="F9779" i="297"/>
  <c r="F9780" i="297" s="1"/>
  <c r="F9781" i="297" s="1"/>
  <c r="F10868" i="297"/>
  <c r="F10869" i="297" s="1"/>
  <c r="F10870" i="297" s="1"/>
  <c r="F728" i="297"/>
  <c r="F729" i="297" s="1"/>
  <c r="F730" i="297" s="1"/>
  <c r="F1278" i="297"/>
  <c r="F1279" i="297" s="1"/>
  <c r="F1280" i="297" s="1"/>
  <c r="F3719" i="297"/>
  <c r="F3720" i="297" s="1"/>
  <c r="F3721" i="297" s="1"/>
  <c r="F3703" i="297"/>
  <c r="F3704" i="297" s="1"/>
  <c r="F3705" i="297" s="1"/>
  <c r="F4595" i="297"/>
  <c r="F4596" i="297" s="1"/>
  <c r="F4597" i="297" s="1"/>
  <c r="F10444" i="297"/>
  <c r="F10445" i="297" s="1"/>
  <c r="F10446" i="297" s="1"/>
  <c r="G10995" i="297"/>
  <c r="G11272" i="297"/>
  <c r="F4163" i="297"/>
  <c r="F4164" i="297" s="1"/>
  <c r="F4165" i="297" s="1"/>
  <c r="F4936" i="297"/>
  <c r="F4937" i="297" s="1"/>
  <c r="F4938" i="297" s="1"/>
  <c r="F7025" i="297"/>
  <c r="F7026" i="297" s="1"/>
  <c r="F7027" i="297" s="1"/>
  <c r="F11445" i="297"/>
  <c r="F11446" i="297" s="1"/>
  <c r="F11447" i="297" s="1"/>
  <c r="F5799" i="297"/>
  <c r="F5800" i="297" s="1"/>
  <c r="F6832" i="297"/>
  <c r="F6833" i="297" s="1"/>
  <c r="F6834" i="297" s="1"/>
  <c r="F10159" i="297"/>
  <c r="F10160" i="297" s="1"/>
  <c r="F10161" i="297" s="1"/>
  <c r="G11617" i="297"/>
  <c r="F11720" i="297"/>
  <c r="F11721" i="297" s="1"/>
  <c r="F11722" i="297" s="1"/>
  <c r="F8407" i="297"/>
  <c r="F8408" i="297" s="1"/>
  <c r="F8409" i="297" s="1"/>
  <c r="F5221" i="297"/>
  <c r="F5222" i="297" s="1"/>
  <c r="F5223" i="297" s="1"/>
  <c r="F7925" i="297"/>
  <c r="F7926" i="297" s="1"/>
  <c r="F7927" i="297" s="1"/>
  <c r="F8876" i="297"/>
  <c r="F8877" i="297" s="1"/>
  <c r="F8878" i="297" s="1"/>
  <c r="F9111" i="297"/>
  <c r="F9112" i="297" s="1"/>
  <c r="F9113" i="297" s="1"/>
  <c r="G11471" i="297"/>
  <c r="G11287" i="297"/>
  <c r="G11729" i="297"/>
  <c r="G11125" i="297"/>
  <c r="G8947" i="297"/>
  <c r="G10878" i="297"/>
  <c r="G10795" i="297"/>
  <c r="G10565" i="297"/>
  <c r="G10965" i="297"/>
  <c r="G10673" i="297"/>
  <c r="G10748" i="297"/>
  <c r="G10642" i="297"/>
  <c r="G10612" i="297"/>
  <c r="G10627" i="297"/>
  <c r="G5592" i="297"/>
  <c r="G10580" i="297"/>
  <c r="G10230" i="297"/>
  <c r="G10199" i="297"/>
  <c r="G10275" i="297"/>
  <c r="G10005" i="297"/>
  <c r="G9953" i="297"/>
  <c r="G9691" i="297"/>
  <c r="G9914" i="297"/>
  <c r="G9644" i="297"/>
  <c r="G9629" i="297"/>
  <c r="G9741" i="297"/>
  <c r="G9660" i="297"/>
  <c r="G1380" i="297"/>
  <c r="G9202" i="297"/>
  <c r="G9613" i="297"/>
  <c r="G9283" i="297"/>
  <c r="G9462" i="297"/>
  <c r="G9530" i="297"/>
  <c r="G9597" i="297"/>
  <c r="G9120" i="297"/>
  <c r="G9044" i="297"/>
  <c r="G9485" i="297"/>
  <c r="G9218" i="297"/>
  <c r="G9234" i="297"/>
  <c r="G1491" i="297"/>
  <c r="G8639" i="297"/>
  <c r="G8716" i="297"/>
  <c r="G8962" i="297"/>
  <c r="G9027" i="297"/>
  <c r="G8226" i="297"/>
  <c r="G8030" i="297"/>
  <c r="G8569" i="297"/>
  <c r="G8014" i="297"/>
  <c r="G7507" i="297"/>
  <c r="G7179" i="297"/>
  <c r="G7757" i="297"/>
  <c r="G7561" i="297"/>
  <c r="G7788" i="297"/>
  <c r="G4620" i="297"/>
  <c r="G7087" i="297"/>
  <c r="G6878" i="297"/>
  <c r="G6894" i="297"/>
  <c r="G7102" i="297"/>
  <c r="G7072" i="297"/>
  <c r="G6374" i="297"/>
  <c r="G6763" i="297"/>
  <c r="F6662" i="297"/>
  <c r="F6663" i="297" s="1"/>
  <c r="F6664" i="297" s="1"/>
  <c r="G6794" i="297"/>
  <c r="G6319" i="297"/>
  <c r="F6677" i="297"/>
  <c r="F6678" i="297" s="1"/>
  <c r="F6679" i="297" s="1"/>
  <c r="G6562" i="297"/>
  <c r="F6692" i="297"/>
  <c r="F6693" i="297" s="1"/>
  <c r="F6694" i="297" s="1"/>
  <c r="G6577" i="297"/>
  <c r="G5917" i="297"/>
  <c r="G5733" i="297"/>
  <c r="G6540" i="297"/>
  <c r="G6158" i="297"/>
  <c r="G6127" i="297"/>
  <c r="G6389" i="297"/>
  <c r="G6356" i="297"/>
  <c r="G5838" i="297"/>
  <c r="F6056" i="297"/>
  <c r="F6057" i="297" s="1"/>
  <c r="F6058" i="297" s="1"/>
  <c r="G6142" i="297"/>
  <c r="G5932" i="297"/>
  <c r="G6173" i="297"/>
  <c r="G6096" i="297"/>
  <c r="G5886" i="297"/>
  <c r="G6081" i="297"/>
  <c r="G1459" i="297"/>
  <c r="G5079" i="297"/>
  <c r="G5491" i="297"/>
  <c r="G5577" i="297"/>
  <c r="F5661" i="297"/>
  <c r="F5662" i="297" s="1"/>
  <c r="F5663" i="297" s="1"/>
  <c r="G5516" i="297"/>
  <c r="G5420" i="297"/>
  <c r="G5473" i="297"/>
  <c r="G5531" i="297"/>
  <c r="G2840" i="297"/>
  <c r="G5619" i="297"/>
  <c r="G5373" i="297"/>
  <c r="G5546" i="297"/>
  <c r="G5305" i="297"/>
  <c r="G5135" i="297"/>
  <c r="G5096" i="297"/>
  <c r="G4558" i="297"/>
  <c r="G4650" i="297"/>
  <c r="G4479" i="297"/>
  <c r="G4712" i="297"/>
  <c r="G4446" i="297"/>
  <c r="G4759" i="297"/>
  <c r="G4574" i="297"/>
  <c r="G4464" i="297"/>
  <c r="G4511" i="297"/>
  <c r="G4790" i="297"/>
  <c r="G4635" i="297"/>
  <c r="G4775" i="297"/>
  <c r="G4302" i="297"/>
  <c r="G4187" i="297"/>
  <c r="G4270" i="297"/>
  <c r="G4399" i="297"/>
  <c r="G3807" i="297"/>
  <c r="G3649" i="297"/>
  <c r="F2571" i="297"/>
  <c r="F2572" i="297" s="1"/>
  <c r="F2573" i="297" s="1"/>
  <c r="G3681" i="297"/>
  <c r="G3634" i="297"/>
  <c r="G3882" i="297"/>
  <c r="G3837" i="297"/>
  <c r="G3852" i="297"/>
  <c r="G4062" i="297"/>
  <c r="G3822" i="297"/>
  <c r="G3943" i="297"/>
  <c r="G3897" i="297"/>
  <c r="G3912" i="297"/>
  <c r="G4102" i="297"/>
  <c r="G3867" i="297"/>
  <c r="G3927" i="297"/>
  <c r="G3283" i="297"/>
  <c r="G3598" i="297"/>
  <c r="G3792" i="297"/>
  <c r="G4005" i="297"/>
  <c r="G4020" i="297"/>
  <c r="F4153" i="297"/>
  <c r="F4154" i="297" s="1"/>
  <c r="F4155" i="297" s="1"/>
  <c r="G4113" i="297"/>
  <c r="G3616" i="297"/>
  <c r="G3746" i="297"/>
  <c r="G3762" i="297"/>
  <c r="G4047" i="297"/>
  <c r="G3537" i="297"/>
  <c r="G3583" i="297"/>
  <c r="G3453" i="297"/>
  <c r="G3401" i="297"/>
  <c r="G3080" i="297"/>
  <c r="G3095" i="297"/>
  <c r="F3392" i="297"/>
  <c r="F3393" i="297" s="1"/>
  <c r="F3394" i="297" s="1"/>
  <c r="G3110" i="297"/>
  <c r="G2874" i="297"/>
  <c r="G2899" i="297"/>
  <c r="G3017" i="297"/>
  <c r="G3033" i="297"/>
  <c r="G3049" i="297"/>
  <c r="G3065" i="297"/>
  <c r="G2936" i="297"/>
  <c r="G2969" i="297"/>
  <c r="G2985" i="297"/>
  <c r="G3001" i="297"/>
  <c r="G2807" i="297"/>
  <c r="G2857" i="297"/>
  <c r="G2611" i="297"/>
  <c r="G2635" i="297"/>
  <c r="G2730" i="297"/>
  <c r="G2119" i="297"/>
  <c r="G2276" i="297"/>
  <c r="G2291" i="297"/>
  <c r="G2250" i="297"/>
  <c r="G2150" i="297"/>
  <c r="G2530" i="297"/>
  <c r="G2182" i="297"/>
  <c r="G2053" i="297"/>
  <c r="G1980" i="297"/>
  <c r="G1881" i="297"/>
  <c r="G538" i="297"/>
  <c r="G2084" i="297"/>
  <c r="G1937" i="297"/>
  <c r="G2021" i="297"/>
  <c r="G1086" i="297"/>
  <c r="G75" i="297"/>
  <c r="G1442" i="297"/>
  <c r="G1117" i="297"/>
  <c r="G1147" i="297"/>
  <c r="G1475" i="297"/>
  <c r="G1411" i="297"/>
  <c r="G1318" i="297"/>
  <c r="G1162" i="297"/>
  <c r="G1745" i="297"/>
  <c r="G1101" i="297"/>
  <c r="G1349" i="297"/>
  <c r="G1557" i="297"/>
  <c r="G1667" i="297"/>
  <c r="G1637" i="297"/>
  <c r="G2792" i="297"/>
  <c r="G819" i="297"/>
  <c r="G1025" i="297"/>
  <c r="G1071" i="297"/>
  <c r="G771" i="297"/>
  <c r="G575" i="297"/>
  <c r="G2581" i="297"/>
  <c r="G712" i="297"/>
  <c r="G755" i="297"/>
  <c r="G5356" i="297"/>
  <c r="G667" i="297"/>
  <c r="G616" i="297"/>
  <c r="G463" i="297"/>
  <c r="G633" i="297"/>
  <c r="G91" i="297"/>
  <c r="G684" i="297"/>
  <c r="G650" i="297"/>
  <c r="G557" i="297"/>
  <c r="G107" i="297"/>
  <c r="G8208" i="297"/>
  <c r="G5764" i="297"/>
  <c r="G9474" i="297"/>
  <c r="G4137" i="297"/>
  <c r="G173" i="297"/>
  <c r="G205" i="297"/>
  <c r="G306" i="297"/>
  <c r="F10931" i="297"/>
  <c r="F10932" i="297" s="1"/>
  <c r="G290" i="297"/>
  <c r="F9855" i="297"/>
  <c r="G156" i="297"/>
  <c r="G8429" i="297"/>
  <c r="G5397" i="297"/>
  <c r="G11585" i="297"/>
  <c r="G9349" i="297"/>
  <c r="G7742" i="297"/>
  <c r="G1224" i="297"/>
  <c r="G1010" i="297"/>
  <c r="G59" i="297"/>
  <c r="G436" i="297"/>
  <c r="G322" i="297"/>
  <c r="G338" i="297"/>
  <c r="G8839" i="297"/>
  <c r="G9989" i="297"/>
  <c r="G7832" i="297"/>
  <c r="G11569" i="297"/>
  <c r="G6271" i="297"/>
  <c r="G7256" i="297"/>
  <c r="F2442" i="297"/>
  <c r="G9392" i="297"/>
  <c r="G8886" i="297"/>
  <c r="G3553" i="297"/>
  <c r="G11073" i="297"/>
  <c r="G10470" i="297"/>
  <c r="G10327" i="297"/>
  <c r="G10597" i="297"/>
  <c r="G5717" i="297"/>
  <c r="G3990" i="297"/>
  <c r="G2135" i="297"/>
  <c r="G5870" i="297"/>
  <c r="G2068" i="297"/>
  <c r="F8375" i="297"/>
  <c r="G5446" i="297"/>
  <c r="G4431" i="297"/>
  <c r="G1056" i="297"/>
  <c r="G124" i="297"/>
  <c r="G7640" i="297"/>
  <c r="G6239" i="297"/>
  <c r="G3471" i="297"/>
  <c r="G1287" i="297"/>
  <c r="G5749" i="297"/>
  <c r="G9725" i="297"/>
  <c r="G9332" i="297"/>
  <c r="G6436" i="297"/>
  <c r="G140" i="297"/>
  <c r="F147" i="297" s="1"/>
  <c r="F148" i="297" s="1"/>
  <c r="F149" i="297" s="1"/>
  <c r="G11257" i="297"/>
  <c r="G8247" i="297"/>
  <c r="G11241" i="297"/>
  <c r="G7724" i="297"/>
  <c r="G7350" i="297"/>
  <c r="G5562" i="297"/>
  <c r="G5064" i="297"/>
  <c r="G11489" i="297"/>
  <c r="G11057" i="297"/>
  <c r="G10453" i="297"/>
  <c r="G7656" i="297"/>
  <c r="G3489" i="297"/>
  <c r="G6421" i="297"/>
  <c r="G10845" i="297"/>
  <c r="G6066" i="297"/>
  <c r="G189" i="297"/>
  <c r="G19" i="297"/>
  <c r="G11553" i="297"/>
  <c r="G7335" i="297"/>
  <c r="G7673" i="297"/>
  <c r="F8343" i="297"/>
  <c r="F8344" i="297" s="1"/>
  <c r="F8345" i="297" s="1"/>
  <c r="G4849" i="297"/>
  <c r="G7805" i="297"/>
  <c r="G11160" i="297"/>
  <c r="G9407" i="297"/>
  <c r="G10532" i="297"/>
  <c r="G10292" i="297"/>
  <c r="G4806" i="297"/>
  <c r="G1683" i="297"/>
  <c r="G1178" i="297"/>
  <c r="G10214" i="297"/>
  <c r="G11210" i="297"/>
  <c r="G1041" i="297"/>
  <c r="G5992" i="297"/>
  <c r="G5274" i="297"/>
  <c r="G4744" i="297"/>
  <c r="G4287" i="297"/>
  <c r="G5159" i="297"/>
  <c r="F9796" i="297"/>
  <c r="G9560" i="297"/>
  <c r="G5782" i="297"/>
  <c r="G9381" i="297"/>
  <c r="G5963" i="297"/>
  <c r="G10037" i="297"/>
  <c r="G8273" i="297"/>
  <c r="G7690" i="297"/>
  <c r="G10548" i="297"/>
  <c r="G7878" i="297"/>
  <c r="G10706" i="297"/>
  <c r="G2384" i="297"/>
  <c r="G3505" i="297"/>
  <c r="G6405" i="297"/>
  <c r="G4416" i="297"/>
  <c r="G789" i="297"/>
  <c r="G3299" i="297"/>
  <c r="G487" i="297"/>
  <c r="G10184" i="297"/>
  <c r="G11668" i="297"/>
  <c r="G10391" i="297"/>
  <c r="G9267" i="297"/>
  <c r="G9170" i="297"/>
  <c r="G7366" i="297"/>
  <c r="G6207" i="297"/>
  <c r="G3568" i="297"/>
  <c r="G6338" i="297"/>
  <c r="G3183" i="297"/>
  <c r="G222" i="297"/>
  <c r="F9814" i="297"/>
  <c r="G8808" i="297"/>
  <c r="F2554" i="297"/>
  <c r="F2555" i="297" s="1"/>
  <c r="F2556" i="297" s="1"/>
  <c r="G6719" i="297"/>
  <c r="G10765" i="297"/>
  <c r="G11683" i="297"/>
  <c r="G6223" i="297"/>
  <c r="G7459" i="297"/>
  <c r="G3168" i="297"/>
  <c r="F518" i="297"/>
  <c r="F6849" i="297"/>
  <c r="G8903" i="297"/>
  <c r="G5242" i="297"/>
  <c r="G7863" i="297"/>
  <c r="G2761" i="297"/>
  <c r="G3427" i="297"/>
  <c r="G9010" i="297"/>
  <c r="G8792" i="297"/>
  <c r="G10052" i="297"/>
  <c r="G8517" i="297"/>
  <c r="G6016" i="297"/>
  <c r="G5336" i="297"/>
  <c r="G2231" i="297"/>
  <c r="G2337" i="297"/>
  <c r="G8598" i="297"/>
  <c r="G8543" i="297"/>
  <c r="G6625" i="297"/>
  <c r="G2322" i="297"/>
  <c r="G1909" i="297"/>
  <c r="G11748" i="297"/>
  <c r="G8047" i="297"/>
  <c r="G8618" i="297"/>
  <c r="G4125" i="297"/>
  <c r="G4494" i="297"/>
  <c r="G11521" i="297"/>
  <c r="G11141" i="297"/>
  <c r="G11455" i="297"/>
  <c r="G10423" i="297"/>
  <c r="G8136" i="297"/>
  <c r="G11090" i="297"/>
  <c r="G10360" i="297"/>
  <c r="G9895" i="297"/>
  <c r="G11195" i="297"/>
  <c r="G8154" i="297"/>
  <c r="G10343" i="297"/>
  <c r="G9707" i="297"/>
  <c r="G8313" i="297"/>
  <c r="G7305" i="297"/>
  <c r="G7707" i="297"/>
  <c r="G8117" i="297"/>
  <c r="G7773" i="297"/>
  <c r="G3268" i="297"/>
  <c r="G5258" i="297"/>
  <c r="G6962" i="297"/>
  <c r="G5948" i="297"/>
  <c r="G4833" i="297"/>
  <c r="G3126" i="297"/>
  <c r="G3522" i="297"/>
  <c r="G2199" i="297"/>
  <c r="G1698" i="297"/>
  <c r="G2452" i="297"/>
  <c r="G1574" i="297"/>
  <c r="G1725" i="297"/>
  <c r="G1590" i="297"/>
  <c r="G370" i="297"/>
  <c r="G2823" i="297"/>
  <c r="G2953" i="297"/>
  <c r="G5671" i="297"/>
  <c r="G10112" i="297"/>
  <c r="G1865" i="297"/>
  <c r="G10722" i="297"/>
  <c r="G6609" i="297"/>
  <c r="G9090" i="297"/>
  <c r="G7004" i="297"/>
  <c r="G4682" i="297"/>
  <c r="G6593" i="297"/>
  <c r="G4383" i="297"/>
  <c r="G4204" i="297"/>
  <c r="G6189" i="297"/>
  <c r="G9578" i="297"/>
  <c r="G9365" i="297"/>
  <c r="G4918" i="297"/>
  <c r="G6779" i="297"/>
  <c r="G11026" i="297"/>
  <c r="G7960" i="297"/>
  <c r="G7996" i="297"/>
  <c r="G11011" i="297"/>
  <c r="G8854" i="297"/>
  <c r="G3730" i="297"/>
  <c r="G7148" i="297"/>
  <c r="G7411" i="297"/>
  <c r="G6112" i="297"/>
  <c r="G353" i="297"/>
  <c r="G1208" i="297"/>
  <c r="G2369" i="297"/>
  <c r="G1334" i="297"/>
  <c r="G1193" i="297"/>
  <c r="G3777" i="297"/>
  <c r="G3315" i="297"/>
  <c r="G1541" i="297"/>
  <c r="G7118" i="297"/>
  <c r="F7480" i="297"/>
  <c r="F10945" i="297"/>
  <c r="G2474" i="297"/>
  <c r="G7979" i="297"/>
  <c r="G5823" i="297"/>
  <c r="G1365" i="297"/>
  <c r="G11376" i="297"/>
  <c r="G11179" i="297"/>
  <c r="F8303" i="297"/>
  <c r="F2221" i="297"/>
  <c r="F529" i="297"/>
  <c r="G10244" i="297"/>
  <c r="F9439" i="297"/>
  <c r="F8990" i="297"/>
  <c r="G7490" i="297"/>
  <c r="G8066" i="297"/>
  <c r="G5001" i="297"/>
  <c r="G4078" i="297"/>
  <c r="G4090" i="297"/>
  <c r="G11537" i="297"/>
  <c r="G10309" i="297"/>
  <c r="G8824" i="297"/>
  <c r="G7848" i="297"/>
  <c r="G7289" i="297"/>
  <c r="G8101" i="297"/>
  <c r="G7594" i="297"/>
  <c r="G5902" i="297"/>
  <c r="G2699" i="297"/>
  <c r="G4527" i="297"/>
  <c r="G43" i="297"/>
  <c r="G1508" i="297"/>
  <c r="G6910" i="297"/>
  <c r="G6940" i="297"/>
  <c r="G4318" i="297"/>
  <c r="G6989" i="297"/>
  <c r="G6503" i="297"/>
  <c r="G4666" i="297"/>
  <c r="G4543" i="297"/>
  <c r="G4697" i="297"/>
  <c r="G4366" i="297"/>
  <c r="G4254" i="297"/>
  <c r="G3974" i="297"/>
  <c r="G973" i="297"/>
  <c r="G7035" i="297"/>
  <c r="F8359" i="297"/>
  <c r="F4948" i="297"/>
  <c r="G6748" i="297"/>
  <c r="G11326" i="297"/>
  <c r="G11505" i="297"/>
  <c r="G10894" i="297"/>
  <c r="G10138" i="297"/>
  <c r="G11634" i="297"/>
  <c r="G11391" i="297"/>
  <c r="G10375" i="297"/>
  <c r="F10174" i="297"/>
  <c r="G10780" i="297"/>
  <c r="G10486" i="297"/>
  <c r="G9251" i="297"/>
  <c r="G7225" i="297"/>
  <c r="G6452" i="297"/>
  <c r="G7210" i="297"/>
  <c r="G7272" i="297"/>
  <c r="G6472" i="297"/>
  <c r="G6287" i="297"/>
  <c r="G2715" i="297"/>
  <c r="G1303" i="297"/>
  <c r="G2660" i="297"/>
  <c r="G386" i="297"/>
  <c r="G590" i="297"/>
  <c r="G6518" i="297"/>
  <c r="G8749" i="297"/>
  <c r="F10072" i="297"/>
  <c r="G10912" i="297"/>
  <c r="F2690" i="297"/>
  <c r="F8391" i="297"/>
  <c r="F8392" i="297" s="1"/>
  <c r="F8393" i="297" s="1"/>
  <c r="F6739" i="297"/>
  <c r="G8463" i="297"/>
  <c r="G9501" i="297"/>
  <c r="G8490" i="297"/>
  <c r="G7937" i="297"/>
  <c r="G8191" i="297"/>
  <c r="G7893" i="297"/>
  <c r="G6641" i="297"/>
  <c r="G5116" i="297"/>
  <c r="G4881" i="297"/>
  <c r="F4178" i="297"/>
  <c r="G1807" i="297"/>
  <c r="G1959" i="297"/>
  <c r="G8655" i="297"/>
  <c r="G738" i="297"/>
  <c r="G11305" i="297"/>
  <c r="G9676" i="297"/>
  <c r="G6811" i="297"/>
  <c r="G8084" i="297"/>
  <c r="G7529" i="297"/>
  <c r="G7164" i="297"/>
  <c r="G1837" i="297"/>
  <c r="G4728" i="297"/>
  <c r="G1396" i="297"/>
  <c r="G3233" i="297"/>
  <c r="G2104" i="297"/>
  <c r="G1652" i="297"/>
  <c r="G1524" i="297"/>
  <c r="G7133" i="297"/>
  <c r="G5686" i="297"/>
  <c r="G5701" i="297"/>
  <c r="G3959" i="297"/>
  <c r="G5290" i="297"/>
  <c r="G7194" i="297"/>
  <c r="G1622" i="297"/>
  <c r="G4605" i="297"/>
  <c r="G4349" i="297"/>
  <c r="G4237" i="297"/>
  <c r="G1606" i="297"/>
  <c r="G6702" i="297"/>
  <c r="G6302" i="297"/>
  <c r="G11359" i="297"/>
  <c r="G10829" i="297"/>
  <c r="G10658" i="297"/>
  <c r="G11601" i="297"/>
  <c r="G11422" i="297"/>
  <c r="G9316" i="297"/>
  <c r="G9153" i="297"/>
  <c r="G3370" i="297"/>
  <c r="G7444" i="297"/>
  <c r="G3214" i="297"/>
  <c r="G3198" i="297"/>
  <c r="G2596" i="297"/>
  <c r="G1257" i="297"/>
  <c r="G420" i="297"/>
  <c r="G275" i="297"/>
  <c r="G260" i="297"/>
  <c r="F9453" i="297"/>
  <c r="G7427" i="297"/>
  <c r="G6925" i="297"/>
  <c r="G993" i="297"/>
  <c r="G11698" i="297"/>
  <c r="G10085" i="297"/>
  <c r="G8921" i="297"/>
  <c r="G9542" i="297"/>
  <c r="G8172" i="297"/>
  <c r="G2353" i="297"/>
  <c r="G5182" i="297"/>
  <c r="G6859" i="297"/>
  <c r="F5043" i="297"/>
  <c r="G4036" i="297"/>
  <c r="G2307" i="297"/>
  <c r="F5031" i="297"/>
  <c r="G844" i="297"/>
  <c r="F607" i="297"/>
  <c r="G8686" i="297"/>
  <c r="G4969" i="297"/>
  <c r="G4900" i="297"/>
  <c r="G2001" i="297"/>
  <c r="G5199" i="297"/>
  <c r="G2746" i="297"/>
  <c r="G11226" i="297"/>
  <c r="G11041" i="297"/>
  <c r="G10516" i="297"/>
  <c r="G7624" i="297"/>
  <c r="G11107" i="297"/>
  <c r="G10689" i="297"/>
  <c r="G10408" i="297"/>
  <c r="G9866" i="297"/>
  <c r="F8452" i="297"/>
  <c r="G3153" i="297"/>
  <c r="G7320" i="297"/>
  <c r="G5321" i="297"/>
  <c r="G2166" i="297"/>
  <c r="G1132" i="297"/>
  <c r="G2776" i="297"/>
  <c r="G9824" i="297"/>
  <c r="G5808" i="297"/>
  <c r="G2037" i="297"/>
  <c r="G5854" i="297"/>
  <c r="G4333" i="297"/>
  <c r="G4220" i="297"/>
  <c r="G1427" i="297"/>
  <c r="G7054" i="297"/>
  <c r="G11652" i="297"/>
  <c r="G10501" i="297"/>
  <c r="G9060" i="297"/>
  <c r="G11343" i="297"/>
  <c r="G10812" i="297"/>
  <c r="G9075" i="297"/>
  <c r="G9758" i="297"/>
  <c r="G9300" i="297"/>
  <c r="G9186" i="297"/>
  <c r="G9137" i="297"/>
  <c r="G7396" i="297"/>
  <c r="G3665" i="297"/>
  <c r="G7381" i="297"/>
  <c r="G7240" i="297"/>
  <c r="G403" i="297"/>
  <c r="G6255" i="297"/>
  <c r="G3332" i="297"/>
  <c r="G1241" i="297"/>
  <c r="G804" i="297"/>
  <c r="G241" i="297"/>
  <c r="F6380" i="297" l="1"/>
  <c r="F6381" i="297" s="1"/>
  <c r="F6382" i="297" s="1"/>
  <c r="F9464" i="297"/>
  <c r="F9465" i="297" s="1"/>
  <c r="F9466" i="297" s="1"/>
  <c r="F9651" i="297"/>
  <c r="F9652" i="297" s="1"/>
  <c r="F9653" i="297" s="1"/>
  <c r="F10587" i="297"/>
  <c r="F10588" i="297" s="1"/>
  <c r="F10589" i="297" s="1"/>
  <c r="F10571" i="297"/>
  <c r="F10572" i="297" s="1"/>
  <c r="F10573" i="297" s="1"/>
  <c r="F7884" i="297"/>
  <c r="F196" i="297"/>
  <c r="F197" i="297" s="1"/>
  <c r="F198" i="297" s="1"/>
  <c r="F3496" i="297"/>
  <c r="F3497" i="297" s="1"/>
  <c r="F3498" i="297" s="1"/>
  <c r="F66" i="297"/>
  <c r="F67" i="297" s="1"/>
  <c r="F68" i="297" s="1"/>
  <c r="F163" i="297"/>
  <c r="F164" i="297" s="1"/>
  <c r="F165" i="297" s="1"/>
  <c r="F313" i="297"/>
  <c r="F314" i="297" s="1"/>
  <c r="F315" i="297" s="1"/>
  <c r="F9476" i="297"/>
  <c r="F98" i="297"/>
  <c r="F675" i="297"/>
  <c r="F676" i="297" s="1"/>
  <c r="F677" i="297" s="1"/>
  <c r="F762" i="297"/>
  <c r="F779" i="297"/>
  <c r="F780" i="297" s="1"/>
  <c r="F781" i="297" s="1"/>
  <c r="F1356" i="297"/>
  <c r="F1357" i="297" s="1"/>
  <c r="F1358" i="297" s="1"/>
  <c r="F1324" i="297"/>
  <c r="F1325" i="297" s="1"/>
  <c r="F1326" i="297" s="1"/>
  <c r="F1123" i="297"/>
  <c r="F1124" i="297" s="1"/>
  <c r="F1125" i="297" s="1"/>
  <c r="F2027" i="297"/>
  <c r="F2028" i="297" s="1"/>
  <c r="F2029" i="297" s="1"/>
  <c r="F1892" i="297"/>
  <c r="F1893" i="297" s="1"/>
  <c r="F1894" i="297" s="1"/>
  <c r="F2282" i="297"/>
  <c r="F2283" i="297" s="1"/>
  <c r="F2284" i="297" s="1"/>
  <c r="F2626" i="297"/>
  <c r="F2627" i="297" s="1"/>
  <c r="F2628" i="297" s="1"/>
  <c r="F2992" i="297"/>
  <c r="F2993" i="297" s="1"/>
  <c r="F2994" i="297" s="1"/>
  <c r="F3056" i="297"/>
  <c r="F3057" i="297" s="1"/>
  <c r="F3058" i="297" s="1"/>
  <c r="F2880" i="297"/>
  <c r="F2881" i="297" s="1"/>
  <c r="F2882" i="297" s="1"/>
  <c r="F3086" i="297"/>
  <c r="F3087" i="297" s="1"/>
  <c r="F3088" i="297" s="1"/>
  <c r="F3543" i="297"/>
  <c r="F3544" i="297" s="1"/>
  <c r="F3545" i="297" s="1"/>
  <c r="F3625" i="297"/>
  <c r="F3626" i="297" s="1"/>
  <c r="F3627" i="297" s="1"/>
  <c r="F4011" i="297"/>
  <c r="F4012" i="297" s="1"/>
  <c r="F4013" i="297" s="1"/>
  <c r="F3933" i="297"/>
  <c r="F3934" i="297" s="1"/>
  <c r="F3935" i="297" s="1"/>
  <c r="F3903" i="297"/>
  <c r="F3904" i="297" s="1"/>
  <c r="F3905" i="297" s="1"/>
  <c r="F3858" i="297"/>
  <c r="F3859" i="297" s="1"/>
  <c r="F3860" i="297" s="1"/>
  <c r="F3687" i="297"/>
  <c r="F3688" i="297" s="1"/>
  <c r="F3689" i="297" s="1"/>
  <c r="F4406" i="297"/>
  <c r="F4407" i="297" s="1"/>
  <c r="F4408" i="297" s="1"/>
  <c r="F4781" i="297"/>
  <c r="F4782" i="297" s="1"/>
  <c r="F4783" i="297" s="1"/>
  <c r="F4470" i="297"/>
  <c r="F4471" i="297" s="1"/>
  <c r="F4472" i="297" s="1"/>
  <c r="F4718" i="297"/>
  <c r="F4719" i="297" s="1"/>
  <c r="F4720" i="297" s="1"/>
  <c r="F5105" i="297"/>
  <c r="F5106" i="297" s="1"/>
  <c r="F5107" i="297" s="1"/>
  <c r="F5387" i="297"/>
  <c r="F5388" i="297" s="1"/>
  <c r="F5389" i="297" s="1"/>
  <c r="F5482" i="297"/>
  <c r="F5483" i="297" s="1"/>
  <c r="F5484" i="297" s="1"/>
  <c r="F5583" i="297"/>
  <c r="F5584" i="297" s="1"/>
  <c r="F5585" i="297" s="1"/>
  <c r="F6087" i="297"/>
  <c r="F6088" i="297" s="1"/>
  <c r="F6089" i="297" s="1"/>
  <c r="F5938" i="297"/>
  <c r="F5939" i="297" s="1"/>
  <c r="F5940" i="297" s="1"/>
  <c r="F6365" i="297"/>
  <c r="F6366" i="297" s="1"/>
  <c r="F6367" i="297" s="1"/>
  <c r="F6553" i="297"/>
  <c r="F6554" i="297" s="1"/>
  <c r="F6555" i="297" s="1"/>
  <c r="F6801" i="297"/>
  <c r="F6802" i="297" s="1"/>
  <c r="F6803" i="297" s="1"/>
  <c r="F7078" i="297"/>
  <c r="F7079" i="297" s="1"/>
  <c r="F7080" i="297" s="1"/>
  <c r="F7093" i="297"/>
  <c r="F7094" i="297" s="1"/>
  <c r="F7095" i="297" s="1"/>
  <c r="F7763" i="297"/>
  <c r="F7764" i="297" s="1"/>
  <c r="F7765" i="297" s="1"/>
  <c r="F8968" i="297"/>
  <c r="F8969" i="297" s="1"/>
  <c r="F8970" i="297" s="1"/>
  <c r="F9241" i="297"/>
  <c r="F9242" i="297" s="1"/>
  <c r="F9243" i="297" s="1"/>
  <c r="F9127" i="297"/>
  <c r="F9128" i="297" s="1"/>
  <c r="F9129" i="297" s="1"/>
  <c r="F9290" i="297"/>
  <c r="F9291" i="297" s="1"/>
  <c r="F9292" i="297" s="1"/>
  <c r="F9666" i="297"/>
  <c r="F9667" i="297" s="1"/>
  <c r="F9668" i="297" s="1"/>
  <c r="F10282" i="297"/>
  <c r="F10283" i="297" s="1"/>
  <c r="F10284" i="297" s="1"/>
  <c r="F5610" i="297"/>
  <c r="F5611" i="297" s="1"/>
  <c r="F5612" i="297" s="1"/>
  <c r="F10755" i="297"/>
  <c r="F10756" i="297" s="1"/>
  <c r="F10757" i="297" s="1"/>
  <c r="F10802" i="297"/>
  <c r="F10803" i="297" s="1"/>
  <c r="F10804" i="297" s="1"/>
  <c r="F11735" i="297"/>
  <c r="F11736" i="297" s="1"/>
  <c r="F11737" i="297" s="1"/>
  <c r="F11478" i="297"/>
  <c r="F11479" i="297" s="1"/>
  <c r="F11480" i="297" s="1"/>
  <c r="F11278" i="297"/>
  <c r="F11279" i="297" s="1"/>
  <c r="F11280" i="297" s="1"/>
  <c r="F4422" i="297"/>
  <c r="F8288" i="297"/>
  <c r="F8289" i="297" s="1"/>
  <c r="F8290" i="297" s="1"/>
  <c r="F5788" i="297"/>
  <c r="F6245" i="297"/>
  <c r="F6246" i="297" s="1"/>
  <c r="F6247" i="297" s="1"/>
  <c r="F114" i="297"/>
  <c r="F624" i="297"/>
  <c r="F581" i="297"/>
  <c r="F1564" i="297"/>
  <c r="F1565" i="297" s="1"/>
  <c r="F1566" i="297" s="1"/>
  <c r="F1153" i="297"/>
  <c r="F1154" i="297" s="1"/>
  <c r="F1155" i="297" s="1"/>
  <c r="F547" i="297"/>
  <c r="F2297" i="297"/>
  <c r="F2298" i="297" s="1"/>
  <c r="F2299" i="297" s="1"/>
  <c r="F2650" i="297"/>
  <c r="F2651" i="297" s="1"/>
  <c r="F2652" i="297" s="1"/>
  <c r="F3008" i="297"/>
  <c r="F3009" i="297" s="1"/>
  <c r="F3010" i="297" s="1"/>
  <c r="F3101" i="297"/>
  <c r="F3102" i="297" s="1"/>
  <c r="F3103" i="297" s="1"/>
  <c r="F3752" i="297"/>
  <c r="F3753" i="297" s="1"/>
  <c r="F3754" i="297" s="1"/>
  <c r="F3289" i="297"/>
  <c r="F3290" i="297" s="1"/>
  <c r="F3291" i="297" s="1"/>
  <c r="F4068" i="297"/>
  <c r="F4069" i="297" s="1"/>
  <c r="F4070" i="297" s="1"/>
  <c r="F3640" i="297"/>
  <c r="F3641" i="297" s="1"/>
  <c r="F3642" i="297" s="1"/>
  <c r="F4308" i="297"/>
  <c r="F4309" i="297" s="1"/>
  <c r="F4310" i="297" s="1"/>
  <c r="F4517" i="297"/>
  <c r="F4518" i="297" s="1"/>
  <c r="F4519" i="297" s="1"/>
  <c r="F4455" i="297"/>
  <c r="F4456" i="297" s="1"/>
  <c r="F4457" i="297" s="1"/>
  <c r="F4564" i="297"/>
  <c r="F4565" i="297" s="1"/>
  <c r="F4566" i="297" s="1"/>
  <c r="F5552" i="297"/>
  <c r="F5553" i="297" s="1"/>
  <c r="F5554" i="297" s="1"/>
  <c r="F5537" i="297"/>
  <c r="F5538" i="297" s="1"/>
  <c r="F5539" i="297" s="1"/>
  <c r="F1466" i="297"/>
  <c r="F1467" i="297" s="1"/>
  <c r="F1468" i="297" s="1"/>
  <c r="F5844" i="297"/>
  <c r="F5845" i="297" s="1"/>
  <c r="F5846" i="297" s="1"/>
  <c r="F6583" i="297"/>
  <c r="F6584" i="297" s="1"/>
  <c r="F6585" i="297" s="1"/>
  <c r="F7580" i="297"/>
  <c r="F7581" i="297" s="1"/>
  <c r="F7582" i="297" s="1"/>
  <c r="F9050" i="297"/>
  <c r="F9051" i="297" s="1"/>
  <c r="F9052" i="297" s="1"/>
  <c r="F281" i="297"/>
  <c r="F2328" i="297"/>
  <c r="F231" i="297"/>
  <c r="F6213" i="297"/>
  <c r="F6214" i="297" s="1"/>
  <c r="F6215" i="297" s="1"/>
  <c r="F10556" i="297"/>
  <c r="F5982" i="297"/>
  <c r="F131" i="297"/>
  <c r="F132" i="297" s="1"/>
  <c r="F10476" i="297"/>
  <c r="F10477" i="297" s="1"/>
  <c r="F10478" i="297" s="1"/>
  <c r="F344" i="297"/>
  <c r="F345" i="297" s="1"/>
  <c r="F346" i="297" s="1"/>
  <c r="F212" i="297"/>
  <c r="F213" i="297" s="1"/>
  <c r="F214" i="297" s="1"/>
  <c r="F566" i="297"/>
  <c r="F567" i="297" s="1"/>
  <c r="F568" i="297" s="1"/>
  <c r="F641" i="297"/>
  <c r="F642" i="297" s="1"/>
  <c r="F643" i="297" s="1"/>
  <c r="F718" i="297"/>
  <c r="F719" i="297" s="1"/>
  <c r="F720" i="297" s="1"/>
  <c r="F1077" i="297"/>
  <c r="F1078" i="297" s="1"/>
  <c r="F1079" i="297" s="1"/>
  <c r="F1643" i="297"/>
  <c r="F1644" i="297" s="1"/>
  <c r="F1645" i="297" s="1"/>
  <c r="F1107" i="297"/>
  <c r="F1108" i="297" s="1"/>
  <c r="F1109" i="297" s="1"/>
  <c r="F1417" i="297"/>
  <c r="F1418" i="297" s="1"/>
  <c r="F1419" i="297" s="1"/>
  <c r="F1449" i="297"/>
  <c r="F1450" i="297" s="1"/>
  <c r="F1451" i="297" s="1"/>
  <c r="F1948" i="297"/>
  <c r="F1949" i="297" s="1"/>
  <c r="F1950" i="297" s="1"/>
  <c r="F1991" i="297"/>
  <c r="F1992" i="297" s="1"/>
  <c r="F1993" i="297" s="1"/>
  <c r="F2156" i="297"/>
  <c r="F2157" i="297" s="1"/>
  <c r="F2158" i="297" s="1"/>
  <c r="F2125" i="297"/>
  <c r="F2126" i="297" s="1"/>
  <c r="F2127" i="297" s="1"/>
  <c r="F2865" i="297"/>
  <c r="F2866" i="297" s="1"/>
  <c r="F2867" i="297" s="1"/>
  <c r="F2976" i="297"/>
  <c r="F2977" i="297" s="1"/>
  <c r="F2978" i="297" s="1"/>
  <c r="F3040" i="297"/>
  <c r="F3041" i="297" s="1"/>
  <c r="F3042" i="297" s="1"/>
  <c r="F3116" i="297"/>
  <c r="F3117" i="297" s="1"/>
  <c r="F3118" i="297" s="1"/>
  <c r="F3417" i="297"/>
  <c r="F3418" i="297" s="1"/>
  <c r="F3419" i="297" s="1"/>
  <c r="F4053" i="297"/>
  <c r="F4054" i="297" s="1"/>
  <c r="F4055" i="297" s="1"/>
  <c r="F4115" i="297"/>
  <c r="F4116" i="297" s="1"/>
  <c r="F4117" i="297" s="1"/>
  <c r="F3798" i="297"/>
  <c r="F3799" i="297" s="1"/>
  <c r="F3800" i="297" s="1"/>
  <c r="F3873" i="297"/>
  <c r="F3874" i="297" s="1"/>
  <c r="F3875" i="297" s="1"/>
  <c r="F3949" i="297"/>
  <c r="F3950" i="297" s="1"/>
  <c r="F3951" i="297" s="1"/>
  <c r="F3843" i="297"/>
  <c r="F3844" i="297" s="1"/>
  <c r="F3845" i="297" s="1"/>
  <c r="F4277" i="297"/>
  <c r="F4278" i="297" s="1"/>
  <c r="F4279" i="297" s="1"/>
  <c r="F4641" i="297"/>
  <c r="F4642" i="297" s="1"/>
  <c r="F4643" i="297" s="1"/>
  <c r="F4580" i="297"/>
  <c r="F4581" i="297" s="1"/>
  <c r="F4582" i="297" s="1"/>
  <c r="F4485" i="297"/>
  <c r="F4486" i="297" s="1"/>
  <c r="F4487" i="297" s="1"/>
  <c r="F5148" i="297"/>
  <c r="F5149" i="297" s="1"/>
  <c r="F5150" i="297" s="1"/>
  <c r="F5638" i="297"/>
  <c r="F5639" i="297" s="1"/>
  <c r="F5640" i="297" s="1"/>
  <c r="F5436" i="297"/>
  <c r="F5437" i="297" s="1"/>
  <c r="F5438" i="297" s="1"/>
  <c r="F5507" i="297"/>
  <c r="F5508" i="297" s="1"/>
  <c r="F5509" i="297" s="1"/>
  <c r="F5892" i="297"/>
  <c r="F5893" i="297" s="1"/>
  <c r="F5894" i="297" s="1"/>
  <c r="F6148" i="297"/>
  <c r="F6149" i="297" s="1"/>
  <c r="F6150" i="297" s="1"/>
  <c r="F6395" i="297"/>
  <c r="F6396" i="297" s="1"/>
  <c r="F6397" i="297" s="1"/>
  <c r="F5739" i="297"/>
  <c r="F5740" i="297" s="1"/>
  <c r="F5741" i="297" s="1"/>
  <c r="F6568" i="297"/>
  <c r="F6569" i="297" s="1"/>
  <c r="F6570" i="297" s="1"/>
  <c r="F7108" i="297"/>
  <c r="F7109" i="297" s="1"/>
  <c r="F7110" i="297" s="1"/>
  <c r="F4626" i="297"/>
  <c r="F4627" i="297" s="1"/>
  <c r="F4628" i="297" s="1"/>
  <c r="F7185" i="297"/>
  <c r="F7186" i="297" s="1"/>
  <c r="F7187" i="297" s="1"/>
  <c r="F8038" i="297"/>
  <c r="F8039" i="297" s="1"/>
  <c r="F8040" i="297" s="1"/>
  <c r="F8737" i="297"/>
  <c r="F8738" i="297" s="1"/>
  <c r="F8739" i="297" s="1"/>
  <c r="F9225" i="297"/>
  <c r="F9226" i="297" s="1"/>
  <c r="F9227" i="297" s="1"/>
  <c r="F9604" i="297"/>
  <c r="F9620" i="297"/>
  <c r="F9621" i="297" s="1"/>
  <c r="F9622" i="297" s="1"/>
  <c r="F9748" i="297"/>
  <c r="F9749" i="297" s="1"/>
  <c r="F9750" i="297" s="1"/>
  <c r="F9697" i="297"/>
  <c r="F9698" i="297" s="1"/>
  <c r="F9699" i="297" s="1"/>
  <c r="F10205" i="297"/>
  <c r="F10206" i="297" s="1"/>
  <c r="F10207" i="297" s="1"/>
  <c r="F10633" i="297"/>
  <c r="F10634" i="297" s="1"/>
  <c r="F10635" i="297" s="1"/>
  <c r="F10679" i="297"/>
  <c r="F10680" i="297" s="1"/>
  <c r="F10681" i="297" s="1"/>
  <c r="F10885" i="297"/>
  <c r="F10886" i="297" s="1"/>
  <c r="F10887" i="297" s="1"/>
  <c r="F11293" i="297"/>
  <c r="F11294" i="297" s="1"/>
  <c r="F11295" i="297" s="1"/>
  <c r="F11001" i="297"/>
  <c r="F11002" i="297" s="1"/>
  <c r="F11003" i="297" s="1"/>
  <c r="F10190" i="297"/>
  <c r="F34" i="297"/>
  <c r="F3559" i="297"/>
  <c r="F3560" i="297" s="1"/>
  <c r="F3561" i="297" s="1"/>
  <c r="F9995" i="297"/>
  <c r="F9996" i="297" s="1"/>
  <c r="F9997" i="297" s="1"/>
  <c r="F825" i="297"/>
  <c r="F826" i="297" s="1"/>
  <c r="F827" i="297" s="1"/>
  <c r="F1168" i="297"/>
  <c r="F1169" i="297" s="1"/>
  <c r="F1170" i="297" s="1"/>
  <c r="F1092" i="297"/>
  <c r="F1093" i="297" s="1"/>
  <c r="F1094" i="297" s="1"/>
  <c r="F2189" i="297"/>
  <c r="F2190" i="297" s="1"/>
  <c r="F2191" i="297" s="1"/>
  <c r="F2906" i="297"/>
  <c r="F2907" i="297" s="1"/>
  <c r="F2908" i="297" s="1"/>
  <c r="F3589" i="297"/>
  <c r="F3590" i="297" s="1"/>
  <c r="F3591" i="297" s="1"/>
  <c r="F4026" i="297"/>
  <c r="F4027" i="297" s="1"/>
  <c r="F4028" i="297" s="1"/>
  <c r="F3918" i="297"/>
  <c r="F3919" i="297" s="1"/>
  <c r="F3920" i="297" s="1"/>
  <c r="F3813" i="297"/>
  <c r="F3814" i="297" s="1"/>
  <c r="F3815" i="297" s="1"/>
  <c r="F6179" i="297"/>
  <c r="F6180" i="297" s="1"/>
  <c r="F6181" i="297" s="1"/>
  <c r="F6164" i="297"/>
  <c r="F6165" i="297" s="1"/>
  <c r="F6166" i="297" s="1"/>
  <c r="F6328" i="297"/>
  <c r="F6329" i="297" s="1"/>
  <c r="F6330" i="297" s="1"/>
  <c r="F6885" i="297"/>
  <c r="F6886" i="297" s="1"/>
  <c r="F6887" i="297" s="1"/>
  <c r="F8021" i="297"/>
  <c r="F8022" i="297" s="1"/>
  <c r="F8023" i="297" s="1"/>
  <c r="F1498" i="297"/>
  <c r="F1499" i="297" s="1"/>
  <c r="F1500" i="297" s="1"/>
  <c r="F1386" i="297"/>
  <c r="F1387" i="297" s="1"/>
  <c r="F1388" i="297" s="1"/>
  <c r="F10648" i="297"/>
  <c r="F10649" i="297" s="1"/>
  <c r="F10650" i="297" s="1"/>
  <c r="F11131" i="297"/>
  <c r="F11132" i="297" s="1"/>
  <c r="F11133" i="297" s="1"/>
  <c r="F266" i="297"/>
  <c r="F267" i="297" s="1"/>
  <c r="F268" i="297" s="1"/>
  <c r="F250" i="297"/>
  <c r="F251" i="297" s="1"/>
  <c r="F252" i="297" s="1"/>
  <c r="F49" i="297"/>
  <c r="F795" i="297"/>
  <c r="F10538" i="297"/>
  <c r="F11560" i="297"/>
  <c r="F329" i="297"/>
  <c r="F330" i="297" s="1"/>
  <c r="F331" i="297" s="1"/>
  <c r="F297" i="297"/>
  <c r="F298" i="297" s="1"/>
  <c r="F299" i="297" s="1"/>
  <c r="F180" i="297"/>
  <c r="F181" i="297" s="1"/>
  <c r="F182" i="297" s="1"/>
  <c r="F658" i="297"/>
  <c r="F659" i="297" s="1"/>
  <c r="F660" i="297" s="1"/>
  <c r="F474" i="297"/>
  <c r="F475" i="297" s="1"/>
  <c r="F476" i="297" s="1"/>
  <c r="F1031" i="297"/>
  <c r="F1032" i="297" s="1"/>
  <c r="F1033" i="297" s="1"/>
  <c r="F1673" i="297"/>
  <c r="F1674" i="297" s="1"/>
  <c r="F1675" i="297" s="1"/>
  <c r="F1482" i="297"/>
  <c r="F1483" i="297" s="1"/>
  <c r="F1484" i="297" s="1"/>
  <c r="F82" i="297"/>
  <c r="F2059" i="297"/>
  <c r="F2060" i="297" s="1"/>
  <c r="F2061" i="297" s="1"/>
  <c r="F2256" i="297"/>
  <c r="F2257" i="297" s="1"/>
  <c r="F2258" i="297" s="1"/>
  <c r="F2736" i="297"/>
  <c r="F2737" i="297" s="1"/>
  <c r="F2738" i="297" s="1"/>
  <c r="F2813" i="297"/>
  <c r="F2814" i="297" s="1"/>
  <c r="F2815" i="297" s="1"/>
  <c r="F2943" i="297"/>
  <c r="F2944" i="297" s="1"/>
  <c r="F2945" i="297" s="1"/>
  <c r="F3024" i="297"/>
  <c r="F3025" i="297" s="1"/>
  <c r="F3026" i="297" s="1"/>
  <c r="F3461" i="297"/>
  <c r="F3462" i="297" s="1"/>
  <c r="F3463" i="297" s="1"/>
  <c r="F3768" i="297"/>
  <c r="F3769" i="297" s="1"/>
  <c r="F3770" i="297" s="1"/>
  <c r="F3607" i="297"/>
  <c r="F3608" i="297" s="1"/>
  <c r="F3609" i="297" s="1"/>
  <c r="F4104" i="297"/>
  <c r="F4105" i="297" s="1"/>
  <c r="F4106" i="297" s="1"/>
  <c r="F3828" i="297"/>
  <c r="F3829" i="297" s="1"/>
  <c r="F3830" i="297" s="1"/>
  <c r="F3888" i="297"/>
  <c r="F3889" i="297" s="1"/>
  <c r="F3890" i="297" s="1"/>
  <c r="F3655" i="297"/>
  <c r="F3656" i="297" s="1"/>
  <c r="F3657" i="297" s="1"/>
  <c r="F4194" i="297"/>
  <c r="F4195" i="297" s="1"/>
  <c r="F4196" i="297" s="1"/>
  <c r="F4796" i="297"/>
  <c r="F4797" i="297" s="1"/>
  <c r="F4798" i="297" s="1"/>
  <c r="F4765" i="297"/>
  <c r="F4766" i="297" s="1"/>
  <c r="F4767" i="297" s="1"/>
  <c r="F4656" i="297"/>
  <c r="F4657" i="297" s="1"/>
  <c r="F4658" i="297" s="1"/>
  <c r="F5311" i="297"/>
  <c r="F5312" i="297" s="1"/>
  <c r="F5313" i="297" s="1"/>
  <c r="F2848" i="297"/>
  <c r="F2849" i="297" s="1"/>
  <c r="F2850" i="297" s="1"/>
  <c r="F5522" i="297"/>
  <c r="F5523" i="297" s="1"/>
  <c r="F5524" i="297" s="1"/>
  <c r="F5086" i="297"/>
  <c r="F5087" i="297" s="1"/>
  <c r="F5088" i="297" s="1"/>
  <c r="F6102" i="297"/>
  <c r="F6103" i="297" s="1"/>
  <c r="F6104" i="297" s="1"/>
  <c r="F6133" i="297"/>
  <c r="F6134" i="297" s="1"/>
  <c r="F6135" i="297" s="1"/>
  <c r="F5923" i="297"/>
  <c r="F5924" i="297" s="1"/>
  <c r="F5925" i="297" s="1"/>
  <c r="F6769" i="297"/>
  <c r="F6770" i="297" s="1"/>
  <c r="F6771" i="297" s="1"/>
  <c r="F6900" i="297"/>
  <c r="F6901" i="297" s="1"/>
  <c r="F6902" i="297" s="1"/>
  <c r="F7794" i="297"/>
  <c r="F7795" i="297" s="1"/>
  <c r="F7796" i="297" s="1"/>
  <c r="F7515" i="297"/>
  <c r="F7516" i="297" s="1"/>
  <c r="F7517" i="297" s="1"/>
  <c r="F8235" i="297"/>
  <c r="F8236" i="297" s="1"/>
  <c r="F8237" i="297" s="1"/>
  <c r="F8645" i="297"/>
  <c r="F8646" i="297" s="1"/>
  <c r="F8647" i="297" s="1"/>
  <c r="F9487" i="297"/>
  <c r="F9488" i="297" s="1"/>
  <c r="F9489" i="297" s="1"/>
  <c r="F9532" i="297"/>
  <c r="F9533" i="297" s="1"/>
  <c r="F9534" i="297" s="1"/>
  <c r="F9209" i="297"/>
  <c r="F9210" i="297" s="1"/>
  <c r="F9211" i="297" s="1"/>
  <c r="F9635" i="297"/>
  <c r="F9636" i="297" s="1"/>
  <c r="F9637" i="297" s="1"/>
  <c r="F9979" i="297"/>
  <c r="F9980" i="297" s="1"/>
  <c r="F9981" i="297" s="1"/>
  <c r="F10236" i="297"/>
  <c r="F10237" i="297" s="1"/>
  <c r="F10238" i="297" s="1"/>
  <c r="F10618" i="297"/>
  <c r="F10619" i="297" s="1"/>
  <c r="F10620" i="297" s="1"/>
  <c r="F8953" i="297"/>
  <c r="F8954" i="297" s="1"/>
  <c r="F8955" i="297" s="1"/>
  <c r="F11624" i="297"/>
  <c r="F11625" i="297" s="1"/>
  <c r="F11626" i="297" s="1"/>
  <c r="F10985" i="297"/>
  <c r="F10986" i="297" s="1"/>
  <c r="F10987" i="297" s="1"/>
  <c r="F10027" i="297"/>
  <c r="F10028" i="297" s="1"/>
  <c r="F10029" i="297" s="1"/>
  <c r="F9940" i="297"/>
  <c r="F9941" i="297" s="1"/>
  <c r="F9942" i="297" s="1"/>
  <c r="F9035" i="297"/>
  <c r="F9036" i="297" s="1"/>
  <c r="F9037" i="297" s="1"/>
  <c r="F8588" i="297"/>
  <c r="F8589" i="297" s="1"/>
  <c r="F8590" i="297" s="1"/>
  <c r="F3071" i="297"/>
  <c r="F3072" i="297" s="1"/>
  <c r="F3073" i="297" s="1"/>
  <c r="F2537" i="297"/>
  <c r="F2538" i="297" s="1"/>
  <c r="F2539" i="297" s="1"/>
  <c r="F2094" i="297"/>
  <c r="F2095" i="297" s="1"/>
  <c r="F2096" i="297" s="1"/>
  <c r="F2798" i="297"/>
  <c r="F1773" i="297"/>
  <c r="F2587" i="297"/>
  <c r="F2588" i="297" s="1"/>
  <c r="F5364" i="297"/>
  <c r="F763" i="297"/>
  <c r="F764" i="297" s="1"/>
  <c r="F691" i="297"/>
  <c r="F692" i="297" s="1"/>
  <c r="F693" i="297" s="1"/>
  <c r="F4139" i="297"/>
  <c r="F4140" i="297" s="1"/>
  <c r="F4141" i="297" s="1"/>
  <c r="F8217" i="297"/>
  <c r="F8218" i="297" s="1"/>
  <c r="F8219" i="297" s="1"/>
  <c r="F5772" i="297"/>
  <c r="F3189" i="297"/>
  <c r="F9856" i="297"/>
  <c r="F9857" i="297" s="1"/>
  <c r="F2141" i="297"/>
  <c r="F2142" i="297" s="1"/>
  <c r="F2143" i="297" s="1"/>
  <c r="F6277" i="297"/>
  <c r="F6278" i="297" s="1"/>
  <c r="F6279" i="297" s="1"/>
  <c r="F1231" i="297"/>
  <c r="F9398" i="297"/>
  <c r="F11080" i="297"/>
  <c r="F10603" i="297"/>
  <c r="F10604" i="297" s="1"/>
  <c r="F10605" i="297" s="1"/>
  <c r="F2074" i="297"/>
  <c r="F8437" i="297"/>
  <c r="F8438" i="297" s="1"/>
  <c r="F8439" i="297" s="1"/>
  <c r="F8376" i="297"/>
  <c r="F8377" i="297" s="1"/>
  <c r="F8892" i="297"/>
  <c r="F5411" i="297"/>
  <c r="F7838" i="297"/>
  <c r="F9356" i="297"/>
  <c r="F1016" i="297"/>
  <c r="F1293" i="297"/>
  <c r="F11674" i="297"/>
  <c r="F11675" i="297" s="1"/>
  <c r="F11676" i="297" s="1"/>
  <c r="F3996" i="297"/>
  <c r="F8845" i="297"/>
  <c r="F10333" i="297"/>
  <c r="F6411" i="297"/>
  <c r="F4437" i="297"/>
  <c r="F4438" i="297" s="1"/>
  <c r="F4439" i="297" s="1"/>
  <c r="F11576" i="297"/>
  <c r="F11577" i="297" s="1"/>
  <c r="F11578" i="297" s="1"/>
  <c r="F443" i="297"/>
  <c r="F444" i="297" s="1"/>
  <c r="F445" i="297" s="1"/>
  <c r="F6442" i="297"/>
  <c r="F6443" i="297" s="1"/>
  <c r="F6444" i="297" s="1"/>
  <c r="F11591" i="297"/>
  <c r="F7262" i="297"/>
  <c r="F7748" i="297"/>
  <c r="F5876" i="297"/>
  <c r="F6850" i="297"/>
  <c r="F6851" i="297" s="1"/>
  <c r="F2443" i="297"/>
  <c r="F2444" i="297" s="1"/>
  <c r="F5452" i="297"/>
  <c r="F8262" i="297"/>
  <c r="F8263" i="297" s="1"/>
  <c r="F8264" i="297" s="1"/>
  <c r="F10460" i="297"/>
  <c r="F5755" i="297"/>
  <c r="F6072" i="297"/>
  <c r="F7646" i="297"/>
  <c r="F5070" i="297"/>
  <c r="F7732" i="297"/>
  <c r="F5724" i="297"/>
  <c r="F1062" i="297"/>
  <c r="F9815" i="297"/>
  <c r="F9816" i="297" s="1"/>
  <c r="F7680" i="297"/>
  <c r="F11247" i="297"/>
  <c r="F4812" i="297"/>
  <c r="F9732" i="297"/>
  <c r="F7663" i="297"/>
  <c r="F3305" i="297"/>
  <c r="F3479" i="297"/>
  <c r="F1184" i="297"/>
  <c r="F4293" i="297"/>
  <c r="F9339" i="297"/>
  <c r="F1047" i="297"/>
  <c r="F1048" i="297" s="1"/>
  <c r="F1049" i="297" s="1"/>
  <c r="F6007" i="297"/>
  <c r="F7698" i="297"/>
  <c r="F5568" i="297"/>
  <c r="F11495" i="297"/>
  <c r="F7356" i="297"/>
  <c r="F11263" i="297"/>
  <c r="F6427" i="297"/>
  <c r="F7341" i="297"/>
  <c r="F9797" i="297"/>
  <c r="F9798" i="297" s="1"/>
  <c r="F10852" i="297"/>
  <c r="F10398" i="297"/>
  <c r="F11064" i="297"/>
  <c r="F9383" i="297"/>
  <c r="F3174" i="297"/>
  <c r="F3175" i="297" s="1"/>
  <c r="F3176" i="297" s="1"/>
  <c r="F11169" i="297"/>
  <c r="F10712" i="297"/>
  <c r="F11216" i="297"/>
  <c r="F3132" i="297"/>
  <c r="F7715" i="297"/>
  <c r="F6979" i="297"/>
  <c r="F8160" i="297"/>
  <c r="F10221" i="297"/>
  <c r="F3512" i="297"/>
  <c r="F10043" i="297"/>
  <c r="F10044" i="297" s="1"/>
  <c r="F10045" i="297" s="1"/>
  <c r="F10299" i="297"/>
  <c r="F9177" i="297"/>
  <c r="F7811" i="297"/>
  <c r="F5264" i="297"/>
  <c r="F4390" i="297"/>
  <c r="F519" i="297"/>
  <c r="F520" i="297" s="1"/>
  <c r="F11462" i="297"/>
  <c r="F4127" i="297"/>
  <c r="F4128" i="297" s="1"/>
  <c r="F4129" i="297" s="1"/>
  <c r="F6729" i="297"/>
  <c r="F9414" i="297"/>
  <c r="F9415" i="297" s="1"/>
  <c r="F9416" i="297" s="1"/>
  <c r="F4856" i="297"/>
  <c r="F3574" i="297"/>
  <c r="F7372" i="297"/>
  <c r="F10366" i="297"/>
  <c r="F1872" i="297"/>
  <c r="F11096" i="297"/>
  <c r="F1928" i="297"/>
  <c r="F5172" i="297"/>
  <c r="F11201" i="297"/>
  <c r="F11150" i="297"/>
  <c r="F4750" i="297"/>
  <c r="F1689" i="297"/>
  <c r="F5281" i="297"/>
  <c r="F6616" i="297"/>
  <c r="F6617" i="297" s="1"/>
  <c r="F6618" i="297" s="1"/>
  <c r="F2343" i="297"/>
  <c r="F6600" i="297"/>
  <c r="F2206" i="297"/>
  <c r="F4839" i="297"/>
  <c r="F6631" i="297"/>
  <c r="F5677" i="297"/>
  <c r="F5678" i="297" s="1"/>
  <c r="F5679" i="297" s="1"/>
  <c r="F10557" i="297"/>
  <c r="F10558" i="297" s="1"/>
  <c r="F4423" i="297"/>
  <c r="F4424" i="297" s="1"/>
  <c r="F9274" i="297"/>
  <c r="F496" i="297"/>
  <c r="F497" i="297" s="1"/>
  <c r="F498" i="297" s="1"/>
  <c r="F2390" i="297"/>
  <c r="F6347" i="297"/>
  <c r="F6348" i="297" s="1"/>
  <c r="F6349" i="297" s="1"/>
  <c r="F8630" i="297"/>
  <c r="F9568" i="297"/>
  <c r="F3274" i="297"/>
  <c r="F8145" i="297"/>
  <c r="F7311" i="297"/>
  <c r="F10349" i="297"/>
  <c r="F8304" i="297"/>
  <c r="F8305" i="297" s="1"/>
  <c r="F4211" i="297"/>
  <c r="F1580" i="297"/>
  <c r="F11689" i="297"/>
  <c r="F11528" i="297"/>
  <c r="F8815" i="297"/>
  <c r="F2831" i="297"/>
  <c r="F4688" i="297"/>
  <c r="F6229" i="297"/>
  <c r="F3783" i="297"/>
  <c r="F10728" i="297"/>
  <c r="F4502" i="297"/>
  <c r="F8607" i="297"/>
  <c r="F8533" i="297"/>
  <c r="F8910" i="297"/>
  <c r="F9901" i="297"/>
  <c r="F7010" i="297"/>
  <c r="F7124" i="297"/>
  <c r="F1199" i="297"/>
  <c r="F1214" i="297"/>
  <c r="F7154" i="297"/>
  <c r="F11017" i="297"/>
  <c r="F11032" i="297"/>
  <c r="F9372" i="297"/>
  <c r="F9096" i="297"/>
  <c r="F1596" i="297"/>
  <c r="F1704" i="297"/>
  <c r="F8127" i="297"/>
  <c r="F8326" i="297"/>
  <c r="F11763" i="297"/>
  <c r="F5346" i="297"/>
  <c r="F8798" i="297"/>
  <c r="F2767" i="297"/>
  <c r="F2375" i="297"/>
  <c r="F7969" i="297"/>
  <c r="F4925" i="297"/>
  <c r="F2458" i="297"/>
  <c r="F10058" i="297"/>
  <c r="F3444" i="297"/>
  <c r="F377" i="297"/>
  <c r="F10771" i="297"/>
  <c r="F2960" i="297"/>
  <c r="F3528" i="297"/>
  <c r="F1548" i="297"/>
  <c r="F1340" i="297"/>
  <c r="F6118" i="297"/>
  <c r="F3736" i="297"/>
  <c r="F8005" i="297"/>
  <c r="F9586" i="297"/>
  <c r="F10127" i="297"/>
  <c r="F1731" i="297"/>
  <c r="F9714" i="297"/>
  <c r="F6031" i="297"/>
  <c r="F7869" i="297"/>
  <c r="F10429" i="297"/>
  <c r="F7779" i="297"/>
  <c r="F8056" i="297"/>
  <c r="F3322" i="297"/>
  <c r="F360" i="297"/>
  <c r="F7418" i="297"/>
  <c r="F8861" i="297"/>
  <c r="F6785" i="297"/>
  <c r="F6198" i="297"/>
  <c r="F5954" i="297"/>
  <c r="F8560" i="297"/>
  <c r="F2241" i="297"/>
  <c r="F9018" i="297"/>
  <c r="F5248" i="297"/>
  <c r="F7465" i="297"/>
  <c r="F1247" i="297"/>
  <c r="F410" i="297"/>
  <c r="F10819" i="297"/>
  <c r="F7063" i="297"/>
  <c r="F2043" i="297"/>
  <c r="F9885" i="297"/>
  <c r="F7630" i="297"/>
  <c r="F4909" i="297"/>
  <c r="F5032" i="297"/>
  <c r="F5033" i="297" s="1"/>
  <c r="F3220" i="297"/>
  <c r="F6708" i="297"/>
  <c r="F1628" i="297"/>
  <c r="F4734" i="297"/>
  <c r="F9682" i="297"/>
  <c r="F8677" i="297"/>
  <c r="F4889" i="297"/>
  <c r="F9521" i="297"/>
  <c r="F393" i="297"/>
  <c r="F7278" i="297"/>
  <c r="F10175" i="297"/>
  <c r="F10176" i="297" s="1"/>
  <c r="F4672" i="297"/>
  <c r="F7481" i="297"/>
  <c r="F7482" i="297" s="1"/>
  <c r="F6261" i="297"/>
  <c r="F7246" i="297"/>
  <c r="F9307" i="297"/>
  <c r="F11349" i="297"/>
  <c r="F5814" i="297"/>
  <c r="F2782" i="297"/>
  <c r="F5327" i="297"/>
  <c r="F3159" i="297"/>
  <c r="F10414" i="297"/>
  <c r="F10522" i="297"/>
  <c r="F8707" i="297"/>
  <c r="F2313" i="297"/>
  <c r="F6869" i="297"/>
  <c r="F8938" i="297"/>
  <c r="F11704" i="297"/>
  <c r="F7435" i="297"/>
  <c r="F2602" i="297"/>
  <c r="F7450" i="297"/>
  <c r="F11608" i="297"/>
  <c r="F4244" i="297"/>
  <c r="F1531" i="297"/>
  <c r="F1658" i="297"/>
  <c r="F2110" i="297"/>
  <c r="F1855" i="297"/>
  <c r="F11317" i="297"/>
  <c r="F5125" i="297"/>
  <c r="F8199" i="297"/>
  <c r="F8481" i="297"/>
  <c r="F8762" i="297"/>
  <c r="F2675" i="297"/>
  <c r="F6293" i="297"/>
  <c r="F7216" i="297"/>
  <c r="F10492" i="297"/>
  <c r="F10381" i="297"/>
  <c r="F11512" i="297"/>
  <c r="F4949" i="297"/>
  <c r="F4950" i="297" s="1"/>
  <c r="F7044" i="297"/>
  <c r="F3980" i="297"/>
  <c r="F6509" i="297"/>
  <c r="F4324" i="297"/>
  <c r="F2705" i="297"/>
  <c r="F7296" i="297"/>
  <c r="F10316" i="297"/>
  <c r="F5020" i="297"/>
  <c r="F8991" i="297"/>
  <c r="F8992" i="297" s="1"/>
  <c r="F1371" i="297"/>
  <c r="F2521" i="297"/>
  <c r="F7402" i="297"/>
  <c r="F9193" i="297"/>
  <c r="F11658" i="297"/>
  <c r="F4340" i="297"/>
  <c r="F2752" i="297"/>
  <c r="F5044" i="297"/>
  <c r="F5045" i="297" s="1"/>
  <c r="F6931" i="297"/>
  <c r="F9160" i="297"/>
  <c r="F11366" i="297"/>
  <c r="F1612" i="297"/>
  <c r="F5296" i="297"/>
  <c r="F7139" i="297"/>
  <c r="F8091" i="297"/>
  <c r="F1825" i="297"/>
  <c r="F10073" i="297"/>
  <c r="F10074" i="297" s="1"/>
  <c r="F11642" i="297"/>
  <c r="F4703" i="297"/>
  <c r="F8108" i="297"/>
  <c r="F4080" i="297"/>
  <c r="F8074" i="297"/>
  <c r="F10266" i="297"/>
  <c r="F11382" i="297"/>
  <c r="F810" i="297"/>
  <c r="F7387" i="297"/>
  <c r="F9765" i="297"/>
  <c r="F9066" i="297"/>
  <c r="F1433" i="297"/>
  <c r="F9830" i="297"/>
  <c r="F1138" i="297"/>
  <c r="F10696" i="297"/>
  <c r="F11048" i="297"/>
  <c r="F5206" i="297"/>
  <c r="F964" i="297"/>
  <c r="F4038" i="297"/>
  <c r="F5189" i="297"/>
  <c r="F8181" i="297"/>
  <c r="F10098" i="297"/>
  <c r="F9454" i="297"/>
  <c r="F9455" i="297" s="1"/>
  <c r="F427" i="297"/>
  <c r="F3376" i="297"/>
  <c r="F9323" i="297"/>
  <c r="F10664" i="297"/>
  <c r="F6310" i="297"/>
  <c r="F4356" i="297"/>
  <c r="F7200" i="297"/>
  <c r="F3965" i="297"/>
  <c r="F5707" i="297"/>
  <c r="F3259" i="297"/>
  <c r="F7170" i="297"/>
  <c r="F6818" i="297"/>
  <c r="F746" i="297"/>
  <c r="F4179" i="297"/>
  <c r="F4180" i="297" s="1"/>
  <c r="F6647" i="297"/>
  <c r="F7950" i="297"/>
  <c r="F6740" i="297"/>
  <c r="F6741" i="297" s="1"/>
  <c r="F2691" i="297"/>
  <c r="F2692" i="297" s="1"/>
  <c r="F10919" i="297"/>
  <c r="F6531" i="297"/>
  <c r="F1309" i="297"/>
  <c r="F6458" i="297"/>
  <c r="F9258" i="297"/>
  <c r="F10786" i="297"/>
  <c r="F10144" i="297"/>
  <c r="F11333" i="297"/>
  <c r="F984" i="297"/>
  <c r="F4261" i="297"/>
  <c r="F6947" i="297"/>
  <c r="F1515" i="297"/>
  <c r="F4533" i="297"/>
  <c r="F5908" i="297"/>
  <c r="F7854" i="297"/>
  <c r="F11544" i="297"/>
  <c r="F9440" i="297"/>
  <c r="F9441" i="297" s="1"/>
  <c r="F530" i="297"/>
  <c r="F531" i="297" s="1"/>
  <c r="F5829" i="297"/>
  <c r="F3338" i="297"/>
  <c r="F3671" i="297"/>
  <c r="F9144" i="297"/>
  <c r="F9081" i="297"/>
  <c r="F10507" i="297"/>
  <c r="F4227" i="297"/>
  <c r="F5860" i="297"/>
  <c r="F2173" i="297"/>
  <c r="F7326" i="297"/>
  <c r="F8453" i="297"/>
  <c r="F8454" i="297" s="1"/>
  <c r="F11116" i="297"/>
  <c r="F11232" i="297"/>
  <c r="F2012" i="297"/>
  <c r="F4991" i="297"/>
  <c r="F608" i="297"/>
  <c r="F609" i="297" s="1"/>
  <c r="F2359" i="297"/>
  <c r="F9550" i="297"/>
  <c r="F1001" i="297"/>
  <c r="F1263" i="297"/>
  <c r="F3204" i="297"/>
  <c r="F11430" i="297"/>
  <c r="F10836" i="297"/>
  <c r="F4611" i="297"/>
  <c r="F5692" i="297"/>
  <c r="F1402" i="297"/>
  <c r="F7548" i="297"/>
  <c r="F1971" i="297"/>
  <c r="F7907" i="297"/>
  <c r="F8507" i="297"/>
  <c r="F596" i="297"/>
  <c r="F2721" i="297"/>
  <c r="F6493" i="297"/>
  <c r="F7231" i="297"/>
  <c r="F11397" i="297"/>
  <c r="F10901" i="297"/>
  <c r="F6754" i="297"/>
  <c r="F8360" i="297"/>
  <c r="F8361" i="297" s="1"/>
  <c r="F4373" i="297"/>
  <c r="F4549" i="297"/>
  <c r="F6995" i="297"/>
  <c r="F6916" i="297"/>
  <c r="F7613" i="297"/>
  <c r="F8830" i="297"/>
  <c r="F4092" i="297"/>
  <c r="F7498" i="297"/>
  <c r="F2222" i="297"/>
  <c r="F2223" i="297" s="1"/>
  <c r="F11185" i="297"/>
  <c r="F7987" i="297"/>
  <c r="F10946" i="297"/>
  <c r="F10947" i="297" s="1"/>
  <c r="F133" i="297" l="1"/>
  <c r="F50" i="297"/>
  <c r="F51" i="297" s="1"/>
  <c r="F2329" i="297"/>
  <c r="F2330" i="297" s="1"/>
  <c r="F796" i="297"/>
  <c r="F797" i="297" s="1"/>
  <c r="F282" i="297"/>
  <c r="F283" i="297" s="1"/>
  <c r="F548" i="297"/>
  <c r="F549" i="297" s="1"/>
  <c r="F35" i="297"/>
  <c r="F36" i="297" s="1"/>
  <c r="F10191" i="297"/>
  <c r="F10192" i="297" s="1"/>
  <c r="F7885" i="297"/>
  <c r="F7886" i="297" s="1"/>
  <c r="F83" i="297"/>
  <c r="F84" i="297" s="1"/>
  <c r="F5983" i="297"/>
  <c r="F5984" i="297" s="1"/>
  <c r="F11561" i="297"/>
  <c r="F11562" i="297" s="1"/>
  <c r="F5789" i="297"/>
  <c r="F5790" i="297" s="1"/>
  <c r="F9477" i="297"/>
  <c r="F9478" i="297" s="1"/>
  <c r="F115" i="297"/>
  <c r="F116" i="297" s="1"/>
  <c r="F625" i="297"/>
  <c r="F626" i="297" s="1"/>
  <c r="F582" i="297"/>
  <c r="F583" i="297" s="1"/>
  <c r="F9605" i="297"/>
  <c r="F9606" i="297" s="1"/>
  <c r="F99" i="297"/>
  <c r="F100" i="297" s="1"/>
  <c r="F10539" i="297"/>
  <c r="F10540" i="297" s="1"/>
  <c r="F232" i="297"/>
  <c r="F233" i="297" s="1"/>
  <c r="F2799" i="297"/>
  <c r="F2800" i="297" s="1"/>
  <c r="F1774" i="297"/>
  <c r="F1775" i="297" s="1"/>
  <c r="F2589" i="297"/>
  <c r="F5365" i="297"/>
  <c r="F5366" i="297" s="1"/>
  <c r="F3190" i="297"/>
  <c r="F3191" i="297" s="1"/>
  <c r="F5773" i="297"/>
  <c r="F5774" i="297" s="1"/>
  <c r="F8893" i="297"/>
  <c r="F8894" i="297" s="1"/>
  <c r="F1232" i="297"/>
  <c r="F1233" i="297" s="1"/>
  <c r="F2075" i="297"/>
  <c r="F2076" i="297" s="1"/>
  <c r="F6412" i="297"/>
  <c r="F6413" i="297" s="1"/>
  <c r="F9399" i="297"/>
  <c r="F9400" i="297" s="1"/>
  <c r="F11081" i="297"/>
  <c r="F11082" i="297" s="1"/>
  <c r="F1294" i="297"/>
  <c r="F1295" i="297" s="1"/>
  <c r="F1017" i="297"/>
  <c r="F1018" i="297" s="1"/>
  <c r="F5412" i="297"/>
  <c r="F5413" i="297" s="1"/>
  <c r="F7839" i="297"/>
  <c r="F7840" i="297" s="1"/>
  <c r="F9357" i="297"/>
  <c r="F9358" i="297" s="1"/>
  <c r="F5453" i="297"/>
  <c r="F5454" i="297" s="1"/>
  <c r="F3997" i="297"/>
  <c r="F3998" i="297" s="1"/>
  <c r="F8846" i="297"/>
  <c r="F8847" i="297" s="1"/>
  <c r="F11496" i="297"/>
  <c r="F11497" i="297" s="1"/>
  <c r="F10334" i="297"/>
  <c r="F10335" i="297" s="1"/>
  <c r="F10461" i="297"/>
  <c r="F10462" i="297" s="1"/>
  <c r="F11592" i="297"/>
  <c r="F11593" i="297" s="1"/>
  <c r="F3306" i="297"/>
  <c r="F3307" i="297" s="1"/>
  <c r="F7263" i="297"/>
  <c r="F7264" i="297" s="1"/>
  <c r="F5877" i="297"/>
  <c r="F5878" i="297" s="1"/>
  <c r="F6601" i="297"/>
  <c r="F6602" i="297" s="1"/>
  <c r="F7749" i="297"/>
  <c r="F7750" i="297" s="1"/>
  <c r="F4294" i="297"/>
  <c r="F4295" i="297" s="1"/>
  <c r="F7647" i="297"/>
  <c r="F7648" i="297" s="1"/>
  <c r="F6073" i="297"/>
  <c r="F6074" i="297" s="1"/>
  <c r="F7681" i="297"/>
  <c r="F7682" i="297" s="1"/>
  <c r="F5756" i="297"/>
  <c r="F5757" i="297" s="1"/>
  <c r="F1063" i="297"/>
  <c r="F1064" i="297" s="1"/>
  <c r="F11097" i="297"/>
  <c r="F11098" i="297" s="1"/>
  <c r="F5569" i="297"/>
  <c r="F5570" i="297" s="1"/>
  <c r="F6980" i="297"/>
  <c r="F6981" i="297" s="1"/>
  <c r="F5725" i="297"/>
  <c r="F5726" i="297" s="1"/>
  <c r="F5071" i="297"/>
  <c r="F5072" i="297" s="1"/>
  <c r="F7733" i="297"/>
  <c r="F7734" i="297" s="1"/>
  <c r="F4813" i="297"/>
  <c r="F4814" i="297" s="1"/>
  <c r="F11248" i="297"/>
  <c r="F11249" i="297" s="1"/>
  <c r="F9733" i="297"/>
  <c r="F9734" i="297" s="1"/>
  <c r="F11463" i="297"/>
  <c r="F11464" i="297" s="1"/>
  <c r="F7664" i="297"/>
  <c r="F7665" i="297" s="1"/>
  <c r="F6008" i="297"/>
  <c r="F6009" i="297" s="1"/>
  <c r="F10713" i="297"/>
  <c r="F10714" i="297" s="1"/>
  <c r="F3133" i="297"/>
  <c r="F3134" i="297" s="1"/>
  <c r="F3480" i="297"/>
  <c r="F3481" i="297" s="1"/>
  <c r="F1185" i="297"/>
  <c r="F1186" i="297" s="1"/>
  <c r="F4689" i="297"/>
  <c r="F4690" i="297" s="1"/>
  <c r="F7699" i="297"/>
  <c r="F7700" i="297" s="1"/>
  <c r="F11170" i="297"/>
  <c r="F11171" i="297" s="1"/>
  <c r="F9340" i="297"/>
  <c r="F9341" i="297" s="1"/>
  <c r="F7716" i="297"/>
  <c r="F7717" i="297" s="1"/>
  <c r="F11264" i="297"/>
  <c r="F11265" i="297" s="1"/>
  <c r="F7357" i="297"/>
  <c r="F7358" i="297" s="1"/>
  <c r="F6428" i="297"/>
  <c r="F6429" i="297" s="1"/>
  <c r="F5265" i="297"/>
  <c r="F5266" i="297" s="1"/>
  <c r="F7342" i="297"/>
  <c r="F7343" i="297" s="1"/>
  <c r="F11065" i="297"/>
  <c r="F11066" i="297" s="1"/>
  <c r="F10399" i="297"/>
  <c r="F10400" i="297" s="1"/>
  <c r="F10853" i="297"/>
  <c r="F10854" i="297" s="1"/>
  <c r="F9384" i="297"/>
  <c r="F9385" i="297" s="1"/>
  <c r="F2832" i="297"/>
  <c r="F2833" i="297" s="1"/>
  <c r="F11217" i="297"/>
  <c r="F11218" i="297" s="1"/>
  <c r="F11529" i="297"/>
  <c r="F11530" i="297" s="1"/>
  <c r="F4840" i="297"/>
  <c r="F4841" i="297" s="1"/>
  <c r="F7812" i="297"/>
  <c r="F7813" i="297" s="1"/>
  <c r="F3513" i="297"/>
  <c r="F3514" i="297" s="1"/>
  <c r="F10222" i="297"/>
  <c r="F10223" i="297" s="1"/>
  <c r="F9178" i="297"/>
  <c r="F9179" i="297" s="1"/>
  <c r="F8161" i="297"/>
  <c r="F8162" i="297" s="1"/>
  <c r="F10300" i="297"/>
  <c r="F10301" i="297" s="1"/>
  <c r="F2207" i="297"/>
  <c r="F2208" i="297" s="1"/>
  <c r="F7373" i="297"/>
  <c r="F7374" i="297" s="1"/>
  <c r="F4857" i="297"/>
  <c r="F4858" i="297" s="1"/>
  <c r="F6730" i="297"/>
  <c r="F6731" i="297" s="1"/>
  <c r="F1873" i="297"/>
  <c r="F1874" i="297" s="1"/>
  <c r="F3575" i="297"/>
  <c r="F3576" i="297" s="1"/>
  <c r="F10367" i="297"/>
  <c r="F10368" i="297" s="1"/>
  <c r="F4391" i="297"/>
  <c r="F4392" i="297" s="1"/>
  <c r="F2344" i="297"/>
  <c r="F2345" i="297" s="1"/>
  <c r="F1690" i="297"/>
  <c r="F1691" i="297" s="1"/>
  <c r="F5173" i="297"/>
  <c r="F5174" i="297" s="1"/>
  <c r="F4751" i="297"/>
  <c r="F4752" i="297" s="1"/>
  <c r="F11151" i="297"/>
  <c r="F11152" i="297" s="1"/>
  <c r="F5282" i="297"/>
  <c r="F5283" i="297" s="1"/>
  <c r="F11202" i="297"/>
  <c r="F11203" i="297" s="1"/>
  <c r="F1929" i="297"/>
  <c r="F1930" i="297" s="1"/>
  <c r="F9902" i="297"/>
  <c r="F9903" i="297" s="1"/>
  <c r="F6632" i="297"/>
  <c r="F6633" i="297" s="1"/>
  <c r="F9569" i="297"/>
  <c r="F9570" i="297" s="1"/>
  <c r="F8631" i="297"/>
  <c r="F8632" i="297" s="1"/>
  <c r="F2391" i="297"/>
  <c r="F2392" i="297" s="1"/>
  <c r="F9275" i="297"/>
  <c r="F9276" i="297" s="1"/>
  <c r="F6230" i="297"/>
  <c r="F6231" i="297" s="1"/>
  <c r="F8816" i="297"/>
  <c r="F8817" i="297" s="1"/>
  <c r="F4212" i="297"/>
  <c r="F4213" i="297" s="1"/>
  <c r="F8146" i="297"/>
  <c r="F8147" i="297" s="1"/>
  <c r="F1581" i="297"/>
  <c r="F1582" i="297" s="1"/>
  <c r="F7312" i="297"/>
  <c r="F7313" i="297" s="1"/>
  <c r="F3275" i="297"/>
  <c r="F3276" i="297" s="1"/>
  <c r="F11690" i="297"/>
  <c r="F11691" i="297" s="1"/>
  <c r="F10350" i="297"/>
  <c r="F10351" i="297" s="1"/>
  <c r="F9019" i="297"/>
  <c r="F9020" i="297" s="1"/>
  <c r="F8608" i="297"/>
  <c r="F8609" i="297" s="1"/>
  <c r="F6786" i="297"/>
  <c r="F6787" i="297" s="1"/>
  <c r="F7780" i="297"/>
  <c r="F7781" i="297" s="1"/>
  <c r="F7870" i="297"/>
  <c r="F7871" i="297" s="1"/>
  <c r="F9715" i="297"/>
  <c r="F9716" i="297" s="1"/>
  <c r="F1732" i="297"/>
  <c r="F1733" i="297" s="1"/>
  <c r="F9587" i="297"/>
  <c r="F9588" i="297" s="1"/>
  <c r="F8006" i="297"/>
  <c r="F8007" i="297" s="1"/>
  <c r="F6119" i="297"/>
  <c r="F6120" i="297" s="1"/>
  <c r="F1341" i="297"/>
  <c r="F1342" i="297" s="1"/>
  <c r="F3529" i="297"/>
  <c r="F3530" i="297" s="1"/>
  <c r="F378" i="297"/>
  <c r="F379" i="297" s="1"/>
  <c r="F2459" i="297"/>
  <c r="F2460" i="297" s="1"/>
  <c r="F2768" i="297"/>
  <c r="F2769" i="297" s="1"/>
  <c r="F8799" i="297"/>
  <c r="F8800" i="297" s="1"/>
  <c r="F8327" i="297"/>
  <c r="F8328" i="297" s="1"/>
  <c r="F9373" i="297"/>
  <c r="F9374" i="297" s="1"/>
  <c r="F11018" i="297"/>
  <c r="F11019" i="297" s="1"/>
  <c r="F7011" i="297"/>
  <c r="F7012" i="297" s="1"/>
  <c r="F8862" i="297"/>
  <c r="F8863" i="297" s="1"/>
  <c r="F3323" i="297"/>
  <c r="F3324" i="297" s="1"/>
  <c r="F7970" i="297"/>
  <c r="F7971" i="297" s="1"/>
  <c r="F1215" i="297"/>
  <c r="F1216" i="297" s="1"/>
  <c r="F10729" i="297"/>
  <c r="F10730" i="297" s="1"/>
  <c r="F5249" i="297"/>
  <c r="F5250" i="297" s="1"/>
  <c r="F2242" i="297"/>
  <c r="F2243" i="297" s="1"/>
  <c r="F5955" i="297"/>
  <c r="F5956" i="297" s="1"/>
  <c r="F6199" i="297"/>
  <c r="F6200" i="297" s="1"/>
  <c r="F7419" i="297"/>
  <c r="F7420" i="297" s="1"/>
  <c r="F10430" i="297"/>
  <c r="F10431" i="297" s="1"/>
  <c r="F10059" i="297"/>
  <c r="F10060" i="297" s="1"/>
  <c r="F4926" i="297"/>
  <c r="F4927" i="297" s="1"/>
  <c r="F5347" i="297"/>
  <c r="F5348" i="297" s="1"/>
  <c r="F1705" i="297"/>
  <c r="F1706" i="297" s="1"/>
  <c r="F1200" i="297"/>
  <c r="F1201" i="297" s="1"/>
  <c r="F8534" i="297"/>
  <c r="F8535" i="297" s="1"/>
  <c r="F4503" i="297"/>
  <c r="F4504" i="297" s="1"/>
  <c r="F3784" i="297"/>
  <c r="F3785" i="297" s="1"/>
  <c r="F7466" i="297"/>
  <c r="F7467" i="297" s="1"/>
  <c r="F8561" i="297"/>
  <c r="F8562" i="297" s="1"/>
  <c r="F361" i="297"/>
  <c r="F362" i="297" s="1"/>
  <c r="F10772" i="297"/>
  <c r="F10773" i="297" s="1"/>
  <c r="F3445" i="297"/>
  <c r="F3446" i="297" s="1"/>
  <c r="F2376" i="297"/>
  <c r="F2377" i="297" s="1"/>
  <c r="F8911" i="297"/>
  <c r="F8912" i="297" s="1"/>
  <c r="F8057" i="297"/>
  <c r="F8058" i="297" s="1"/>
  <c r="F6032" i="297"/>
  <c r="F6033" i="297" s="1"/>
  <c r="F10128" i="297"/>
  <c r="F10129" i="297" s="1"/>
  <c r="F3737" i="297"/>
  <c r="F3738" i="297" s="1"/>
  <c r="F1549" i="297"/>
  <c r="F1550" i="297" s="1"/>
  <c r="F2961" i="297"/>
  <c r="F2962" i="297" s="1"/>
  <c r="F11764" i="297"/>
  <c r="F11765" i="297" s="1"/>
  <c r="F8128" i="297"/>
  <c r="F8129" i="297" s="1"/>
  <c r="F1597" i="297"/>
  <c r="F1598" i="297" s="1"/>
  <c r="F9097" i="297"/>
  <c r="F9098" i="297" s="1"/>
  <c r="F11033" i="297"/>
  <c r="F11034" i="297" s="1"/>
  <c r="F7155" i="297"/>
  <c r="F7156" i="297" s="1"/>
  <c r="F7125" i="297"/>
  <c r="F7126" i="297" s="1"/>
  <c r="F6917" i="297"/>
  <c r="F6918" i="297" s="1"/>
  <c r="F6755" i="297"/>
  <c r="F6756" i="297" s="1"/>
  <c r="F7232" i="297"/>
  <c r="F7233" i="297" s="1"/>
  <c r="F1972" i="297"/>
  <c r="F1973" i="297" s="1"/>
  <c r="F3205" i="297"/>
  <c r="F3206" i="297" s="1"/>
  <c r="F9551" i="297"/>
  <c r="F9552" i="297" s="1"/>
  <c r="F9082" i="297"/>
  <c r="F9083" i="297" s="1"/>
  <c r="F6948" i="297"/>
  <c r="F6949" i="297" s="1"/>
  <c r="F11334" i="297"/>
  <c r="F11335" i="297" s="1"/>
  <c r="F6819" i="297"/>
  <c r="F6820" i="297" s="1"/>
  <c r="F5207" i="297"/>
  <c r="F5208" i="297" s="1"/>
  <c r="F10317" i="297"/>
  <c r="F10318" i="297" s="1"/>
  <c r="F11318" i="297"/>
  <c r="F11319" i="297" s="1"/>
  <c r="F1659" i="297"/>
  <c r="F1660" i="297" s="1"/>
  <c r="F11609" i="297"/>
  <c r="F11610" i="297" s="1"/>
  <c r="F7436" i="297"/>
  <c r="F7437" i="297" s="1"/>
  <c r="F2783" i="297"/>
  <c r="F2784" i="297" s="1"/>
  <c r="F7247" i="297"/>
  <c r="F7248" i="297" s="1"/>
  <c r="F394" i="297"/>
  <c r="F395" i="297" s="1"/>
  <c r="F4890" i="297"/>
  <c r="F4891" i="297" s="1"/>
  <c r="F411" i="297"/>
  <c r="F412" i="297" s="1"/>
  <c r="F4612" i="297"/>
  <c r="F4613" i="297" s="1"/>
  <c r="F6932" i="297"/>
  <c r="F6933" i="297" s="1"/>
  <c r="F6510" i="297"/>
  <c r="F6511" i="297" s="1"/>
  <c r="F7988" i="297"/>
  <c r="F7989" i="297" s="1"/>
  <c r="F8831" i="297"/>
  <c r="F8832" i="297" s="1"/>
  <c r="F2722" i="297"/>
  <c r="F2723" i="297" s="1"/>
  <c r="F11431" i="297"/>
  <c r="F11432" i="297" s="1"/>
  <c r="F1002" i="297"/>
  <c r="F1003" i="297" s="1"/>
  <c r="F2013" i="297"/>
  <c r="F2014" i="297" s="1"/>
  <c r="F5861" i="297"/>
  <c r="F5862" i="297" s="1"/>
  <c r="F3672" i="297"/>
  <c r="F3673" i="297" s="1"/>
  <c r="F7855" i="297"/>
  <c r="F7856" i="297" s="1"/>
  <c r="F985" i="297"/>
  <c r="F986" i="297" s="1"/>
  <c r="F3966" i="297"/>
  <c r="F3967" i="297" s="1"/>
  <c r="F6311" i="297"/>
  <c r="F6312" i="297" s="1"/>
  <c r="F5190" i="297"/>
  <c r="F5191" i="297" s="1"/>
  <c r="F1139" i="297"/>
  <c r="F1140" i="297" s="1"/>
  <c r="F8075" i="297"/>
  <c r="F8076" i="297" s="1"/>
  <c r="F7140" i="297"/>
  <c r="F7141" i="297" s="1"/>
  <c r="F9161" i="297"/>
  <c r="F9162" i="297" s="1"/>
  <c r="F2753" i="297"/>
  <c r="F2754" i="297" s="1"/>
  <c r="F9194" i="297"/>
  <c r="F9195" i="297" s="1"/>
  <c r="F1372" i="297"/>
  <c r="F1373" i="297" s="1"/>
  <c r="F2706" i="297"/>
  <c r="F2707" i="297" s="1"/>
  <c r="F3981" i="297"/>
  <c r="F3982" i="297" s="1"/>
  <c r="F7217" i="297"/>
  <c r="F7218" i="297" s="1"/>
  <c r="F2676" i="297"/>
  <c r="F2677" i="297" s="1"/>
  <c r="F8200" i="297"/>
  <c r="F8201" i="297" s="1"/>
  <c r="F1856" i="297"/>
  <c r="F1857" i="297" s="1"/>
  <c r="F7451" i="297"/>
  <c r="F7452" i="297" s="1"/>
  <c r="F8939" i="297"/>
  <c r="F8940" i="297" s="1"/>
  <c r="F6870" i="297"/>
  <c r="F6871" i="297" s="1"/>
  <c r="F3160" i="297"/>
  <c r="F3161" i="297" s="1"/>
  <c r="F9308" i="297"/>
  <c r="F9309" i="297" s="1"/>
  <c r="F9522" i="297"/>
  <c r="F9523" i="297" s="1"/>
  <c r="F9683" i="297"/>
  <c r="F9684" i="297" s="1"/>
  <c r="F1629" i="297"/>
  <c r="F1630" i="297" s="1"/>
  <c r="F7631" i="297"/>
  <c r="F7632" i="297" s="1"/>
  <c r="F7064" i="297"/>
  <c r="F7065" i="297" s="1"/>
  <c r="F11186" i="297"/>
  <c r="F11187" i="297" s="1"/>
  <c r="F7499" i="297"/>
  <c r="F7500" i="297" s="1"/>
  <c r="F4093" i="297"/>
  <c r="F4094" i="297" s="1"/>
  <c r="F7614" i="297"/>
  <c r="F7615" i="297" s="1"/>
  <c r="F4374" i="297"/>
  <c r="F4375" i="297" s="1"/>
  <c r="F10902" i="297"/>
  <c r="F10903" i="297" s="1"/>
  <c r="F6494" i="297"/>
  <c r="F6495" i="297" s="1"/>
  <c r="F7908" i="297"/>
  <c r="F7909" i="297" s="1"/>
  <c r="F7549" i="297"/>
  <c r="F7550" i="297" s="1"/>
  <c r="F5693" i="297"/>
  <c r="F5694" i="297" s="1"/>
  <c r="F10837" i="297"/>
  <c r="F10838" i="297" s="1"/>
  <c r="F1264" i="297"/>
  <c r="F1265" i="297" s="1"/>
  <c r="F2360" i="297"/>
  <c r="F2361" i="297" s="1"/>
  <c r="F4992" i="297"/>
  <c r="F4993" i="297" s="1"/>
  <c r="F11233" i="297"/>
  <c r="F11234" i="297" s="1"/>
  <c r="F7327" i="297"/>
  <c r="F7328" i="297" s="1"/>
  <c r="F4228" i="297"/>
  <c r="F4229" i="297" s="1"/>
  <c r="F10508" i="297"/>
  <c r="F10509" i="297" s="1"/>
  <c r="F9145" i="297"/>
  <c r="F9146" i="297" s="1"/>
  <c r="F5830" i="297"/>
  <c r="F5831" i="297" s="1"/>
  <c r="F11545" i="297"/>
  <c r="F11546" i="297" s="1"/>
  <c r="F5909" i="297"/>
  <c r="F5910" i="297" s="1"/>
  <c r="F1516" i="297"/>
  <c r="F1517" i="297" s="1"/>
  <c r="F4262" i="297"/>
  <c r="F4263" i="297" s="1"/>
  <c r="F10145" i="297"/>
  <c r="F10146" i="297" s="1"/>
  <c r="F10787" i="297"/>
  <c r="F10788" i="297" s="1"/>
  <c r="F6459" i="297"/>
  <c r="F6460" i="297" s="1"/>
  <c r="F1310" i="297"/>
  <c r="F1311" i="297" s="1"/>
  <c r="F10920" i="297"/>
  <c r="F10921" i="297" s="1"/>
  <c r="F7951" i="297"/>
  <c r="F7952" i="297" s="1"/>
  <c r="F747" i="297"/>
  <c r="F748" i="297" s="1"/>
  <c r="F7171" i="297"/>
  <c r="F7172" i="297" s="1"/>
  <c r="F7201" i="297"/>
  <c r="F7202" i="297" s="1"/>
  <c r="F10665" i="297"/>
  <c r="F10666" i="297" s="1"/>
  <c r="F3377" i="297"/>
  <c r="F3378" i="297" s="1"/>
  <c r="F428" i="297"/>
  <c r="F429" i="297" s="1"/>
  <c r="F8182" i="297"/>
  <c r="F8183" i="297" s="1"/>
  <c r="F11049" i="297"/>
  <c r="F11050" i="297" s="1"/>
  <c r="F9831" i="297"/>
  <c r="F9832" i="297" s="1"/>
  <c r="F1434" i="297"/>
  <c r="F1435" i="297" s="1"/>
  <c r="F9067" i="297"/>
  <c r="F9068" i="297" s="1"/>
  <c r="F811" i="297"/>
  <c r="F812" i="297" s="1"/>
  <c r="F10267" i="297"/>
  <c r="F10268" i="297" s="1"/>
  <c r="F4081" i="297"/>
  <c r="F4082" i="297" s="1"/>
  <c r="F8109" i="297"/>
  <c r="F8110" i="297" s="1"/>
  <c r="F4704" i="297"/>
  <c r="F4705" i="297" s="1"/>
  <c r="F1826" i="297"/>
  <c r="F1827" i="297" s="1"/>
  <c r="F11367" i="297"/>
  <c r="F11368" i="297" s="1"/>
  <c r="F11659" i="297"/>
  <c r="F11660" i="297" s="1"/>
  <c r="F7403" i="297"/>
  <c r="F7404" i="297" s="1"/>
  <c r="F2522" i="297"/>
  <c r="F2523" i="297" s="1"/>
  <c r="F5021" i="297"/>
  <c r="F5022" i="297" s="1"/>
  <c r="F7297" i="297"/>
  <c r="F7298" i="297" s="1"/>
  <c r="F4325" i="297"/>
  <c r="F4326" i="297" s="1"/>
  <c r="F7045" i="297"/>
  <c r="F7046" i="297" s="1"/>
  <c r="F11513" i="297"/>
  <c r="F11514" i="297" s="1"/>
  <c r="F10382" i="297"/>
  <c r="F10383" i="297" s="1"/>
  <c r="F6294" i="297"/>
  <c r="F6295" i="297" s="1"/>
  <c r="F8763" i="297"/>
  <c r="F8764" i="297" s="1"/>
  <c r="F8482" i="297"/>
  <c r="F8483" i="297" s="1"/>
  <c r="F5126" i="297"/>
  <c r="F5127" i="297" s="1"/>
  <c r="F2111" i="297"/>
  <c r="F2112" i="297" s="1"/>
  <c r="F1532" i="297"/>
  <c r="F1533" i="297" s="1"/>
  <c r="F4245" i="297"/>
  <c r="F4246" i="297" s="1"/>
  <c r="F2603" i="297"/>
  <c r="F2604" i="297" s="1"/>
  <c r="F11705" i="297"/>
  <c r="F11706" i="297" s="1"/>
  <c r="F2314" i="297"/>
  <c r="F2315" i="297" s="1"/>
  <c r="F8708" i="297"/>
  <c r="F8709" i="297" s="1"/>
  <c r="F10523" i="297"/>
  <c r="F10524" i="297" s="1"/>
  <c r="F10415" i="297"/>
  <c r="F10416" i="297" s="1"/>
  <c r="F5328" i="297"/>
  <c r="F5329" i="297" s="1"/>
  <c r="F5815" i="297"/>
  <c r="F5816" i="297" s="1"/>
  <c r="F11350" i="297"/>
  <c r="F11351" i="297" s="1"/>
  <c r="F6262" i="297"/>
  <c r="F6263" i="297" s="1"/>
  <c r="F4673" i="297"/>
  <c r="F4674" i="297" s="1"/>
  <c r="F7279" i="297"/>
  <c r="F7280" i="297" s="1"/>
  <c r="F8678" i="297"/>
  <c r="F8679" i="297" s="1"/>
  <c r="F4735" i="297"/>
  <c r="F4736" i="297" s="1"/>
  <c r="F6709" i="297"/>
  <c r="F6710" i="297" s="1"/>
  <c r="F3221" i="297"/>
  <c r="F3222" i="297" s="1"/>
  <c r="F4910" i="297"/>
  <c r="F4911" i="297" s="1"/>
  <c r="F9886" i="297"/>
  <c r="F9887" i="297" s="1"/>
  <c r="F10820" i="297"/>
  <c r="F10821" i="297" s="1"/>
  <c r="F1248" i="297"/>
  <c r="F1249" i="297" s="1"/>
  <c r="F4550" i="297"/>
  <c r="F4551" i="297" s="1"/>
  <c r="F11398" i="297"/>
  <c r="F11399" i="297" s="1"/>
  <c r="F8508" i="297"/>
  <c r="F8509" i="297" s="1"/>
  <c r="F1403" i="297"/>
  <c r="F1404" i="297" s="1"/>
  <c r="F11117" i="297"/>
  <c r="F11118" i="297" s="1"/>
  <c r="F2174" i="297"/>
  <c r="F2175" i="297" s="1"/>
  <c r="F3339" i="297"/>
  <c r="F3340" i="297" s="1"/>
  <c r="F4534" i="297"/>
  <c r="F4535" i="297" s="1"/>
  <c r="F9259" i="297"/>
  <c r="F9260" i="297" s="1"/>
  <c r="F6532" i="297"/>
  <c r="F6533" i="297" s="1"/>
  <c r="F6648" i="297"/>
  <c r="F6649" i="297" s="1"/>
  <c r="F3260" i="297"/>
  <c r="F3261" i="297" s="1"/>
  <c r="F4357" i="297"/>
  <c r="F4358" i="297" s="1"/>
  <c r="F9324" i="297"/>
  <c r="F9325" i="297" s="1"/>
  <c r="F10099" i="297"/>
  <c r="F10100" i="297" s="1"/>
  <c r="F965" i="297"/>
  <c r="F966" i="297" s="1"/>
  <c r="F10697" i="297"/>
  <c r="F10698" i="297" s="1"/>
  <c r="F9766" i="297"/>
  <c r="F9767" i="297" s="1"/>
  <c r="F7388" i="297"/>
  <c r="F7389" i="297" s="1"/>
  <c r="F11383" i="297"/>
  <c r="F11384" i="297" s="1"/>
  <c r="F11643" i="297"/>
  <c r="F11644" i="297" s="1"/>
  <c r="F8092" i="297"/>
  <c r="F8093" i="297" s="1"/>
  <c r="F1613" i="297"/>
  <c r="F1614" i="297" s="1"/>
  <c r="F4341" i="297"/>
  <c r="F4342" i="297" s="1"/>
  <c r="F10493" i="297"/>
  <c r="F10494" i="297" s="1"/>
  <c r="F6996" i="297"/>
  <c r="F6997" i="297" s="1"/>
  <c r="F597" i="297"/>
  <c r="F598" i="297" s="1"/>
  <c r="F5708" i="297"/>
  <c r="F5709" i="297" s="1"/>
  <c r="F4039" i="297"/>
  <c r="F4040" i="297" s="1"/>
  <c r="F5297" i="297"/>
  <c r="F5298" i="297" s="1"/>
  <c r="F2044" i="297"/>
  <c r="F2045" i="297" s="1"/>
  <c r="J233" i="15" l="1"/>
  <c r="J343" i="15"/>
  <c r="J240" i="15"/>
  <c r="J323" i="15"/>
  <c r="J1934" i="15"/>
  <c r="K1072" i="15"/>
  <c r="J138" i="15"/>
  <c r="J146" i="15"/>
  <c r="J166" i="15"/>
  <c r="K1015" i="15"/>
  <c r="K1077" i="15"/>
  <c r="J104" i="15"/>
  <c r="J103" i="15" s="1"/>
  <c r="K107" i="15"/>
  <c r="K119" i="15"/>
  <c r="K121" i="15"/>
  <c r="K189" i="15"/>
  <c r="J974" i="15"/>
  <c r="J992" i="15"/>
  <c r="J1023" i="15"/>
  <c r="K1039" i="15"/>
  <c r="J197" i="15"/>
  <c r="J232" i="15"/>
  <c r="K322" i="15"/>
  <c r="K329" i="15"/>
  <c r="J875" i="15"/>
  <c r="K902" i="15"/>
  <c r="K915" i="15"/>
  <c r="K937" i="15"/>
  <c r="K942" i="15"/>
  <c r="J1015" i="15"/>
  <c r="K1107" i="15"/>
  <c r="K1126" i="15"/>
  <c r="K1145" i="15"/>
  <c r="K1164" i="15"/>
  <c r="K1236" i="15"/>
  <c r="K1240" i="15"/>
  <c r="K1248" i="15"/>
  <c r="J1938" i="15"/>
  <c r="J1428" i="15"/>
  <c r="J1438" i="15"/>
  <c r="J1446" i="15"/>
  <c r="J1464" i="15"/>
  <c r="J171" i="15"/>
  <c r="K876" i="15"/>
  <c r="K880" i="15"/>
  <c r="K882" i="15"/>
  <c r="K898" i="15"/>
  <c r="K123" i="15"/>
  <c r="K129" i="15"/>
  <c r="J186" i="15"/>
  <c r="J291" i="15"/>
  <c r="J108" i="15"/>
  <c r="J120" i="15"/>
  <c r="J124" i="15"/>
  <c r="J298" i="15"/>
  <c r="K1260" i="15"/>
  <c r="K1264" i="15"/>
  <c r="J1437" i="15"/>
  <c r="K237" i="15"/>
  <c r="K267" i="15"/>
  <c r="J280" i="15"/>
  <c r="K1081" i="15"/>
  <c r="J207" i="15"/>
  <c r="K230" i="15"/>
  <c r="J348" i="15"/>
  <c r="J355" i="15"/>
  <c r="J134" i="15"/>
  <c r="J248" i="15"/>
  <c r="J247" i="15" s="1"/>
  <c r="K1086" i="15"/>
  <c r="K1090" i="15"/>
  <c r="J1198" i="15"/>
  <c r="J1218" i="15"/>
  <c r="J1217" i="15" s="1"/>
  <c r="J1216" i="15" s="1"/>
  <c r="J32" i="15"/>
  <c r="J54" i="15"/>
  <c r="J269" i="15"/>
  <c r="J268" i="15" s="1"/>
  <c r="J371" i="15"/>
  <c r="J375" i="15"/>
  <c r="K825" i="15"/>
  <c r="K830" i="15"/>
  <c r="K967" i="15"/>
  <c r="K975" i="15"/>
  <c r="K981" i="15"/>
  <c r="K983" i="15"/>
  <c r="K993" i="15"/>
  <c r="K997" i="15"/>
  <c r="K999" i="15"/>
  <c r="K1001" i="15"/>
  <c r="K1193" i="15"/>
  <c r="K1199" i="15"/>
  <c r="K1204" i="15"/>
  <c r="K1212" i="15"/>
  <c r="K1221" i="15"/>
  <c r="K1232" i="15"/>
  <c r="J1877" i="15"/>
  <c r="J1882" i="15"/>
  <c r="J1888" i="15"/>
  <c r="K1068" i="15"/>
  <c r="K1244" i="15"/>
  <c r="J1891" i="15"/>
  <c r="J1910" i="15"/>
  <c r="J130" i="15"/>
  <c r="K277" i="15"/>
  <c r="J277" i="15"/>
  <c r="K845" i="15"/>
  <c r="K125" i="15"/>
  <c r="K285" i="15"/>
  <c r="J285" i="15"/>
  <c r="J61" i="15"/>
  <c r="J70" i="15"/>
  <c r="J69" i="15" s="1"/>
  <c r="J230" i="15"/>
  <c r="J237" i="15"/>
  <c r="K109" i="15"/>
  <c r="J175" i="15"/>
  <c r="J203" i="15"/>
  <c r="K836" i="15"/>
  <c r="K840" i="15"/>
  <c r="J1047" i="15"/>
  <c r="K1149" i="15"/>
  <c r="K1154" i="15"/>
  <c r="K1160" i="15"/>
  <c r="K1445" i="15"/>
  <c r="K1859" i="15"/>
  <c r="K33" i="15"/>
  <c r="K37" i="15"/>
  <c r="K45" i="15"/>
  <c r="K53" i="15"/>
  <c r="J76" i="15"/>
  <c r="J85" i="15"/>
  <c r="J89" i="15"/>
  <c r="J114" i="15"/>
  <c r="J156" i="15"/>
  <c r="J160" i="15"/>
  <c r="K163" i="15"/>
  <c r="K165" i="15"/>
  <c r="J176" i="15"/>
  <c r="J193" i="15"/>
  <c r="K220" i="15"/>
  <c r="J334" i="15"/>
  <c r="J333" i="15" s="1"/>
  <c r="K385" i="15"/>
  <c r="K390" i="15"/>
  <c r="K668" i="15"/>
  <c r="K672" i="15"/>
  <c r="K674" i="15"/>
  <c r="K680" i="15"/>
  <c r="K686" i="15"/>
  <c r="K692" i="15"/>
  <c r="K694" i="15"/>
  <c r="K700" i="15"/>
  <c r="K702" i="15"/>
  <c r="K708" i="15"/>
  <c r="K710" i="15"/>
  <c r="K720" i="15"/>
  <c r="K742" i="15"/>
  <c r="K746" i="15"/>
  <c r="K750" i="15"/>
  <c r="K752" i="15"/>
  <c r="K754" i="15"/>
  <c r="K756" i="15"/>
  <c r="K758" i="15"/>
  <c r="K760" i="15"/>
  <c r="K770" i="15"/>
  <c r="K804" i="15"/>
  <c r="K814" i="15"/>
  <c r="K864" i="15"/>
  <c r="K870" i="15"/>
  <c r="J907" i="15"/>
  <c r="K950" i="15"/>
  <c r="K955" i="15"/>
  <c r="K960" i="15"/>
  <c r="K987" i="15"/>
  <c r="J1026" i="15"/>
  <c r="J1034" i="15"/>
  <c r="K1047" i="15"/>
  <c r="K1053" i="15"/>
  <c r="K1061" i="15"/>
  <c r="K1095" i="15"/>
  <c r="K1100" i="15"/>
  <c r="J1113" i="15"/>
  <c r="J1137" i="15"/>
  <c r="K1170" i="15"/>
  <c r="K1180" i="15"/>
  <c r="K1184" i="15"/>
  <c r="K1206" i="15"/>
  <c r="J1269" i="15"/>
  <c r="J1859" i="15"/>
  <c r="J1858" i="15" s="1"/>
  <c r="K1869" i="15"/>
  <c r="J1897" i="15"/>
  <c r="J1902" i="15"/>
  <c r="J1930" i="15"/>
  <c r="J26" i="15"/>
  <c r="J159" i="15"/>
  <c r="J162" i="15"/>
  <c r="J204" i="15"/>
  <c r="J287" i="15"/>
  <c r="J387" i="15"/>
  <c r="J747" i="15"/>
  <c r="J751" i="15"/>
  <c r="J753" i="15"/>
  <c r="J755" i="15"/>
  <c r="J757" i="15"/>
  <c r="J759" i="15"/>
  <c r="J762" i="15"/>
  <c r="J761" i="15" s="1"/>
  <c r="J767" i="15"/>
  <c r="J766" i="15" s="1"/>
  <c r="J773" i="15"/>
  <c r="J772" i="15" s="1"/>
  <c r="J771" i="15" s="1"/>
  <c r="J778" i="15"/>
  <c r="J777" i="15" s="1"/>
  <c r="J776" i="15" s="1"/>
  <c r="J783" i="15"/>
  <c r="J782" i="15" s="1"/>
  <c r="J786" i="15"/>
  <c r="J790" i="15"/>
  <c r="J792" i="15"/>
  <c r="J794" i="15"/>
  <c r="J796" i="15"/>
  <c r="J798" i="15"/>
  <c r="J801" i="15"/>
  <c r="J800" i="15" s="1"/>
  <c r="J806" i="15"/>
  <c r="J805" i="15" s="1"/>
  <c r="J812" i="15"/>
  <c r="J811" i="15" s="1"/>
  <c r="J810" i="15" s="1"/>
  <c r="J817" i="15"/>
  <c r="J816" i="15" s="1"/>
  <c r="K821" i="15"/>
  <c r="K908" i="15"/>
  <c r="K912" i="15"/>
  <c r="K923" i="15"/>
  <c r="K928" i="15"/>
  <c r="K934" i="15"/>
  <c r="K1029" i="15"/>
  <c r="K1037" i="15"/>
  <c r="K1114" i="15"/>
  <c r="K1119" i="15"/>
  <c r="K1124" i="15"/>
  <c r="K1133" i="15"/>
  <c r="K1138" i="15"/>
  <c r="K1143" i="15"/>
  <c r="K1402" i="15"/>
  <c r="K1404" i="15"/>
  <c r="K1406" i="15"/>
  <c r="K1408" i="15"/>
  <c r="K1410" i="15"/>
  <c r="K1412" i="15"/>
  <c r="K1414" i="15"/>
  <c r="K1416" i="15"/>
  <c r="K1419" i="15"/>
  <c r="J1459" i="15"/>
  <c r="J1861" i="15"/>
  <c r="J1916" i="15"/>
  <c r="J1922" i="15"/>
  <c r="K209" i="15"/>
  <c r="J209" i="15"/>
  <c r="K265" i="15"/>
  <c r="J265" i="15"/>
  <c r="K306" i="15"/>
  <c r="J306" i="15"/>
  <c r="J305" i="15" s="1"/>
  <c r="K8" i="15"/>
  <c r="J10" i="15"/>
  <c r="J42" i="15"/>
  <c r="J41" i="15" s="1"/>
  <c r="J140" i="15"/>
  <c r="J142" i="15"/>
  <c r="J196" i="15"/>
  <c r="J220" i="15"/>
  <c r="K226" i="15"/>
  <c r="J226" i="15"/>
  <c r="K219" i="15"/>
  <c r="J219" i="15"/>
  <c r="K255" i="15"/>
  <c r="J255" i="15"/>
  <c r="K319" i="15"/>
  <c r="J319" i="15"/>
  <c r="J78" i="15"/>
  <c r="J80" i="15"/>
  <c r="J263" i="15"/>
  <c r="J267" i="15"/>
  <c r="J266" i="15" s="1"/>
  <c r="K273" i="15"/>
  <c r="J273" i="15"/>
  <c r="J373" i="15"/>
  <c r="K857" i="15"/>
  <c r="K862" i="15"/>
  <c r="K953" i="15"/>
  <c r="K957" i="15"/>
  <c r="K1021" i="15"/>
  <c r="K1172" i="15"/>
  <c r="K1177" i="15"/>
  <c r="K1182" i="15"/>
  <c r="K1254" i="15"/>
  <c r="K1258" i="15"/>
  <c r="J1432" i="15"/>
  <c r="J1445" i="15"/>
  <c r="K1454" i="15"/>
  <c r="J1853" i="15"/>
  <c r="J1869" i="15"/>
  <c r="J1868" i="15" s="1"/>
  <c r="K1881" i="15"/>
  <c r="J1893" i="15"/>
  <c r="J64" i="15"/>
  <c r="J94" i="15"/>
  <c r="J152" i="15"/>
  <c r="K172" i="15"/>
  <c r="K174" i="15"/>
  <c r="K199" i="15"/>
  <c r="K215" i="15"/>
  <c r="K242" i="15"/>
  <c r="K254" i="15"/>
  <c r="K261" i="15"/>
  <c r="K292" i="15"/>
  <c r="K304" i="15"/>
  <c r="K313" i="15"/>
  <c r="K345" i="15"/>
  <c r="J837" i="15"/>
  <c r="J891" i="15"/>
  <c r="J895" i="15"/>
  <c r="K906" i="15"/>
  <c r="K910" i="15"/>
  <c r="K964" i="15"/>
  <c r="K971" i="15"/>
  <c r="J1004" i="15"/>
  <c r="K1023" i="15"/>
  <c r="J1031" i="15"/>
  <c r="J1042" i="15"/>
  <c r="K1112" i="15"/>
  <c r="K1122" i="15"/>
  <c r="J1156" i="15"/>
  <c r="K1190" i="15"/>
  <c r="K1201" i="15"/>
  <c r="J1237" i="15"/>
  <c r="J1241" i="15"/>
  <c r="K1268" i="15"/>
  <c r="K1427" i="15"/>
  <c r="J1442" i="15"/>
  <c r="J1454" i="15"/>
  <c r="K1463" i="15"/>
  <c r="J1865" i="15"/>
  <c r="J1871" i="15"/>
  <c r="J1881" i="15"/>
  <c r="J1923" i="15"/>
  <c r="K11" i="15"/>
  <c r="K17" i="15"/>
  <c r="K75" i="15"/>
  <c r="K83" i="15"/>
  <c r="J118" i="15"/>
  <c r="K135" i="15"/>
  <c r="K137" i="15"/>
  <c r="K139" i="15"/>
  <c r="K141" i="15"/>
  <c r="J174" i="15"/>
  <c r="K182" i="15"/>
  <c r="K186" i="15"/>
  <c r="J199" i="15"/>
  <c r="K203" i="15"/>
  <c r="J210" i="15"/>
  <c r="J215" i="15"/>
  <c r="K232" i="15"/>
  <c r="K240" i="15"/>
  <c r="J242" i="15"/>
  <c r="K248" i="15"/>
  <c r="J254" i="15"/>
  <c r="J261" i="15"/>
  <c r="K280" i="15"/>
  <c r="K291" i="15"/>
  <c r="J292" i="15"/>
  <c r="K298" i="15"/>
  <c r="J304" i="15"/>
  <c r="J303" i="15" s="1"/>
  <c r="J313" i="15"/>
  <c r="J351" i="15"/>
  <c r="K356" i="15"/>
  <c r="K365" i="15"/>
  <c r="K838" i="15"/>
  <c r="K843" i="15"/>
  <c r="J856" i="15"/>
  <c r="J861" i="15"/>
  <c r="K874" i="15"/>
  <c r="K878" i="15"/>
  <c r="K888" i="15"/>
  <c r="K892" i="15"/>
  <c r="K896" i="15"/>
  <c r="K920" i="15"/>
  <c r="J952" i="15"/>
  <c r="K991" i="15"/>
  <c r="J1001" i="15"/>
  <c r="K1011" i="15"/>
  <c r="J1018" i="15"/>
  <c r="K1031" i="15"/>
  <c r="J1039" i="15"/>
  <c r="K1045" i="15"/>
  <c r="J1050" i="15"/>
  <c r="K1131" i="15"/>
  <c r="K1141" i="15"/>
  <c r="K1151" i="15"/>
  <c r="K1157" i="15"/>
  <c r="K1162" i="15"/>
  <c r="J1176" i="15"/>
  <c r="K1210" i="15"/>
  <c r="K1225" i="15"/>
  <c r="K1238" i="15"/>
  <c r="K1242" i="15"/>
  <c r="J1253" i="15"/>
  <c r="J1257" i="15"/>
  <c r="J1427" i="15"/>
  <c r="K1437" i="15"/>
  <c r="J1451" i="15"/>
  <c r="J1455" i="15"/>
  <c r="J1463" i="15"/>
  <c r="J1919" i="15"/>
  <c r="J200" i="15"/>
  <c r="K252" i="15"/>
  <c r="J252" i="15"/>
  <c r="J251" i="15" s="1"/>
  <c r="K260" i="15"/>
  <c r="J260" i="15"/>
  <c r="K312" i="15"/>
  <c r="J312" i="15"/>
  <c r="K677" i="15"/>
  <c r="K683" i="15"/>
  <c r="K689" i="15"/>
  <c r="K697" i="15"/>
  <c r="K713" i="15"/>
  <c r="K717" i="15"/>
  <c r="K723" i="15"/>
  <c r="K727" i="15"/>
  <c r="K733" i="15"/>
  <c r="K775" i="15"/>
  <c r="K785" i="15"/>
  <c r="K791" i="15"/>
  <c r="K795" i="15"/>
  <c r="K797" i="15"/>
  <c r="K799" i="15"/>
  <c r="K852" i="15"/>
  <c r="J980" i="15"/>
  <c r="J984" i="15"/>
  <c r="J1060" i="15"/>
  <c r="K1060" i="15"/>
  <c r="J1099" i="15"/>
  <c r="K1099" i="15"/>
  <c r="J1117" i="15"/>
  <c r="J47" i="15"/>
  <c r="J46" i="15" s="1"/>
  <c r="K111" i="15"/>
  <c r="J122" i="15"/>
  <c r="K145" i="15"/>
  <c r="J181" i="15"/>
  <c r="J187" i="15"/>
  <c r="K245" i="15"/>
  <c r="J245" i="15"/>
  <c r="K297" i="15"/>
  <c r="J297" i="15"/>
  <c r="J360" i="15"/>
  <c r="K850" i="15"/>
  <c r="J996" i="15"/>
  <c r="J1049" i="15"/>
  <c r="K1049" i="15"/>
  <c r="J1067" i="15"/>
  <c r="K1067" i="15"/>
  <c r="K1252" i="15"/>
  <c r="K1256" i="15"/>
  <c r="J1928" i="15"/>
  <c r="K1943" i="15"/>
  <c r="J1943" i="15"/>
  <c r="K23" i="15"/>
  <c r="K25" i="15"/>
  <c r="J38" i="15"/>
  <c r="J96" i="15"/>
  <c r="J110" i="15"/>
  <c r="J222" i="15"/>
  <c r="J221" i="15" s="1"/>
  <c r="K229" i="15"/>
  <c r="J229" i="15"/>
  <c r="K235" i="15"/>
  <c r="J235" i="15"/>
  <c r="K276" i="15"/>
  <c r="J276" i="15"/>
  <c r="K284" i="15"/>
  <c r="J284" i="15"/>
  <c r="J321" i="15"/>
  <c r="J379" i="15"/>
  <c r="J65" i="15"/>
  <c r="J126" i="15"/>
  <c r="K191" i="15"/>
  <c r="J194" i="15"/>
  <c r="K206" i="15"/>
  <c r="J206" i="15"/>
  <c r="K214" i="15"/>
  <c r="J214" i="15"/>
  <c r="J243" i="15"/>
  <c r="J294" i="15"/>
  <c r="K302" i="15"/>
  <c r="J302" i="15"/>
  <c r="J301" i="15" s="1"/>
  <c r="K705" i="15"/>
  <c r="K731" i="15"/>
  <c r="K737" i="15"/>
  <c r="K765" i="15"/>
  <c r="K781" i="15"/>
  <c r="K789" i="15"/>
  <c r="K793" i="15"/>
  <c r="K809" i="15"/>
  <c r="K886" i="15"/>
  <c r="J1003" i="15"/>
  <c r="K1003" i="15"/>
  <c r="J1041" i="15"/>
  <c r="K1041" i="15"/>
  <c r="J1080" i="15"/>
  <c r="K1080" i="15"/>
  <c r="J1424" i="15"/>
  <c r="K1937" i="15"/>
  <c r="J1937" i="15"/>
  <c r="K113" i="15"/>
  <c r="K143" i="15"/>
  <c r="J157" i="15"/>
  <c r="K202" i="15"/>
  <c r="J202" i="15"/>
  <c r="K239" i="15"/>
  <c r="J239" i="15"/>
  <c r="J281" i="15"/>
  <c r="K288" i="15"/>
  <c r="J288" i="15"/>
  <c r="J327" i="15"/>
  <c r="J326" i="15" s="1"/>
  <c r="J382" i="15"/>
  <c r="J391" i="15"/>
  <c r="J926" i="15"/>
  <c r="J932" i="15"/>
  <c r="J1017" i="15"/>
  <c r="K1017" i="15"/>
  <c r="J1084" i="15"/>
  <c r="K1084" i="15"/>
  <c r="K1175" i="15"/>
  <c r="J12" i="15"/>
  <c r="J19" i="15"/>
  <c r="J21" i="15"/>
  <c r="K81" i="15"/>
  <c r="J88" i="15"/>
  <c r="J98" i="15"/>
  <c r="K218" i="15"/>
  <c r="J218" i="15"/>
  <c r="K225" i="15"/>
  <c r="J225" i="15"/>
  <c r="J256" i="15"/>
  <c r="K264" i="15"/>
  <c r="J264" i="15"/>
  <c r="K272" i="15"/>
  <c r="J272" i="15"/>
  <c r="J308" i="15"/>
  <c r="J307" i="15" s="1"/>
  <c r="K316" i="15"/>
  <c r="J316" i="15"/>
  <c r="J15" i="15"/>
  <c r="J58" i="15"/>
  <c r="J68" i="15"/>
  <c r="K91" i="15"/>
  <c r="K93" i="15"/>
  <c r="J106" i="15"/>
  <c r="J136" i="15"/>
  <c r="J173" i="15"/>
  <c r="K176" i="15"/>
  <c r="K179" i="15"/>
  <c r="J179" i="15"/>
  <c r="J178" i="15" s="1"/>
  <c r="J216" i="15"/>
  <c r="J228" i="15"/>
  <c r="J238" i="15"/>
  <c r="J250" i="15"/>
  <c r="J249" i="15" s="1"/>
  <c r="J274" i="15"/>
  <c r="J300" i="15"/>
  <c r="J299" i="15" s="1"/>
  <c r="J320" i="15"/>
  <c r="K372" i="15"/>
  <c r="J384" i="15"/>
  <c r="J30" i="15"/>
  <c r="J63" i="15"/>
  <c r="K73" i="15"/>
  <c r="J116" i="15"/>
  <c r="K127" i="15"/>
  <c r="J189" i="15"/>
  <c r="J191" i="15"/>
  <c r="K201" i="15"/>
  <c r="J201" i="15"/>
  <c r="K207" i="15"/>
  <c r="K213" i="15"/>
  <c r="J213" i="15"/>
  <c r="K224" i="15"/>
  <c r="J224" i="15"/>
  <c r="K234" i="15"/>
  <c r="J234" i="15"/>
  <c r="K244" i="15"/>
  <c r="J244" i="15"/>
  <c r="K257" i="15"/>
  <c r="J257" i="15"/>
  <c r="K271" i="15"/>
  <c r="J271" i="15"/>
  <c r="K282" i="15"/>
  <c r="J282" i="15"/>
  <c r="K295" i="15"/>
  <c r="J295" i="15"/>
  <c r="K311" i="15"/>
  <c r="J311" i="15"/>
  <c r="J362" i="15"/>
  <c r="J364" i="15"/>
  <c r="K9" i="15"/>
  <c r="K29" i="15"/>
  <c r="K31" i="15"/>
  <c r="J51" i="15"/>
  <c r="K57" i="15"/>
  <c r="K59" i="15"/>
  <c r="K77" i="15"/>
  <c r="K79" i="15"/>
  <c r="J92" i="15"/>
  <c r="K95" i="15"/>
  <c r="K97" i="15"/>
  <c r="J112" i="15"/>
  <c r="K115" i="15"/>
  <c r="K117" i="15"/>
  <c r="J128" i="15"/>
  <c r="K131" i="15"/>
  <c r="K133" i="15"/>
  <c r="J144" i="15"/>
  <c r="K147" i="15"/>
  <c r="K151" i="15"/>
  <c r="J164" i="15"/>
  <c r="K167" i="15"/>
  <c r="J172" i="15"/>
  <c r="J177" i="15"/>
  <c r="J182" i="15"/>
  <c r="J190" i="15"/>
  <c r="K194" i="15"/>
  <c r="K196" i="15"/>
  <c r="K200" i="15"/>
  <c r="K204" i="15"/>
  <c r="K210" i="15"/>
  <c r="K216" i="15"/>
  <c r="K222" i="15"/>
  <c r="K228" i="15"/>
  <c r="K233" i="15"/>
  <c r="K238" i="15"/>
  <c r="K243" i="15"/>
  <c r="K250" i="15"/>
  <c r="K256" i="15"/>
  <c r="K263" i="15"/>
  <c r="K269" i="15"/>
  <c r="K274" i="15"/>
  <c r="K281" i="15"/>
  <c r="K287" i="15"/>
  <c r="K294" i="15"/>
  <c r="K300" i="15"/>
  <c r="K308" i="15"/>
  <c r="K315" i="15"/>
  <c r="J315" i="15"/>
  <c r="J339" i="15"/>
  <c r="J338" i="15" s="1"/>
  <c r="K349" i="15"/>
  <c r="J366" i="15"/>
  <c r="K376" i="15"/>
  <c r="J389" i="15"/>
  <c r="J842" i="15"/>
  <c r="K855" i="15"/>
  <c r="K860" i="15"/>
  <c r="J879" i="15"/>
  <c r="K890" i="15"/>
  <c r="K894" i="15"/>
  <c r="J911" i="15"/>
  <c r="K925" i="15"/>
  <c r="K931" i="15"/>
  <c r="J956" i="15"/>
  <c r="J132" i="15"/>
  <c r="J150" i="15"/>
  <c r="J195" i="15"/>
  <c r="J346" i="15"/>
  <c r="J750" i="15"/>
  <c r="J752" i="15"/>
  <c r="J754" i="15"/>
  <c r="J756" i="15"/>
  <c r="J758" i="15"/>
  <c r="J760" i="15"/>
  <c r="J765" i="15"/>
  <c r="J764" i="15" s="1"/>
  <c r="J763" i="15" s="1"/>
  <c r="J770" i="15"/>
  <c r="J769" i="15" s="1"/>
  <c r="J768" i="15" s="1"/>
  <c r="J775" i="15"/>
  <c r="J774" i="15" s="1"/>
  <c r="J781" i="15"/>
  <c r="J780" i="15" s="1"/>
  <c r="J785" i="15"/>
  <c r="J784" i="15" s="1"/>
  <c r="J789" i="15"/>
  <c r="J791" i="15"/>
  <c r="J793" i="15"/>
  <c r="J795" i="15"/>
  <c r="J797" i="15"/>
  <c r="J799" i="15"/>
  <c r="J804" i="15"/>
  <c r="J803" i="15" s="1"/>
  <c r="J802" i="15" s="1"/>
  <c r="J809" i="15"/>
  <c r="J808" i="15" s="1"/>
  <c r="J807" i="15" s="1"/>
  <c r="J814" i="15"/>
  <c r="J813" i="15" s="1"/>
  <c r="K834" i="15"/>
  <c r="K872" i="15"/>
  <c r="K904" i="15"/>
  <c r="K947" i="15"/>
  <c r="J826" i="15"/>
  <c r="J846" i="15"/>
  <c r="J865" i="15"/>
  <c r="J883" i="15"/>
  <c r="J899" i="15"/>
  <c r="J917" i="15"/>
  <c r="J938" i="15"/>
  <c r="J961" i="15"/>
  <c r="K979" i="15"/>
  <c r="J1025" i="15"/>
  <c r="K1025" i="15"/>
  <c r="J1071" i="15"/>
  <c r="K1071" i="15"/>
  <c r="J1089" i="15"/>
  <c r="K1089" i="15"/>
  <c r="K1116" i="15"/>
  <c r="K1196" i="15"/>
  <c r="K1921" i="15"/>
  <c r="J1921" i="15"/>
  <c r="K320" i="15"/>
  <c r="J330" i="15"/>
  <c r="K337" i="15"/>
  <c r="J357" i="15"/>
  <c r="K361" i="15"/>
  <c r="J377" i="15"/>
  <c r="K381" i="15"/>
  <c r="K667" i="15"/>
  <c r="K670" i="15"/>
  <c r="K673" i="15"/>
  <c r="K676" i="15"/>
  <c r="K679" i="15"/>
  <c r="K681" i="15"/>
  <c r="K684" i="15"/>
  <c r="K688" i="15"/>
  <c r="K690" i="15"/>
  <c r="K693" i="15"/>
  <c r="K695" i="15"/>
  <c r="K699" i="15"/>
  <c r="K701" i="15"/>
  <c r="K704" i="15"/>
  <c r="K707" i="15"/>
  <c r="K709" i="15"/>
  <c r="K712" i="15"/>
  <c r="K716" i="15"/>
  <c r="K719" i="15"/>
  <c r="K722" i="15"/>
  <c r="K725" i="15"/>
  <c r="K729" i="15"/>
  <c r="K732" i="15"/>
  <c r="K734" i="15"/>
  <c r="K739" i="15"/>
  <c r="K744" i="15"/>
  <c r="K747" i="15"/>
  <c r="K751" i="15"/>
  <c r="K753" i="15"/>
  <c r="K755" i="15"/>
  <c r="K757" i="15"/>
  <c r="K759" i="15"/>
  <c r="K762" i="15"/>
  <c r="K767" i="15"/>
  <c r="K773" i="15"/>
  <c r="K778" i="15"/>
  <c r="K783" i="15"/>
  <c r="K786" i="15"/>
  <c r="K790" i="15"/>
  <c r="K792" i="15"/>
  <c r="K794" i="15"/>
  <c r="K796" i="15"/>
  <c r="K798" i="15"/>
  <c r="K801" i="15"/>
  <c r="K806" i="15"/>
  <c r="K812" i="15"/>
  <c r="K817" i="15"/>
  <c r="K827" i="15"/>
  <c r="J833" i="15"/>
  <c r="K848" i="15"/>
  <c r="J851" i="15"/>
  <c r="K866" i="15"/>
  <c r="J871" i="15"/>
  <c r="K884" i="15"/>
  <c r="J887" i="15"/>
  <c r="K900" i="15"/>
  <c r="J903" i="15"/>
  <c r="K918" i="15"/>
  <c r="J921" i="15"/>
  <c r="K939" i="15"/>
  <c r="J945" i="15"/>
  <c r="J944" i="15" s="1"/>
  <c r="K995" i="15"/>
  <c r="J1033" i="15"/>
  <c r="K1033" i="15"/>
  <c r="J1052" i="15"/>
  <c r="K1052" i="15"/>
  <c r="J1076" i="15"/>
  <c r="K1076" i="15"/>
  <c r="J1094" i="15"/>
  <c r="K1094" i="15"/>
  <c r="K1136" i="15"/>
  <c r="K1214" i="15"/>
  <c r="K1932" i="15"/>
  <c r="J1932" i="15"/>
  <c r="J1931" i="15" s="1"/>
  <c r="J1000" i="15"/>
  <c r="J1007" i="15"/>
  <c r="J1006" i="15" s="1"/>
  <c r="J1012" i="15"/>
  <c r="J1019" i="15"/>
  <c r="J1022" i="15"/>
  <c r="J1027" i="15"/>
  <c r="J1030" i="15"/>
  <c r="J1035" i="15"/>
  <c r="J1038" i="15"/>
  <c r="J1043" i="15"/>
  <c r="J1046" i="15"/>
  <c r="J1051" i="15"/>
  <c r="J1058" i="15"/>
  <c r="J1057" i="15" s="1"/>
  <c r="J1066" i="15"/>
  <c r="J1070" i="15"/>
  <c r="J1074" i="15"/>
  <c r="J1079" i="15"/>
  <c r="J1083" i="15"/>
  <c r="J1088" i="15"/>
  <c r="J1093" i="15"/>
  <c r="J1098" i="15"/>
  <c r="J1102" i="15"/>
  <c r="J1123" i="15"/>
  <c r="J1142" i="15"/>
  <c r="J1161" i="15"/>
  <c r="J1181" i="15"/>
  <c r="J1202" i="15"/>
  <c r="J1227" i="15"/>
  <c r="J1245" i="15"/>
  <c r="J1261" i="15"/>
  <c r="K1423" i="15"/>
  <c r="K1431" i="15"/>
  <c r="K1441" i="15"/>
  <c r="K1450" i="15"/>
  <c r="K1458" i="15"/>
  <c r="K1852" i="15"/>
  <c r="K1864" i="15"/>
  <c r="K1875" i="15"/>
  <c r="K1886" i="15"/>
  <c r="K1936" i="15"/>
  <c r="K1940" i="15"/>
  <c r="K962" i="15"/>
  <c r="J966" i="15"/>
  <c r="K985" i="15"/>
  <c r="J988" i="15"/>
  <c r="J999" i="15"/>
  <c r="K1007" i="15"/>
  <c r="J1011" i="15"/>
  <c r="K1019" i="15"/>
  <c r="J1021" i="15"/>
  <c r="K1027" i="15"/>
  <c r="J1029" i="15"/>
  <c r="K1035" i="15"/>
  <c r="J1037" i="15"/>
  <c r="K1043" i="15"/>
  <c r="J1045" i="15"/>
  <c r="K1051" i="15"/>
  <c r="J1056" i="15"/>
  <c r="J1055" i="15" s="1"/>
  <c r="K1058" i="15"/>
  <c r="J1065" i="15"/>
  <c r="K1066" i="15"/>
  <c r="J1069" i="15"/>
  <c r="K1070" i="15"/>
  <c r="J1073" i="15"/>
  <c r="K1074" i="15"/>
  <c r="J1078" i="15"/>
  <c r="K1079" i="15"/>
  <c r="J1082" i="15"/>
  <c r="K1083" i="15"/>
  <c r="J1087" i="15"/>
  <c r="K1088" i="15"/>
  <c r="J1092" i="15"/>
  <c r="K1093" i="15"/>
  <c r="J1096" i="15"/>
  <c r="K1098" i="15"/>
  <c r="J1101" i="15"/>
  <c r="K1105" i="15"/>
  <c r="J1108" i="15"/>
  <c r="J1127" i="15"/>
  <c r="J1146" i="15"/>
  <c r="J1167" i="15"/>
  <c r="J1186" i="15"/>
  <c r="J1207" i="15"/>
  <c r="K1228" i="15"/>
  <c r="J1233" i="15"/>
  <c r="K1246" i="15"/>
  <c r="J1249" i="15"/>
  <c r="K1262" i="15"/>
  <c r="J1265" i="15"/>
  <c r="K1403" i="15"/>
  <c r="K1405" i="15"/>
  <c r="K1407" i="15"/>
  <c r="K1409" i="15"/>
  <c r="K1411" i="15"/>
  <c r="K1413" i="15"/>
  <c r="K1415" i="15"/>
  <c r="K1418" i="15"/>
  <c r="K1420" i="15"/>
  <c r="J1423" i="15"/>
  <c r="J1431" i="15"/>
  <c r="J1441" i="15"/>
  <c r="J1450" i="15"/>
  <c r="J1458" i="15"/>
  <c r="J1852" i="15"/>
  <c r="J1864" i="15"/>
  <c r="J1875" i="15"/>
  <c r="J1874" i="15" s="1"/>
  <c r="J1886" i="15"/>
  <c r="J1885" i="15" s="1"/>
  <c r="K1915" i="15"/>
  <c r="K1927" i="15"/>
  <c r="K1935" i="15"/>
  <c r="J1936" i="15"/>
  <c r="K1939" i="15"/>
  <c r="J1940" i="15"/>
  <c r="K989" i="15"/>
  <c r="J1053" i="15"/>
  <c r="K1056" i="15"/>
  <c r="J1061" i="15"/>
  <c r="K1065" i="15"/>
  <c r="J1068" i="15"/>
  <c r="K1069" i="15"/>
  <c r="J1072" i="15"/>
  <c r="K1073" i="15"/>
  <c r="J1077" i="15"/>
  <c r="K1078" i="15"/>
  <c r="J1081" i="15"/>
  <c r="K1082" i="15"/>
  <c r="J1086" i="15"/>
  <c r="K1087" i="15"/>
  <c r="J1090" i="15"/>
  <c r="K1092" i="15"/>
  <c r="J1095" i="15"/>
  <c r="K1096" i="15"/>
  <c r="J1100" i="15"/>
  <c r="K1101" i="15"/>
  <c r="K1109" i="15"/>
  <c r="K1128" i="15"/>
  <c r="J1132" i="15"/>
  <c r="K1147" i="15"/>
  <c r="J1150" i="15"/>
  <c r="K1168" i="15"/>
  <c r="J1171" i="15"/>
  <c r="K1187" i="15"/>
  <c r="J1191" i="15"/>
  <c r="K1208" i="15"/>
  <c r="J1211" i="15"/>
  <c r="K1234" i="15"/>
  <c r="K1250" i="15"/>
  <c r="K1266" i="15"/>
  <c r="K1891" i="15"/>
  <c r="J1915" i="15"/>
  <c r="J1918" i="15"/>
  <c r="J1924" i="15"/>
  <c r="J1927" i="15"/>
  <c r="J1929" i="15"/>
  <c r="K1934" i="15"/>
  <c r="J1935" i="15"/>
  <c r="K1938" i="15"/>
  <c r="J1939" i="15"/>
  <c r="K14" i="15"/>
  <c r="K20" i="15"/>
  <c r="K170" i="15"/>
  <c r="K395" i="15"/>
  <c r="J395" i="15"/>
  <c r="K405" i="15"/>
  <c r="J405" i="15"/>
  <c r="K411" i="15"/>
  <c r="J411" i="15"/>
  <c r="K413" i="15"/>
  <c r="J413" i="15"/>
  <c r="K419" i="15"/>
  <c r="J419" i="15"/>
  <c r="K425" i="15"/>
  <c r="J425" i="15"/>
  <c r="K435" i="15"/>
  <c r="J435" i="15"/>
  <c r="J434" i="15" s="1"/>
  <c r="K448" i="15"/>
  <c r="J448" i="15"/>
  <c r="K458" i="15"/>
  <c r="J458" i="15"/>
  <c r="J457" i="15" s="1"/>
  <c r="K470" i="15"/>
  <c r="J470" i="15"/>
  <c r="J469" i="15" s="1"/>
  <c r="K486" i="15"/>
  <c r="J486" i="15"/>
  <c r="J485" i="15" s="1"/>
  <c r="K493" i="15"/>
  <c r="J493" i="15"/>
  <c r="K501" i="15"/>
  <c r="J501" i="15"/>
  <c r="K510" i="15"/>
  <c r="J510" i="15"/>
  <c r="K518" i="15"/>
  <c r="J518" i="15"/>
  <c r="K524" i="15"/>
  <c r="J524" i="15"/>
  <c r="K529" i="15"/>
  <c r="J529" i="15"/>
  <c r="K539" i="15"/>
  <c r="J539" i="15"/>
  <c r="J538" i="15" s="1"/>
  <c r="K547" i="15"/>
  <c r="J547" i="15"/>
  <c r="K551" i="15"/>
  <c r="J551" i="15"/>
  <c r="K557" i="15"/>
  <c r="J557" i="15"/>
  <c r="K563" i="15"/>
  <c r="J563" i="15"/>
  <c r="K567" i="15"/>
  <c r="J567" i="15"/>
  <c r="K573" i="15"/>
  <c r="J573" i="15"/>
  <c r="K582" i="15"/>
  <c r="J582" i="15"/>
  <c r="K588" i="15"/>
  <c r="J588" i="15"/>
  <c r="K595" i="15"/>
  <c r="J595" i="15"/>
  <c r="K602" i="15"/>
  <c r="J602" i="15"/>
  <c r="K611" i="15"/>
  <c r="J611" i="15"/>
  <c r="K619" i="15"/>
  <c r="J619" i="15"/>
  <c r="K624" i="15"/>
  <c r="J624" i="15"/>
  <c r="K631" i="15"/>
  <c r="J631" i="15"/>
  <c r="K638" i="15"/>
  <c r="J638" i="15"/>
  <c r="K647" i="15"/>
  <c r="J647" i="15"/>
  <c r="K655" i="15"/>
  <c r="J655" i="15"/>
  <c r="K663" i="15"/>
  <c r="J663" i="15"/>
  <c r="J822" i="15"/>
  <c r="K822" i="15"/>
  <c r="J863" i="15"/>
  <c r="K863" i="15"/>
  <c r="J1020" i="15"/>
  <c r="K1020" i="15"/>
  <c r="J1044" i="15"/>
  <c r="K1044" i="15"/>
  <c r="J1224" i="15"/>
  <c r="K1224" i="15"/>
  <c r="J1243" i="15"/>
  <c r="K1243" i="15"/>
  <c r="J1259" i="15"/>
  <c r="K1259" i="15"/>
  <c r="K1901" i="15"/>
  <c r="J1901" i="15"/>
  <c r="J9" i="15"/>
  <c r="K12" i="15"/>
  <c r="J14" i="15"/>
  <c r="K19" i="15"/>
  <c r="J20" i="15"/>
  <c r="K24" i="15"/>
  <c r="J25" i="15"/>
  <c r="K30" i="15"/>
  <c r="J31" i="15"/>
  <c r="K34" i="15"/>
  <c r="J37" i="15"/>
  <c r="K42" i="15"/>
  <c r="J45" i="15"/>
  <c r="J44" i="15" s="1"/>
  <c r="K51" i="15"/>
  <c r="J53" i="15"/>
  <c r="K58" i="15"/>
  <c r="J59" i="15"/>
  <c r="K63" i="15"/>
  <c r="K67" i="15"/>
  <c r="K74" i="15"/>
  <c r="J75" i="15"/>
  <c r="K78" i="15"/>
  <c r="J79" i="15"/>
  <c r="K82" i="15"/>
  <c r="J83" i="15"/>
  <c r="K87" i="15"/>
  <c r="K92" i="15"/>
  <c r="J93" i="15"/>
  <c r="K96" i="15"/>
  <c r="J97" i="15"/>
  <c r="K102" i="15"/>
  <c r="K108" i="15"/>
  <c r="J109" i="15"/>
  <c r="K112" i="15"/>
  <c r="J113" i="15"/>
  <c r="K116" i="15"/>
  <c r="J117" i="15"/>
  <c r="K120" i="15"/>
  <c r="J121" i="15"/>
  <c r="K124" i="15"/>
  <c r="J125" i="15"/>
  <c r="K128" i="15"/>
  <c r="J129" i="15"/>
  <c r="K132" i="15"/>
  <c r="J133" i="15"/>
  <c r="K136" i="15"/>
  <c r="J137" i="15"/>
  <c r="K140" i="15"/>
  <c r="J141" i="15"/>
  <c r="K144" i="15"/>
  <c r="J145" i="15"/>
  <c r="K150" i="15"/>
  <c r="J151" i="15"/>
  <c r="K155" i="15"/>
  <c r="K159" i="15"/>
  <c r="K164" i="15"/>
  <c r="J165" i="15"/>
  <c r="K168" i="15"/>
  <c r="J170" i="15"/>
  <c r="K173" i="15"/>
  <c r="K177" i="15"/>
  <c r="K185" i="15"/>
  <c r="K190" i="15"/>
  <c r="K195" i="15"/>
  <c r="K332" i="15"/>
  <c r="J332" i="15"/>
  <c r="J331" i="15" s="1"/>
  <c r="K359" i="15"/>
  <c r="J359" i="15"/>
  <c r="K378" i="15"/>
  <c r="J378" i="15"/>
  <c r="K88" i="15"/>
  <c r="K325" i="15"/>
  <c r="J325" i="15"/>
  <c r="J324" i="15" s="1"/>
  <c r="K352" i="15"/>
  <c r="J352" i="15"/>
  <c r="K374" i="15"/>
  <c r="J374" i="15"/>
  <c r="K393" i="15"/>
  <c r="J393" i="15"/>
  <c r="K399" i="15"/>
  <c r="J399" i="15"/>
  <c r="K409" i="15"/>
  <c r="J409" i="15"/>
  <c r="K417" i="15"/>
  <c r="J417" i="15"/>
  <c r="K423" i="15"/>
  <c r="J423" i="15"/>
  <c r="K431" i="15"/>
  <c r="J431" i="15"/>
  <c r="K445" i="15"/>
  <c r="J445" i="15"/>
  <c r="J444" i="15" s="1"/>
  <c r="J443" i="15" s="1"/>
  <c r="K455" i="15"/>
  <c r="J455" i="15"/>
  <c r="K467" i="15"/>
  <c r="J467" i="15"/>
  <c r="K477" i="15"/>
  <c r="J477" i="15"/>
  <c r="K491" i="15"/>
  <c r="J491" i="15"/>
  <c r="K505" i="15"/>
  <c r="J505" i="15"/>
  <c r="K512" i="15"/>
  <c r="J512" i="15"/>
  <c r="K520" i="15"/>
  <c r="J520" i="15"/>
  <c r="K527" i="15"/>
  <c r="J527" i="15"/>
  <c r="K534" i="15"/>
  <c r="J534" i="15"/>
  <c r="K543" i="15"/>
  <c r="J543" i="15"/>
  <c r="K549" i="15"/>
  <c r="J549" i="15"/>
  <c r="K555" i="15"/>
  <c r="J555" i="15"/>
  <c r="K561" i="15"/>
  <c r="J561" i="15"/>
  <c r="K569" i="15"/>
  <c r="J569" i="15"/>
  <c r="K580" i="15"/>
  <c r="J580" i="15"/>
  <c r="K586" i="15"/>
  <c r="J586" i="15"/>
  <c r="K593" i="15"/>
  <c r="J593" i="15"/>
  <c r="K599" i="15"/>
  <c r="J599" i="15"/>
  <c r="K607" i="15"/>
  <c r="J607" i="15"/>
  <c r="K616" i="15"/>
  <c r="J616" i="15"/>
  <c r="K627" i="15"/>
  <c r="J627" i="15"/>
  <c r="K634" i="15"/>
  <c r="J634" i="15"/>
  <c r="K641" i="15"/>
  <c r="J641" i="15"/>
  <c r="K650" i="15"/>
  <c r="J650" i="15"/>
  <c r="K660" i="15"/>
  <c r="J660" i="15"/>
  <c r="J844" i="15"/>
  <c r="K844" i="15"/>
  <c r="J881" i="15"/>
  <c r="K881" i="15"/>
  <c r="J897" i="15"/>
  <c r="K897" i="15"/>
  <c r="J913" i="15"/>
  <c r="K913" i="15"/>
  <c r="J958" i="15"/>
  <c r="K958" i="15"/>
  <c r="J982" i="15"/>
  <c r="K982" i="15"/>
  <c r="J998" i="15"/>
  <c r="K998" i="15"/>
  <c r="J1036" i="15"/>
  <c r="K1036" i="15"/>
  <c r="J1121" i="15"/>
  <c r="K1121" i="15"/>
  <c r="J1140" i="15"/>
  <c r="K1140" i="15"/>
  <c r="J1159" i="15"/>
  <c r="K1159" i="15"/>
  <c r="J1179" i="15"/>
  <c r="K1179" i="15"/>
  <c r="J24" i="15"/>
  <c r="J34" i="15"/>
  <c r="K40" i="15"/>
  <c r="K50" i="15"/>
  <c r="K62" i="15"/>
  <c r="K66" i="15"/>
  <c r="J67" i="15"/>
  <c r="J74" i="15"/>
  <c r="J82" i="15"/>
  <c r="K86" i="15"/>
  <c r="J87" i="15"/>
  <c r="K100" i="15"/>
  <c r="J102" i="15"/>
  <c r="J101" i="15" s="1"/>
  <c r="K154" i="15"/>
  <c r="J155" i="15"/>
  <c r="K158" i="15"/>
  <c r="J168" i="15"/>
  <c r="J185" i="15"/>
  <c r="K342" i="15"/>
  <c r="J342" i="15"/>
  <c r="K363" i="15"/>
  <c r="J363" i="15"/>
  <c r="K383" i="15"/>
  <c r="J383" i="15"/>
  <c r="K64" i="15"/>
  <c r="K68" i="15"/>
  <c r="K104" i="15"/>
  <c r="K156" i="15"/>
  <c r="K160" i="15"/>
  <c r="K397" i="15"/>
  <c r="J397" i="15"/>
  <c r="K402" i="15"/>
  <c r="J402" i="15"/>
  <c r="J401" i="15" s="1"/>
  <c r="K407" i="15"/>
  <c r="J407" i="15"/>
  <c r="K415" i="15"/>
  <c r="J415" i="15"/>
  <c r="K421" i="15"/>
  <c r="J421" i="15"/>
  <c r="K427" i="15"/>
  <c r="J427" i="15"/>
  <c r="K440" i="15"/>
  <c r="J440" i="15"/>
  <c r="J439" i="15" s="1"/>
  <c r="K452" i="15"/>
  <c r="J452" i="15"/>
  <c r="K463" i="15"/>
  <c r="J463" i="15"/>
  <c r="J462" i="15" s="1"/>
  <c r="K475" i="15"/>
  <c r="J475" i="15"/>
  <c r="K480" i="15"/>
  <c r="J480" i="15"/>
  <c r="J479" i="15" s="1"/>
  <c r="K495" i="15"/>
  <c r="J495" i="15"/>
  <c r="K498" i="15"/>
  <c r="J498" i="15"/>
  <c r="K508" i="15"/>
  <c r="J508" i="15"/>
  <c r="K516" i="15"/>
  <c r="J516" i="15"/>
  <c r="K522" i="15"/>
  <c r="J522" i="15"/>
  <c r="K532" i="15"/>
  <c r="J532" i="15"/>
  <c r="K536" i="15"/>
  <c r="J536" i="15"/>
  <c r="K545" i="15"/>
  <c r="J545" i="15"/>
  <c r="K553" i="15"/>
  <c r="J553" i="15"/>
  <c r="K559" i="15"/>
  <c r="J559" i="15"/>
  <c r="K565" i="15"/>
  <c r="J565" i="15"/>
  <c r="K571" i="15"/>
  <c r="J571" i="15"/>
  <c r="K578" i="15"/>
  <c r="J578" i="15"/>
  <c r="K584" i="15"/>
  <c r="J584" i="15"/>
  <c r="K590" i="15"/>
  <c r="J590" i="15"/>
  <c r="K597" i="15"/>
  <c r="J597" i="15"/>
  <c r="K604" i="15"/>
  <c r="J604" i="15"/>
  <c r="K613" i="15"/>
  <c r="J613" i="15"/>
  <c r="K621" i="15"/>
  <c r="J621" i="15"/>
  <c r="K629" i="15"/>
  <c r="J629" i="15"/>
  <c r="K636" i="15"/>
  <c r="J636" i="15"/>
  <c r="K645" i="15"/>
  <c r="J645" i="15"/>
  <c r="K653" i="15"/>
  <c r="J653" i="15"/>
  <c r="K657" i="15"/>
  <c r="J657" i="15"/>
  <c r="K665" i="15"/>
  <c r="J665" i="15"/>
  <c r="J935" i="15"/>
  <c r="K935" i="15"/>
  <c r="J1009" i="15"/>
  <c r="J1008" i="15" s="1"/>
  <c r="K1009" i="15"/>
  <c r="J1028" i="15"/>
  <c r="K1028" i="15"/>
  <c r="J1200" i="15"/>
  <c r="K1200" i="15"/>
  <c r="K10" i="15"/>
  <c r="J11" i="15"/>
  <c r="K15" i="15"/>
  <c r="J17" i="15"/>
  <c r="J16" i="15" s="1"/>
  <c r="K21" i="15"/>
  <c r="J23" i="15"/>
  <c r="K26" i="15"/>
  <c r="J29" i="15"/>
  <c r="K32" i="15"/>
  <c r="J33" i="15"/>
  <c r="K38" i="15"/>
  <c r="J40" i="15"/>
  <c r="J39" i="15" s="1"/>
  <c r="K47" i="15"/>
  <c r="J50" i="15"/>
  <c r="J49" i="15" s="1"/>
  <c r="K54" i="15"/>
  <c r="J57" i="15"/>
  <c r="K61" i="15"/>
  <c r="J62" i="15"/>
  <c r="K65" i="15"/>
  <c r="J66" i="15"/>
  <c r="K70" i="15"/>
  <c r="J73" i="15"/>
  <c r="K76" i="15"/>
  <c r="J77" i="15"/>
  <c r="K80" i="15"/>
  <c r="J81" i="15"/>
  <c r="K85" i="15"/>
  <c r="J86" i="15"/>
  <c r="K89" i="15"/>
  <c r="J91" i="15"/>
  <c r="K94" i="15"/>
  <c r="J95" i="15"/>
  <c r="K98" i="15"/>
  <c r="J100" i="15"/>
  <c r="J99" i="15" s="1"/>
  <c r="K106" i="15"/>
  <c r="J107" i="15"/>
  <c r="K110" i="15"/>
  <c r="J111" i="15"/>
  <c r="K114" i="15"/>
  <c r="J115" i="15"/>
  <c r="K118" i="15"/>
  <c r="J119" i="15"/>
  <c r="K122" i="15"/>
  <c r="J123" i="15"/>
  <c r="K126" i="15"/>
  <c r="J127" i="15"/>
  <c r="K130" i="15"/>
  <c r="J131" i="15"/>
  <c r="K134" i="15"/>
  <c r="J135" i="15"/>
  <c r="K138" i="15"/>
  <c r="J139" i="15"/>
  <c r="K142" i="15"/>
  <c r="J143" i="15"/>
  <c r="K146" i="15"/>
  <c r="J147" i="15"/>
  <c r="K152" i="15"/>
  <c r="J154" i="15"/>
  <c r="K157" i="15"/>
  <c r="J158" i="15"/>
  <c r="K162" i="15"/>
  <c r="J163" i="15"/>
  <c r="K166" i="15"/>
  <c r="J167" i="15"/>
  <c r="K171" i="15"/>
  <c r="K175" i="15"/>
  <c r="K181" i="15"/>
  <c r="K187" i="15"/>
  <c r="K193" i="15"/>
  <c r="K197" i="15"/>
  <c r="K347" i="15"/>
  <c r="J347" i="15"/>
  <c r="K368" i="15"/>
  <c r="J368" i="15"/>
  <c r="J367" i="15" s="1"/>
  <c r="K388" i="15"/>
  <c r="J388" i="15"/>
  <c r="K323" i="15"/>
  <c r="K330" i="15"/>
  <c r="K339" i="15"/>
  <c r="K346" i="15"/>
  <c r="K351" i="15"/>
  <c r="K357" i="15"/>
  <c r="K362" i="15"/>
  <c r="K366" i="15"/>
  <c r="K373" i="15"/>
  <c r="K377" i="15"/>
  <c r="K382" i="15"/>
  <c r="K387" i="15"/>
  <c r="K391" i="15"/>
  <c r="J828" i="15"/>
  <c r="K828" i="15"/>
  <c r="J849" i="15"/>
  <c r="K849" i="15"/>
  <c r="J868" i="15"/>
  <c r="J867" i="15" s="1"/>
  <c r="K868" i="15"/>
  <c r="J885" i="15"/>
  <c r="K885" i="15"/>
  <c r="J901" i="15"/>
  <c r="K901" i="15"/>
  <c r="J919" i="15"/>
  <c r="K919" i="15"/>
  <c r="J940" i="15"/>
  <c r="K940" i="15"/>
  <c r="J963" i="15"/>
  <c r="K963" i="15"/>
  <c r="J986" i="15"/>
  <c r="K986" i="15"/>
  <c r="K394" i="15"/>
  <c r="J394" i="15"/>
  <c r="K396" i="15"/>
  <c r="J396" i="15"/>
  <c r="K398" i="15"/>
  <c r="J398" i="15"/>
  <c r="K400" i="15"/>
  <c r="J400" i="15"/>
  <c r="K404" i="15"/>
  <c r="J404" i="15"/>
  <c r="K406" i="15"/>
  <c r="J406" i="15"/>
  <c r="K408" i="15"/>
  <c r="J408" i="15"/>
  <c r="K410" i="15"/>
  <c r="J410" i="15"/>
  <c r="K412" i="15"/>
  <c r="J412" i="15"/>
  <c r="K414" i="15"/>
  <c r="J414" i="15"/>
  <c r="K416" i="15"/>
  <c r="J416" i="15"/>
  <c r="K418" i="15"/>
  <c r="J418" i="15"/>
  <c r="K420" i="15"/>
  <c r="J420" i="15"/>
  <c r="K422" i="15"/>
  <c r="J422" i="15"/>
  <c r="K424" i="15"/>
  <c r="J424" i="15"/>
  <c r="K426" i="15"/>
  <c r="J426" i="15"/>
  <c r="K430" i="15"/>
  <c r="J430" i="15"/>
  <c r="K433" i="15"/>
  <c r="J433" i="15"/>
  <c r="J432" i="15" s="1"/>
  <c r="K438" i="15"/>
  <c r="J438" i="15"/>
  <c r="J437" i="15" s="1"/>
  <c r="J436" i="15" s="1"/>
  <c r="K442" i="15"/>
  <c r="J442" i="15"/>
  <c r="J441" i="15" s="1"/>
  <c r="K447" i="15"/>
  <c r="J447" i="15"/>
  <c r="K451" i="15"/>
  <c r="J451" i="15"/>
  <c r="K453" i="15"/>
  <c r="J453" i="15"/>
  <c r="K456" i="15"/>
  <c r="J456" i="15"/>
  <c r="K461" i="15"/>
  <c r="J461" i="15"/>
  <c r="J460" i="15" s="1"/>
  <c r="K465" i="15"/>
  <c r="J465" i="15"/>
  <c r="J464" i="15" s="1"/>
  <c r="K468" i="15"/>
  <c r="J468" i="15"/>
  <c r="K473" i="15"/>
  <c r="J473" i="15"/>
  <c r="J472" i="15" s="1"/>
  <c r="K476" i="15"/>
  <c r="J476" i="15"/>
  <c r="K478" i="15"/>
  <c r="J478" i="15"/>
  <c r="K483" i="15"/>
  <c r="J483" i="15"/>
  <c r="J482" i="15" s="1"/>
  <c r="J481" i="15" s="1"/>
  <c r="K488" i="15"/>
  <c r="J488" i="15"/>
  <c r="J487" i="15" s="1"/>
  <c r="K492" i="15"/>
  <c r="J492" i="15"/>
  <c r="K494" i="15"/>
  <c r="J494" i="15"/>
  <c r="K497" i="15"/>
  <c r="J497" i="15"/>
  <c r="K500" i="15"/>
  <c r="J500" i="15"/>
  <c r="K504" i="15"/>
  <c r="J504" i="15"/>
  <c r="K506" i="15"/>
  <c r="J506" i="15"/>
  <c r="K509" i="15"/>
  <c r="J509" i="15"/>
  <c r="K511" i="15"/>
  <c r="J511" i="15"/>
  <c r="K513" i="15"/>
  <c r="J513" i="15"/>
  <c r="K517" i="15"/>
  <c r="J517" i="15"/>
  <c r="K519" i="15"/>
  <c r="J519" i="15"/>
  <c r="K521" i="15"/>
  <c r="J521" i="15"/>
  <c r="K523" i="15"/>
  <c r="J523" i="15"/>
  <c r="K526" i="15"/>
  <c r="J526" i="15"/>
  <c r="K528" i="15"/>
  <c r="J528" i="15"/>
  <c r="K530" i="15"/>
  <c r="J530" i="15"/>
  <c r="K533" i="15"/>
  <c r="J533" i="15"/>
  <c r="K535" i="15"/>
  <c r="J535" i="15"/>
  <c r="K537" i="15"/>
  <c r="J537" i="15"/>
  <c r="K541" i="15"/>
  <c r="J541" i="15"/>
  <c r="J540" i="15" s="1"/>
  <c r="K544" i="15"/>
  <c r="J544" i="15"/>
  <c r="K546" i="15"/>
  <c r="J546" i="15"/>
  <c r="K548" i="15"/>
  <c r="J548" i="15"/>
  <c r="K550" i="15"/>
  <c r="J550" i="15"/>
  <c r="K552" i="15"/>
  <c r="J552" i="15"/>
  <c r="K554" i="15"/>
  <c r="J554" i="15"/>
  <c r="K556" i="15"/>
  <c r="J556" i="15"/>
  <c r="K558" i="15"/>
  <c r="J558" i="15"/>
  <c r="K560" i="15"/>
  <c r="J560" i="15"/>
  <c r="K562" i="15"/>
  <c r="J562" i="15"/>
  <c r="K564" i="15"/>
  <c r="J564" i="15"/>
  <c r="K566" i="15"/>
  <c r="J566" i="15"/>
  <c r="K568" i="15"/>
  <c r="J568" i="15"/>
  <c r="K570" i="15"/>
  <c r="J570" i="15"/>
  <c r="K572" i="15"/>
  <c r="J572" i="15"/>
  <c r="K574" i="15"/>
  <c r="J574" i="15"/>
  <c r="K579" i="15"/>
  <c r="J579" i="15"/>
  <c r="K581" i="15"/>
  <c r="J581" i="15"/>
  <c r="K583" i="15"/>
  <c r="J583" i="15"/>
  <c r="K585" i="15"/>
  <c r="J585" i="15"/>
  <c r="K587" i="15"/>
  <c r="J587" i="15"/>
  <c r="K589" i="15"/>
  <c r="J589" i="15"/>
  <c r="K591" i="15"/>
  <c r="J591" i="15"/>
  <c r="K594" i="15"/>
  <c r="J594" i="15"/>
  <c r="K596" i="15"/>
  <c r="J596" i="15"/>
  <c r="K598" i="15"/>
  <c r="J598" i="15"/>
  <c r="K600" i="15"/>
  <c r="J600" i="15"/>
  <c r="K603" i="15"/>
  <c r="J603" i="15"/>
  <c r="K606" i="15"/>
  <c r="J606" i="15"/>
  <c r="K608" i="15"/>
  <c r="J608" i="15"/>
  <c r="K612" i="15"/>
  <c r="J612" i="15"/>
  <c r="K614" i="15"/>
  <c r="J614" i="15"/>
  <c r="K617" i="15"/>
  <c r="J617" i="15"/>
  <c r="K620" i="15"/>
  <c r="J620" i="15"/>
  <c r="K622" i="15"/>
  <c r="J622" i="15"/>
  <c r="K625" i="15"/>
  <c r="J625" i="15"/>
  <c r="K628" i="15"/>
  <c r="J628" i="15"/>
  <c r="K630" i="15"/>
  <c r="J630" i="15"/>
  <c r="K632" i="15"/>
  <c r="J632" i="15"/>
  <c r="K635" i="15"/>
  <c r="J635" i="15"/>
  <c r="K637" i="15"/>
  <c r="J637" i="15"/>
  <c r="K640" i="15"/>
  <c r="J640" i="15"/>
  <c r="K644" i="15"/>
  <c r="J644" i="15"/>
  <c r="K646" i="15"/>
  <c r="J646" i="15"/>
  <c r="K648" i="15"/>
  <c r="J648" i="15"/>
  <c r="K651" i="15"/>
  <c r="J651" i="15"/>
  <c r="K654" i="15"/>
  <c r="J654" i="15"/>
  <c r="K656" i="15"/>
  <c r="J656" i="15"/>
  <c r="K658" i="15"/>
  <c r="J658" i="15"/>
  <c r="K661" i="15"/>
  <c r="J661" i="15"/>
  <c r="K664" i="15"/>
  <c r="J664" i="15"/>
  <c r="J835" i="15"/>
  <c r="K835" i="15"/>
  <c r="J854" i="15"/>
  <c r="K854" i="15"/>
  <c r="J873" i="15"/>
  <c r="K873" i="15"/>
  <c r="J889" i="15"/>
  <c r="K889" i="15"/>
  <c r="J905" i="15"/>
  <c r="K905" i="15"/>
  <c r="J924" i="15"/>
  <c r="K924" i="15"/>
  <c r="J949" i="15"/>
  <c r="K949" i="15"/>
  <c r="J969" i="15"/>
  <c r="J968" i="15" s="1"/>
  <c r="K969" i="15"/>
  <c r="J990" i="15"/>
  <c r="K990" i="15"/>
  <c r="J1002" i="15"/>
  <c r="K1002" i="15"/>
  <c r="J1016" i="15"/>
  <c r="K1016" i="15"/>
  <c r="J1024" i="15"/>
  <c r="K1024" i="15"/>
  <c r="J1032" i="15"/>
  <c r="K1032" i="15"/>
  <c r="J1040" i="15"/>
  <c r="K1040" i="15"/>
  <c r="J1048" i="15"/>
  <c r="K1048" i="15"/>
  <c r="K321" i="15"/>
  <c r="J322" i="15"/>
  <c r="K327" i="15"/>
  <c r="J329" i="15"/>
  <c r="K334" i="15"/>
  <c r="J337" i="15"/>
  <c r="J336" i="15" s="1"/>
  <c r="K343" i="15"/>
  <c r="J345" i="15"/>
  <c r="K348" i="15"/>
  <c r="J349" i="15"/>
  <c r="K355" i="15"/>
  <c r="J356" i="15"/>
  <c r="K360" i="15"/>
  <c r="J361" i="15"/>
  <c r="K364" i="15"/>
  <c r="J365" i="15"/>
  <c r="K371" i="15"/>
  <c r="J372" i="15"/>
  <c r="K375" i="15"/>
  <c r="J376" i="15"/>
  <c r="K379" i="15"/>
  <c r="J381" i="15"/>
  <c r="K384" i="15"/>
  <c r="J385" i="15"/>
  <c r="K389" i="15"/>
  <c r="J390" i="15"/>
  <c r="K819" i="15"/>
  <c r="J819" i="15"/>
  <c r="J818" i="15" s="1"/>
  <c r="J839" i="15"/>
  <c r="K839" i="15"/>
  <c r="J858" i="15"/>
  <c r="K858" i="15"/>
  <c r="J877" i="15"/>
  <c r="K877" i="15"/>
  <c r="J893" i="15"/>
  <c r="K893" i="15"/>
  <c r="J909" i="15"/>
  <c r="K909" i="15"/>
  <c r="J929" i="15"/>
  <c r="K929" i="15"/>
  <c r="J954" i="15"/>
  <c r="K954" i="15"/>
  <c r="J978" i="15"/>
  <c r="K978" i="15"/>
  <c r="J994" i="15"/>
  <c r="K994" i="15"/>
  <c r="J821" i="15"/>
  <c r="J827" i="15"/>
  <c r="J834" i="15"/>
  <c r="J838" i="15"/>
  <c r="J843" i="15"/>
  <c r="J848" i="15"/>
  <c r="J852" i="15"/>
  <c r="J857" i="15"/>
  <c r="J862" i="15"/>
  <c r="J866" i="15"/>
  <c r="J872" i="15"/>
  <c r="J876" i="15"/>
  <c r="J880" i="15"/>
  <c r="J884" i="15"/>
  <c r="J888" i="15"/>
  <c r="J892" i="15"/>
  <c r="J896" i="15"/>
  <c r="J900" i="15"/>
  <c r="J904" i="15"/>
  <c r="J908" i="15"/>
  <c r="J912" i="15"/>
  <c r="J918" i="15"/>
  <c r="J923" i="15"/>
  <c r="J928" i="15"/>
  <c r="J934" i="15"/>
  <c r="J939" i="15"/>
  <c r="J947" i="15"/>
  <c r="J946" i="15" s="1"/>
  <c r="J953" i="15"/>
  <c r="J957" i="15"/>
  <c r="J962" i="15"/>
  <c r="J967" i="15"/>
  <c r="J975" i="15"/>
  <c r="J981" i="15"/>
  <c r="J985" i="15"/>
  <c r="J989" i="15"/>
  <c r="J993" i="15"/>
  <c r="J997" i="15"/>
  <c r="J1106" i="15"/>
  <c r="K1106" i="15"/>
  <c r="J1125" i="15"/>
  <c r="K1125" i="15"/>
  <c r="J1144" i="15"/>
  <c r="K1144" i="15"/>
  <c r="J1163" i="15"/>
  <c r="K1163" i="15"/>
  <c r="J1183" i="15"/>
  <c r="K1183" i="15"/>
  <c r="J1205" i="15"/>
  <c r="K1205" i="15"/>
  <c r="J1231" i="15"/>
  <c r="K1231" i="15"/>
  <c r="J1247" i="15"/>
  <c r="K1247" i="15"/>
  <c r="J1263" i="15"/>
  <c r="K1263" i="15"/>
  <c r="J667" i="15"/>
  <c r="J668" i="15"/>
  <c r="J670" i="15"/>
  <c r="J669" i="15" s="1"/>
  <c r="J672" i="15"/>
  <c r="J673" i="15"/>
  <c r="J674" i="15"/>
  <c r="J676" i="15"/>
  <c r="J677" i="15"/>
  <c r="J679" i="15"/>
  <c r="J680" i="15"/>
  <c r="J681" i="15"/>
  <c r="J683" i="15"/>
  <c r="J684" i="15"/>
  <c r="J686" i="15"/>
  <c r="J685" i="15" s="1"/>
  <c r="J688" i="15"/>
  <c r="J689" i="15"/>
  <c r="J690" i="15"/>
  <c r="J692" i="15"/>
  <c r="J693" i="15"/>
  <c r="J694" i="15"/>
  <c r="J695" i="15"/>
  <c r="J697" i="15"/>
  <c r="J696" i="15" s="1"/>
  <c r="J699" i="15"/>
  <c r="J700" i="15"/>
  <c r="J701" i="15"/>
  <c r="J702" i="15"/>
  <c r="J704" i="15"/>
  <c r="J705" i="15"/>
  <c r="J707" i="15"/>
  <c r="J708" i="15"/>
  <c r="J709" i="15"/>
  <c r="J710" i="15"/>
  <c r="J712" i="15"/>
  <c r="J713" i="15"/>
  <c r="J716" i="15"/>
  <c r="J717" i="15"/>
  <c r="J719" i="15"/>
  <c r="J720" i="15"/>
  <c r="J722" i="15"/>
  <c r="J723" i="15"/>
  <c r="J725" i="15"/>
  <c r="J724" i="15" s="1"/>
  <c r="J727" i="15"/>
  <c r="J726" i="15" s="1"/>
  <c r="J729" i="15"/>
  <c r="J728" i="15" s="1"/>
  <c r="J731" i="15"/>
  <c r="J732" i="15"/>
  <c r="J733" i="15"/>
  <c r="J734" i="15"/>
  <c r="J737" i="15"/>
  <c r="J736" i="15" s="1"/>
  <c r="J739" i="15"/>
  <c r="J738" i="15" s="1"/>
  <c r="J742" i="15"/>
  <c r="J741" i="15" s="1"/>
  <c r="J744" i="15"/>
  <c r="J743" i="15" s="1"/>
  <c r="J746" i="15"/>
  <c r="J1111" i="15"/>
  <c r="K1111" i="15"/>
  <c r="J1130" i="15"/>
  <c r="K1130" i="15"/>
  <c r="J1148" i="15"/>
  <c r="K1148" i="15"/>
  <c r="J1169" i="15"/>
  <c r="K1169" i="15"/>
  <c r="J1188" i="15"/>
  <c r="K1188" i="15"/>
  <c r="J1209" i="15"/>
  <c r="K1209" i="15"/>
  <c r="J1235" i="15"/>
  <c r="K1235" i="15"/>
  <c r="J1251" i="15"/>
  <c r="K1251" i="15"/>
  <c r="J1267" i="15"/>
  <c r="K1267" i="15"/>
  <c r="J825" i="15"/>
  <c r="K826" i="15"/>
  <c r="J830" i="15"/>
  <c r="J829" i="15" s="1"/>
  <c r="K833" i="15"/>
  <c r="J836" i="15"/>
  <c r="K837" i="15"/>
  <c r="J840" i="15"/>
  <c r="K842" i="15"/>
  <c r="J845" i="15"/>
  <c r="K846" i="15"/>
  <c r="J850" i="15"/>
  <c r="K851" i="15"/>
  <c r="J855" i="15"/>
  <c r="K856" i="15"/>
  <c r="J860" i="15"/>
  <c r="K861" i="15"/>
  <c r="J864" i="15"/>
  <c r="K865" i="15"/>
  <c r="J870" i="15"/>
  <c r="K871" i="15"/>
  <c r="J874" i="15"/>
  <c r="K875" i="15"/>
  <c r="J878" i="15"/>
  <c r="K879" i="15"/>
  <c r="J882" i="15"/>
  <c r="K883" i="15"/>
  <c r="J886" i="15"/>
  <c r="K887" i="15"/>
  <c r="J890" i="15"/>
  <c r="K891" i="15"/>
  <c r="J894" i="15"/>
  <c r="K895" i="15"/>
  <c r="J898" i="15"/>
  <c r="K899" i="15"/>
  <c r="J902" i="15"/>
  <c r="K903" i="15"/>
  <c r="J906" i="15"/>
  <c r="K907" i="15"/>
  <c r="J910" i="15"/>
  <c r="K911" i="15"/>
  <c r="J915" i="15"/>
  <c r="J914" i="15" s="1"/>
  <c r="K917" i="15"/>
  <c r="J920" i="15"/>
  <c r="K921" i="15"/>
  <c r="J925" i="15"/>
  <c r="K926" i="15"/>
  <c r="J931" i="15"/>
  <c r="K932" i="15"/>
  <c r="J937" i="15"/>
  <c r="K938" i="15"/>
  <c r="J942" i="15"/>
  <c r="J941" i="15" s="1"/>
  <c r="K945" i="15"/>
  <c r="J950" i="15"/>
  <c r="K952" i="15"/>
  <c r="J955" i="15"/>
  <c r="K956" i="15"/>
  <c r="J960" i="15"/>
  <c r="K961" i="15"/>
  <c r="J964" i="15"/>
  <c r="K966" i="15"/>
  <c r="J971" i="15"/>
  <c r="J970" i="15" s="1"/>
  <c r="K974" i="15"/>
  <c r="J979" i="15"/>
  <c r="K980" i="15"/>
  <c r="J983" i="15"/>
  <c r="K984" i="15"/>
  <c r="J987" i="15"/>
  <c r="K988" i="15"/>
  <c r="J991" i="15"/>
  <c r="K992" i="15"/>
  <c r="J995" i="15"/>
  <c r="K996" i="15"/>
  <c r="K1000" i="15"/>
  <c r="K1004" i="15"/>
  <c r="K1012" i="15"/>
  <c r="K1018" i="15"/>
  <c r="K1022" i="15"/>
  <c r="K1026" i="15"/>
  <c r="K1030" i="15"/>
  <c r="K1034" i="15"/>
  <c r="K1038" i="15"/>
  <c r="K1042" i="15"/>
  <c r="K1046" i="15"/>
  <c r="K1050" i="15"/>
  <c r="J1115" i="15"/>
  <c r="K1115" i="15"/>
  <c r="J1134" i="15"/>
  <c r="K1134" i="15"/>
  <c r="J1153" i="15"/>
  <c r="K1153" i="15"/>
  <c r="J1174" i="15"/>
  <c r="K1174" i="15"/>
  <c r="J1195" i="15"/>
  <c r="K1195" i="15"/>
  <c r="J1213" i="15"/>
  <c r="K1213" i="15"/>
  <c r="J1239" i="15"/>
  <c r="K1239" i="15"/>
  <c r="J1255" i="15"/>
  <c r="K1255" i="15"/>
  <c r="J1105" i="15"/>
  <c r="J1109" i="15"/>
  <c r="J1114" i="15"/>
  <c r="J1119" i="15"/>
  <c r="J1118" i="15" s="1"/>
  <c r="J1124" i="15"/>
  <c r="J1128" i="15"/>
  <c r="J1133" i="15"/>
  <c r="J1138" i="15"/>
  <c r="J1143" i="15"/>
  <c r="J1147" i="15"/>
  <c r="J1151" i="15"/>
  <c r="J1157" i="15"/>
  <c r="J1162" i="15"/>
  <c r="J1168" i="15"/>
  <c r="J1172" i="15"/>
  <c r="J1177" i="15"/>
  <c r="J1182" i="15"/>
  <c r="J1187" i="15"/>
  <c r="J1193" i="15"/>
  <c r="J1192" i="15" s="1"/>
  <c r="J1199" i="15"/>
  <c r="J1204" i="15"/>
  <c r="J1208" i="15"/>
  <c r="J1212" i="15"/>
  <c r="J1221" i="15"/>
  <c r="J1220" i="15" s="1"/>
  <c r="J1219" i="15" s="1"/>
  <c r="J1228" i="15"/>
  <c r="J1234" i="15"/>
  <c r="J1238" i="15"/>
  <c r="J1242" i="15"/>
  <c r="J1246" i="15"/>
  <c r="J1250" i="15"/>
  <c r="J1254" i="15"/>
  <c r="J1258" i="15"/>
  <c r="J1262" i="15"/>
  <c r="J1266" i="15"/>
  <c r="K1270" i="15"/>
  <c r="J1270" i="15"/>
  <c r="K1272" i="15"/>
  <c r="J1272" i="15"/>
  <c r="K1274" i="15"/>
  <c r="J1274" i="15"/>
  <c r="K1276" i="15"/>
  <c r="J1276" i="15"/>
  <c r="K1279" i="15"/>
  <c r="J1279" i="15"/>
  <c r="K1281" i="15"/>
  <c r="J1281" i="15"/>
  <c r="K1283" i="15"/>
  <c r="J1283" i="15"/>
  <c r="K1285" i="15"/>
  <c r="J1285" i="15"/>
  <c r="K1287" i="15"/>
  <c r="J1287" i="15"/>
  <c r="K1289" i="15"/>
  <c r="J1289" i="15"/>
  <c r="K1291" i="15"/>
  <c r="J1291" i="15"/>
  <c r="K1293" i="15"/>
  <c r="J1293" i="15"/>
  <c r="K1295" i="15"/>
  <c r="J1295" i="15"/>
  <c r="K1297" i="15"/>
  <c r="J1297" i="15"/>
  <c r="K1299" i="15"/>
  <c r="J1299" i="15"/>
  <c r="K1301" i="15"/>
  <c r="J1301" i="15"/>
  <c r="K1303" i="15"/>
  <c r="J1303" i="15"/>
  <c r="K1305" i="15"/>
  <c r="J1305" i="15"/>
  <c r="K1307" i="15"/>
  <c r="J1307" i="15"/>
  <c r="K1309" i="15"/>
  <c r="J1309" i="15"/>
  <c r="K1311" i="15"/>
  <c r="J1311" i="15"/>
  <c r="K1313" i="15"/>
  <c r="J1313" i="15"/>
  <c r="K1315" i="15"/>
  <c r="J1315" i="15"/>
  <c r="K1317" i="15"/>
  <c r="J1317" i="15"/>
  <c r="K1319" i="15"/>
  <c r="J1319" i="15"/>
  <c r="K1321" i="15"/>
  <c r="J1321" i="15"/>
  <c r="K1323" i="15"/>
  <c r="J1323" i="15"/>
  <c r="K1325" i="15"/>
  <c r="J1325" i="15"/>
  <c r="K1327" i="15"/>
  <c r="J1327" i="15"/>
  <c r="K1329" i="15"/>
  <c r="J1329" i="15"/>
  <c r="K1331" i="15"/>
  <c r="J1331" i="15"/>
  <c r="K1334" i="15"/>
  <c r="J1334" i="15"/>
  <c r="K1336" i="15"/>
  <c r="J1336" i="15"/>
  <c r="K1338" i="15"/>
  <c r="J1338" i="15"/>
  <c r="K1340" i="15"/>
  <c r="J1340" i="15"/>
  <c r="K1342" i="15"/>
  <c r="J1342" i="15"/>
  <c r="K1344" i="15"/>
  <c r="J1344" i="15"/>
  <c r="K1346" i="15"/>
  <c r="J1346" i="15"/>
  <c r="K1348" i="15"/>
  <c r="J1348" i="15"/>
  <c r="K1350" i="15"/>
  <c r="J1350" i="15"/>
  <c r="K1352" i="15"/>
  <c r="J1352" i="15"/>
  <c r="K1355" i="15"/>
  <c r="J1355" i="15"/>
  <c r="K1357" i="15"/>
  <c r="J1357" i="15"/>
  <c r="K1359" i="15"/>
  <c r="J1359" i="15"/>
  <c r="K1361" i="15"/>
  <c r="J1361" i="15"/>
  <c r="K1363" i="15"/>
  <c r="J1363" i="15"/>
  <c r="K1365" i="15"/>
  <c r="J1365" i="15"/>
  <c r="K1367" i="15"/>
  <c r="J1367" i="15"/>
  <c r="K1369" i="15"/>
  <c r="J1369" i="15"/>
  <c r="K1371" i="15"/>
  <c r="J1371" i="15"/>
  <c r="K1373" i="15"/>
  <c r="J1373" i="15"/>
  <c r="K1375" i="15"/>
  <c r="J1375" i="15"/>
  <c r="K1378" i="15"/>
  <c r="J1378" i="15"/>
  <c r="K1380" i="15"/>
  <c r="K1382" i="15"/>
  <c r="K1384" i="15"/>
  <c r="K1386" i="15"/>
  <c r="K1388" i="15"/>
  <c r="K1390" i="15"/>
  <c r="K1392" i="15"/>
  <c r="K1394" i="15"/>
  <c r="K1396" i="15"/>
  <c r="K1398" i="15"/>
  <c r="K1400" i="15"/>
  <c r="J1402" i="15"/>
  <c r="J1404" i="15"/>
  <c r="J1406" i="15"/>
  <c r="J1408" i="15"/>
  <c r="J1410" i="15"/>
  <c r="J1412" i="15"/>
  <c r="J1414" i="15"/>
  <c r="J1416" i="15"/>
  <c r="J1419" i="15"/>
  <c r="K1426" i="15"/>
  <c r="J1426" i="15"/>
  <c r="K1434" i="15"/>
  <c r="J1434" i="15"/>
  <c r="K1444" i="15"/>
  <c r="J1444" i="15"/>
  <c r="K1453" i="15"/>
  <c r="J1453" i="15"/>
  <c r="K1462" i="15"/>
  <c r="J1462" i="15"/>
  <c r="K1102" i="15"/>
  <c r="J1107" i="15"/>
  <c r="K1108" i="15"/>
  <c r="J1112" i="15"/>
  <c r="K1113" i="15"/>
  <c r="J1116" i="15"/>
  <c r="K1117" i="15"/>
  <c r="J1122" i="15"/>
  <c r="K1123" i="15"/>
  <c r="J1126" i="15"/>
  <c r="K1127" i="15"/>
  <c r="J1131" i="15"/>
  <c r="K1132" i="15"/>
  <c r="J1136" i="15"/>
  <c r="K1137" i="15"/>
  <c r="J1141" i="15"/>
  <c r="K1142" i="15"/>
  <c r="J1145" i="15"/>
  <c r="K1146" i="15"/>
  <c r="J1149" i="15"/>
  <c r="K1150" i="15"/>
  <c r="J1154" i="15"/>
  <c r="K1156" i="15"/>
  <c r="J1160" i="15"/>
  <c r="K1161" i="15"/>
  <c r="J1164" i="15"/>
  <c r="K1167" i="15"/>
  <c r="J1170" i="15"/>
  <c r="K1171" i="15"/>
  <c r="J1175" i="15"/>
  <c r="K1176" i="15"/>
  <c r="J1180" i="15"/>
  <c r="K1181" i="15"/>
  <c r="J1184" i="15"/>
  <c r="K1186" i="15"/>
  <c r="J1190" i="15"/>
  <c r="K1191" i="15"/>
  <c r="J1196" i="15"/>
  <c r="K1198" i="15"/>
  <c r="J1201" i="15"/>
  <c r="K1202" i="15"/>
  <c r="J1206" i="15"/>
  <c r="K1207" i="15"/>
  <c r="J1210" i="15"/>
  <c r="K1211" i="15"/>
  <c r="J1214" i="15"/>
  <c r="K1218" i="15"/>
  <c r="J1225" i="15"/>
  <c r="K1227" i="15"/>
  <c r="J1232" i="15"/>
  <c r="K1233" i="15"/>
  <c r="J1236" i="15"/>
  <c r="K1237" i="15"/>
  <c r="J1240" i="15"/>
  <c r="K1241" i="15"/>
  <c r="J1244" i="15"/>
  <c r="K1245" i="15"/>
  <c r="J1248" i="15"/>
  <c r="K1249" i="15"/>
  <c r="J1252" i="15"/>
  <c r="K1253" i="15"/>
  <c r="J1256" i="15"/>
  <c r="K1257" i="15"/>
  <c r="J1260" i="15"/>
  <c r="K1261" i="15"/>
  <c r="J1264" i="15"/>
  <c r="K1265" i="15"/>
  <c r="J1268" i="15"/>
  <c r="K1269" i="15"/>
  <c r="K1271" i="15"/>
  <c r="J1271" i="15"/>
  <c r="K1273" i="15"/>
  <c r="J1273" i="15"/>
  <c r="K1275" i="15"/>
  <c r="J1275" i="15"/>
  <c r="K1278" i="15"/>
  <c r="J1278" i="15"/>
  <c r="K1280" i="15"/>
  <c r="J1280" i="15"/>
  <c r="K1282" i="15"/>
  <c r="J1282" i="15"/>
  <c r="K1284" i="15"/>
  <c r="J1284" i="15"/>
  <c r="K1286" i="15"/>
  <c r="J1286" i="15"/>
  <c r="K1288" i="15"/>
  <c r="J1288" i="15"/>
  <c r="K1290" i="15"/>
  <c r="J1290" i="15"/>
  <c r="K1292" i="15"/>
  <c r="J1292" i="15"/>
  <c r="K1294" i="15"/>
  <c r="J1294" i="15"/>
  <c r="K1296" i="15"/>
  <c r="J1296" i="15"/>
  <c r="K1298" i="15"/>
  <c r="J1298" i="15"/>
  <c r="K1300" i="15"/>
  <c r="J1300" i="15"/>
  <c r="K1302" i="15"/>
  <c r="J1302" i="15"/>
  <c r="K1304" i="15"/>
  <c r="J1304" i="15"/>
  <c r="K1306" i="15"/>
  <c r="J1306" i="15"/>
  <c r="K1308" i="15"/>
  <c r="J1308" i="15"/>
  <c r="K1310" i="15"/>
  <c r="J1310" i="15"/>
  <c r="K1312" i="15"/>
  <c r="J1312" i="15"/>
  <c r="K1314" i="15"/>
  <c r="J1314" i="15"/>
  <c r="K1316" i="15"/>
  <c r="J1316" i="15"/>
  <c r="K1318" i="15"/>
  <c r="J1318" i="15"/>
  <c r="K1320" i="15"/>
  <c r="J1320" i="15"/>
  <c r="K1322" i="15"/>
  <c r="J1322" i="15"/>
  <c r="K1324" i="15"/>
  <c r="J1324" i="15"/>
  <c r="K1326" i="15"/>
  <c r="J1326" i="15"/>
  <c r="K1328" i="15"/>
  <c r="J1328" i="15"/>
  <c r="K1330" i="15"/>
  <c r="J1330" i="15"/>
  <c r="K1332" i="15"/>
  <c r="J1332" i="15"/>
  <c r="K1335" i="15"/>
  <c r="J1335" i="15"/>
  <c r="K1337" i="15"/>
  <c r="J1337" i="15"/>
  <c r="K1339" i="15"/>
  <c r="J1339" i="15"/>
  <c r="K1341" i="15"/>
  <c r="J1341" i="15"/>
  <c r="K1343" i="15"/>
  <c r="J1343" i="15"/>
  <c r="K1345" i="15"/>
  <c r="J1345" i="15"/>
  <c r="K1347" i="15"/>
  <c r="J1347" i="15"/>
  <c r="K1349" i="15"/>
  <c r="J1349" i="15"/>
  <c r="K1351" i="15"/>
  <c r="J1351" i="15"/>
  <c r="K1353" i="15"/>
  <c r="J1353" i="15"/>
  <c r="K1356" i="15"/>
  <c r="J1356" i="15"/>
  <c r="K1358" i="15"/>
  <c r="J1358" i="15"/>
  <c r="K1360" i="15"/>
  <c r="J1360" i="15"/>
  <c r="K1362" i="15"/>
  <c r="J1362" i="15"/>
  <c r="K1364" i="15"/>
  <c r="J1364" i="15"/>
  <c r="K1366" i="15"/>
  <c r="J1366" i="15"/>
  <c r="K1368" i="15"/>
  <c r="J1368" i="15"/>
  <c r="K1370" i="15"/>
  <c r="J1370" i="15"/>
  <c r="K1372" i="15"/>
  <c r="J1372" i="15"/>
  <c r="K1374" i="15"/>
  <c r="J1374" i="15"/>
  <c r="K1376" i="15"/>
  <c r="J1376" i="15"/>
  <c r="K1379" i="15"/>
  <c r="K1381" i="15"/>
  <c r="K1383" i="15"/>
  <c r="K1385" i="15"/>
  <c r="K1387" i="15"/>
  <c r="K1389" i="15"/>
  <c r="K1391" i="15"/>
  <c r="K1393" i="15"/>
  <c r="K1395" i="15"/>
  <c r="K1397" i="15"/>
  <c r="K1399" i="15"/>
  <c r="K1401" i="15"/>
  <c r="J1403" i="15"/>
  <c r="J1405" i="15"/>
  <c r="J1407" i="15"/>
  <c r="J1409" i="15"/>
  <c r="J1411" i="15"/>
  <c r="J1413" i="15"/>
  <c r="J1415" i="15"/>
  <c r="J1418" i="15"/>
  <c r="J1420" i="15"/>
  <c r="K1422" i="15"/>
  <c r="J1422" i="15"/>
  <c r="K1430" i="15"/>
  <c r="J1430" i="15"/>
  <c r="K1440" i="15"/>
  <c r="J1440" i="15"/>
  <c r="K1448" i="15"/>
  <c r="J1448" i="15"/>
  <c r="K1457" i="15"/>
  <c r="J1457" i="15"/>
  <c r="K1421" i="15"/>
  <c r="K1425" i="15"/>
  <c r="K1429" i="15"/>
  <c r="K1433" i="15"/>
  <c r="K1439" i="15"/>
  <c r="K1443" i="15"/>
  <c r="K1447" i="15"/>
  <c r="K1452" i="15"/>
  <c r="K1456" i="15"/>
  <c r="K1460" i="15"/>
  <c r="K1465" i="15"/>
  <c r="J1465" i="15"/>
  <c r="K1467" i="15"/>
  <c r="J1467" i="15"/>
  <c r="K1469" i="15"/>
  <c r="J1469" i="15"/>
  <c r="K1471" i="15"/>
  <c r="J1471" i="15"/>
  <c r="K1473" i="15"/>
  <c r="J1473" i="15"/>
  <c r="K1475" i="15"/>
  <c r="J1475" i="15"/>
  <c r="K1479" i="15"/>
  <c r="J1479" i="15"/>
  <c r="K1483" i="15"/>
  <c r="J1483" i="15"/>
  <c r="J1482" i="15" s="1"/>
  <c r="J1481" i="15" s="1"/>
  <c r="K1487" i="15"/>
  <c r="J1487" i="15"/>
  <c r="K1491" i="15"/>
  <c r="J1491" i="15"/>
  <c r="K1497" i="15"/>
  <c r="J1497" i="15"/>
  <c r="K1499" i="15"/>
  <c r="J1499" i="15"/>
  <c r="K1501" i="15"/>
  <c r="J1501" i="15"/>
  <c r="K1503" i="15"/>
  <c r="J1503" i="15"/>
  <c r="K1505" i="15"/>
  <c r="J1505" i="15"/>
  <c r="K1507" i="15"/>
  <c r="J1507" i="15"/>
  <c r="K1511" i="15"/>
  <c r="J1511" i="15"/>
  <c r="K1515" i="15"/>
  <c r="J1515" i="15"/>
  <c r="K1517" i="15"/>
  <c r="J1517" i="15"/>
  <c r="K1519" i="15"/>
  <c r="J1519" i="15"/>
  <c r="K1521" i="15"/>
  <c r="J1521" i="15"/>
  <c r="K1524" i="15"/>
  <c r="J1524" i="15"/>
  <c r="K1528" i="15"/>
  <c r="J1528" i="15"/>
  <c r="K1530" i="15"/>
  <c r="J1530" i="15"/>
  <c r="K1532" i="15"/>
  <c r="J1532" i="15"/>
  <c r="K1534" i="15"/>
  <c r="J1534" i="15"/>
  <c r="K1537" i="15"/>
  <c r="J1537" i="15"/>
  <c r="K1539" i="15"/>
  <c r="J1539" i="15"/>
  <c r="K1542" i="15"/>
  <c r="J1542" i="15"/>
  <c r="K1544" i="15"/>
  <c r="J1544" i="15"/>
  <c r="K1546" i="15"/>
  <c r="J1546" i="15"/>
  <c r="K1548" i="15"/>
  <c r="J1548" i="15"/>
  <c r="K1551" i="15"/>
  <c r="J1551" i="15"/>
  <c r="J1550" i="15" s="1"/>
  <c r="K1554" i="15"/>
  <c r="J1554" i="15"/>
  <c r="K1556" i="15"/>
  <c r="J1556" i="15"/>
  <c r="K1558" i="15"/>
  <c r="J1558" i="15"/>
  <c r="K1561" i="15"/>
  <c r="J1561" i="15"/>
  <c r="J1560" i="15" s="1"/>
  <c r="K1564" i="15"/>
  <c r="J1564" i="15"/>
  <c r="K1566" i="15"/>
  <c r="J1566" i="15"/>
  <c r="K1570" i="15"/>
  <c r="J1570" i="15"/>
  <c r="J1569" i="15" s="1"/>
  <c r="K1573" i="15"/>
  <c r="J1573" i="15"/>
  <c r="K1575" i="15"/>
  <c r="J1575" i="15"/>
  <c r="K1579" i="15"/>
  <c r="J1579" i="15"/>
  <c r="K1581" i="15"/>
  <c r="J1581" i="15"/>
  <c r="K1585" i="15"/>
  <c r="J1585" i="15"/>
  <c r="K1587" i="15"/>
  <c r="J1587" i="15"/>
  <c r="K1589" i="15"/>
  <c r="J1589" i="15"/>
  <c r="K1592" i="15"/>
  <c r="J1592" i="15"/>
  <c r="J1591" i="15" s="1"/>
  <c r="K1595" i="15"/>
  <c r="J1595" i="15"/>
  <c r="K1597" i="15"/>
  <c r="J1597" i="15"/>
  <c r="K1599" i="15"/>
  <c r="J1599" i="15"/>
  <c r="K1602" i="15"/>
  <c r="J1602" i="15"/>
  <c r="K1604" i="15"/>
  <c r="J1604" i="15"/>
  <c r="K1607" i="15"/>
  <c r="J1607" i="15"/>
  <c r="K1610" i="15"/>
  <c r="J1610" i="15"/>
  <c r="K1612" i="15"/>
  <c r="J1612" i="15"/>
  <c r="K1614" i="15"/>
  <c r="J1614" i="15"/>
  <c r="K1619" i="15"/>
  <c r="J1619" i="15"/>
  <c r="J1618" i="15" s="1"/>
  <c r="K1622" i="15"/>
  <c r="J1622" i="15"/>
  <c r="K1625" i="15"/>
  <c r="J1625" i="15"/>
  <c r="K1629" i="15"/>
  <c r="J1629" i="15"/>
  <c r="K1631" i="15"/>
  <c r="J1631" i="15"/>
  <c r="K1634" i="15"/>
  <c r="J1634" i="15"/>
  <c r="K1638" i="15"/>
  <c r="J1638" i="15"/>
  <c r="K1640" i="15"/>
  <c r="J1640" i="15"/>
  <c r="K1642" i="15"/>
  <c r="J1642" i="15"/>
  <c r="K1644" i="15"/>
  <c r="J1644" i="15"/>
  <c r="K1646" i="15"/>
  <c r="J1646" i="15"/>
  <c r="K1650" i="15"/>
  <c r="J1650" i="15"/>
  <c r="J1649" i="15" s="1"/>
  <c r="K1654" i="15"/>
  <c r="J1654" i="15"/>
  <c r="K1658" i="15"/>
  <c r="J1658" i="15"/>
  <c r="K1660" i="15"/>
  <c r="J1660" i="15"/>
  <c r="J1662" i="15"/>
  <c r="K1662" i="15"/>
  <c r="J1379" i="15"/>
  <c r="J1380" i="15"/>
  <c r="J1381" i="15"/>
  <c r="J1382" i="15"/>
  <c r="J1383" i="15"/>
  <c r="J1384" i="15"/>
  <c r="J1385" i="15"/>
  <c r="J1386" i="15"/>
  <c r="J1387" i="15"/>
  <c r="J1388" i="15"/>
  <c r="J1389" i="15"/>
  <c r="J1390" i="15"/>
  <c r="J1391" i="15"/>
  <c r="J1392" i="15"/>
  <c r="J1393" i="15"/>
  <c r="J1394" i="15"/>
  <c r="J1395" i="15"/>
  <c r="J1396" i="15"/>
  <c r="J1397" i="15"/>
  <c r="J1398" i="15"/>
  <c r="J1399" i="15"/>
  <c r="J1400" i="15"/>
  <c r="J1401" i="15"/>
  <c r="J1421" i="15"/>
  <c r="K1424" i="15"/>
  <c r="J1425" i="15"/>
  <c r="K1428" i="15"/>
  <c r="J1429" i="15"/>
  <c r="K1432" i="15"/>
  <c r="J1433" i="15"/>
  <c r="K1438" i="15"/>
  <c r="J1439" i="15"/>
  <c r="K1442" i="15"/>
  <c r="J1443" i="15"/>
  <c r="K1446" i="15"/>
  <c r="J1447" i="15"/>
  <c r="K1451" i="15"/>
  <c r="J1452" i="15"/>
  <c r="K1455" i="15"/>
  <c r="J1456" i="15"/>
  <c r="K1459" i="15"/>
  <c r="J1460" i="15"/>
  <c r="K1464" i="15"/>
  <c r="K1466" i="15"/>
  <c r="J1466" i="15"/>
  <c r="K1468" i="15"/>
  <c r="J1468" i="15"/>
  <c r="K1470" i="15"/>
  <c r="J1470" i="15"/>
  <c r="K1472" i="15"/>
  <c r="J1472" i="15"/>
  <c r="K1474" i="15"/>
  <c r="J1474" i="15"/>
  <c r="K1476" i="15"/>
  <c r="J1476" i="15"/>
  <c r="K1480" i="15"/>
  <c r="J1480" i="15"/>
  <c r="K1486" i="15"/>
  <c r="J1486" i="15"/>
  <c r="K1490" i="15"/>
  <c r="J1490" i="15"/>
  <c r="K1494" i="15"/>
  <c r="J1494" i="15"/>
  <c r="J1493" i="15" s="1"/>
  <c r="J1492" i="15" s="1"/>
  <c r="K1498" i="15"/>
  <c r="J1498" i="15"/>
  <c r="K1500" i="15"/>
  <c r="J1500" i="15"/>
  <c r="K1502" i="15"/>
  <c r="J1502" i="15"/>
  <c r="K1504" i="15"/>
  <c r="J1504" i="15"/>
  <c r="K1506" i="15"/>
  <c r="J1506" i="15"/>
  <c r="K1509" i="15"/>
  <c r="J1509" i="15"/>
  <c r="J1508" i="15" s="1"/>
  <c r="K1512" i="15"/>
  <c r="J1512" i="15"/>
  <c r="K1516" i="15"/>
  <c r="J1516" i="15"/>
  <c r="K1518" i="15"/>
  <c r="J1518" i="15"/>
  <c r="K1520" i="15"/>
  <c r="J1520" i="15"/>
  <c r="K1523" i="15"/>
  <c r="J1523" i="15"/>
  <c r="K1525" i="15"/>
  <c r="J1525" i="15"/>
  <c r="K1529" i="15"/>
  <c r="J1529" i="15"/>
  <c r="K1531" i="15"/>
  <c r="J1531" i="15"/>
  <c r="K1533" i="15"/>
  <c r="J1533" i="15"/>
  <c r="K1536" i="15"/>
  <c r="J1536" i="15"/>
  <c r="K1538" i="15"/>
  <c r="J1538" i="15"/>
  <c r="K1540" i="15"/>
  <c r="J1540" i="15"/>
  <c r="K1543" i="15"/>
  <c r="J1543" i="15"/>
  <c r="K1545" i="15"/>
  <c r="J1545" i="15"/>
  <c r="K1547" i="15"/>
  <c r="J1547" i="15"/>
  <c r="K1549" i="15"/>
  <c r="J1549" i="15"/>
  <c r="K1553" i="15"/>
  <c r="J1553" i="15"/>
  <c r="K1555" i="15"/>
  <c r="J1555" i="15"/>
  <c r="K1557" i="15"/>
  <c r="J1557" i="15"/>
  <c r="K1559" i="15"/>
  <c r="J1559" i="15"/>
  <c r="K1563" i="15"/>
  <c r="J1563" i="15"/>
  <c r="K1565" i="15"/>
  <c r="J1565" i="15"/>
  <c r="K1568" i="15"/>
  <c r="J1568" i="15"/>
  <c r="J1567" i="15" s="1"/>
  <c r="K1572" i="15"/>
  <c r="J1572" i="15"/>
  <c r="K1574" i="15"/>
  <c r="J1574" i="15"/>
  <c r="K1577" i="15"/>
  <c r="J1577" i="15"/>
  <c r="J1576" i="15" s="1"/>
  <c r="K1580" i="15"/>
  <c r="J1580" i="15"/>
  <c r="K1583" i="15"/>
  <c r="J1583" i="15"/>
  <c r="J1582" i="15" s="1"/>
  <c r="K1586" i="15"/>
  <c r="J1586" i="15"/>
  <c r="K1588" i="15"/>
  <c r="J1588" i="15"/>
  <c r="K1590" i="15"/>
  <c r="J1590" i="15"/>
  <c r="K1594" i="15"/>
  <c r="J1594" i="15"/>
  <c r="K1596" i="15"/>
  <c r="J1596" i="15"/>
  <c r="K1598" i="15"/>
  <c r="J1598" i="15"/>
  <c r="K1601" i="15"/>
  <c r="J1601" i="15"/>
  <c r="K1603" i="15"/>
  <c r="J1603" i="15"/>
  <c r="K1606" i="15"/>
  <c r="J1606" i="15"/>
  <c r="K1609" i="15"/>
  <c r="J1609" i="15"/>
  <c r="K1611" i="15"/>
  <c r="J1611" i="15"/>
  <c r="K1613" i="15"/>
  <c r="J1613" i="15"/>
  <c r="K1616" i="15"/>
  <c r="J1616" i="15"/>
  <c r="J1615" i="15" s="1"/>
  <c r="K1621" i="15"/>
  <c r="J1621" i="15"/>
  <c r="K1624" i="15"/>
  <c r="J1624" i="15"/>
  <c r="K1627" i="15"/>
  <c r="J1627" i="15"/>
  <c r="J1626" i="15" s="1"/>
  <c r="K1630" i="15"/>
  <c r="J1630" i="15"/>
  <c r="K1633" i="15"/>
  <c r="J1633" i="15"/>
  <c r="K1636" i="15"/>
  <c r="J1636" i="15"/>
  <c r="J1635" i="15" s="1"/>
  <c r="K1639" i="15"/>
  <c r="J1639" i="15"/>
  <c r="K1641" i="15"/>
  <c r="J1641" i="15"/>
  <c r="K1643" i="15"/>
  <c r="J1643" i="15"/>
  <c r="K1645" i="15"/>
  <c r="J1645" i="15"/>
  <c r="K1647" i="15"/>
  <c r="J1647" i="15"/>
  <c r="K1652" i="15"/>
  <c r="J1652" i="15"/>
  <c r="J1651" i="15" s="1"/>
  <c r="K1655" i="15"/>
  <c r="J1655" i="15"/>
  <c r="K1659" i="15"/>
  <c r="J1659" i="15"/>
  <c r="K1661" i="15"/>
  <c r="J1661" i="15"/>
  <c r="K1666" i="15"/>
  <c r="J1666" i="15"/>
  <c r="K1668" i="15"/>
  <c r="J1668" i="15"/>
  <c r="K1670" i="15"/>
  <c r="J1670" i="15"/>
  <c r="K1672" i="15"/>
  <c r="J1672" i="15"/>
  <c r="K1676" i="15"/>
  <c r="J1676" i="15"/>
  <c r="K1679" i="15"/>
  <c r="J1679" i="15"/>
  <c r="K1681" i="15"/>
  <c r="J1681" i="15"/>
  <c r="K1684" i="15"/>
  <c r="J1684" i="15"/>
  <c r="K1688" i="15"/>
  <c r="J1688" i="15"/>
  <c r="J1687" i="15" s="1"/>
  <c r="K1693" i="15"/>
  <c r="J1693" i="15"/>
  <c r="K1695" i="15"/>
  <c r="J1695" i="15"/>
  <c r="K1697" i="15"/>
  <c r="J1697" i="15"/>
  <c r="K1699" i="15"/>
  <c r="J1699" i="15"/>
  <c r="K1701" i="15"/>
  <c r="J1701" i="15"/>
  <c r="K1703" i="15"/>
  <c r="J1703" i="15"/>
  <c r="K1705" i="15"/>
  <c r="J1705" i="15"/>
  <c r="K1709" i="15"/>
  <c r="J1709" i="15"/>
  <c r="K1711" i="15"/>
  <c r="J1711" i="15"/>
  <c r="K1713" i="15"/>
  <c r="J1713" i="15"/>
  <c r="K1717" i="15"/>
  <c r="J1717" i="15"/>
  <c r="K1719" i="15"/>
  <c r="J1719" i="15"/>
  <c r="K1721" i="15"/>
  <c r="J1721" i="15"/>
  <c r="K1724" i="15"/>
  <c r="J1724" i="15"/>
  <c r="K1726" i="15"/>
  <c r="J1726" i="15"/>
  <c r="K1729" i="15"/>
  <c r="J1729" i="15"/>
  <c r="K1731" i="15"/>
  <c r="J1731" i="15"/>
  <c r="K1733" i="15"/>
  <c r="J1733" i="15"/>
  <c r="K1736" i="15"/>
  <c r="J1736" i="15"/>
  <c r="K1740" i="15"/>
  <c r="J1740" i="15"/>
  <c r="K1742" i="15"/>
  <c r="J1742" i="15"/>
  <c r="K1744" i="15"/>
  <c r="J1744" i="15"/>
  <c r="K1746" i="15"/>
  <c r="J1746" i="15"/>
  <c r="K1749" i="15"/>
  <c r="J1749" i="15"/>
  <c r="K1751" i="15"/>
  <c r="J1751" i="15"/>
  <c r="K1753" i="15"/>
  <c r="J1753" i="15"/>
  <c r="K1755" i="15"/>
  <c r="J1755" i="15"/>
  <c r="K1757" i="15"/>
  <c r="J1757" i="15"/>
  <c r="K1760" i="15"/>
  <c r="J1760" i="15"/>
  <c r="K1762" i="15"/>
  <c r="J1762" i="15"/>
  <c r="K1764" i="15"/>
  <c r="J1764" i="15"/>
  <c r="K1767" i="15"/>
  <c r="J1767" i="15"/>
  <c r="K1769" i="15"/>
  <c r="J1769" i="15"/>
  <c r="K1771" i="15"/>
  <c r="J1771" i="15"/>
  <c r="K1774" i="15"/>
  <c r="J1774" i="15"/>
  <c r="J1773" i="15" s="1"/>
  <c r="K1777" i="15"/>
  <c r="J1777" i="15"/>
  <c r="K1779" i="15"/>
  <c r="J1779" i="15"/>
  <c r="K1781" i="15"/>
  <c r="J1781" i="15"/>
  <c r="K1785" i="15"/>
  <c r="J1785" i="15"/>
  <c r="K1787" i="15"/>
  <c r="J1787" i="15"/>
  <c r="K1790" i="15"/>
  <c r="J1790" i="15"/>
  <c r="J1789" i="15" s="1"/>
  <c r="K1793" i="15"/>
  <c r="J1793" i="15"/>
  <c r="K1796" i="15"/>
  <c r="J1796" i="15"/>
  <c r="K1798" i="15"/>
  <c r="J1798" i="15"/>
  <c r="K1801" i="15"/>
  <c r="J1801" i="15"/>
  <c r="K1803" i="15"/>
  <c r="J1803" i="15"/>
  <c r="K1805" i="15"/>
  <c r="J1805" i="15"/>
  <c r="K1809" i="15"/>
  <c r="J1809" i="15"/>
  <c r="J1808" i="15" s="1"/>
  <c r="K1813" i="15"/>
  <c r="J1813" i="15"/>
  <c r="J1812" i="15" s="1"/>
  <c r="K1816" i="15"/>
  <c r="J1816" i="15"/>
  <c r="K1818" i="15"/>
  <c r="J1818" i="15"/>
  <c r="K1821" i="15"/>
  <c r="J1821" i="15"/>
  <c r="K1823" i="15"/>
  <c r="J1823" i="15"/>
  <c r="K1826" i="15"/>
  <c r="J1826" i="15"/>
  <c r="J1825" i="15" s="1"/>
  <c r="K1831" i="15"/>
  <c r="J1831" i="15"/>
  <c r="J1830" i="15" s="1"/>
  <c r="K1834" i="15"/>
  <c r="J1834" i="15"/>
  <c r="K1837" i="15"/>
  <c r="J1837" i="15"/>
  <c r="K1840" i="15"/>
  <c r="J1840" i="15"/>
  <c r="J1839" i="15" s="1"/>
  <c r="K1843" i="15"/>
  <c r="J1843" i="15"/>
  <c r="K1846" i="15"/>
  <c r="J1846" i="15"/>
  <c r="K1848" i="15"/>
  <c r="J1848" i="15"/>
  <c r="K1850" i="15"/>
  <c r="J1850" i="15"/>
  <c r="K1857" i="15"/>
  <c r="J1857" i="15"/>
  <c r="K1867" i="15"/>
  <c r="J1867" i="15"/>
  <c r="K1879" i="15"/>
  <c r="J1879" i="15"/>
  <c r="K1890" i="15"/>
  <c r="J1890" i="15"/>
  <c r="K1909" i="15"/>
  <c r="J1909" i="15"/>
  <c r="K1663" i="15"/>
  <c r="J1663" i="15"/>
  <c r="K1667" i="15"/>
  <c r="J1667" i="15"/>
  <c r="K1669" i="15"/>
  <c r="J1669" i="15"/>
  <c r="K1671" i="15"/>
  <c r="J1671" i="15"/>
  <c r="K1674" i="15"/>
  <c r="J1674" i="15"/>
  <c r="J1673" i="15" s="1"/>
  <c r="K1677" i="15"/>
  <c r="J1677" i="15"/>
  <c r="K1680" i="15"/>
  <c r="J1680" i="15"/>
  <c r="K1683" i="15"/>
  <c r="J1683" i="15"/>
  <c r="K1685" i="15"/>
  <c r="J1685" i="15"/>
  <c r="K1690" i="15"/>
  <c r="J1690" i="15"/>
  <c r="J1689" i="15" s="1"/>
  <c r="K1694" i="15"/>
  <c r="J1694" i="15"/>
  <c r="K1696" i="15"/>
  <c r="J1696" i="15"/>
  <c r="K1698" i="15"/>
  <c r="J1698" i="15"/>
  <c r="K1700" i="15"/>
  <c r="J1700" i="15"/>
  <c r="K1702" i="15"/>
  <c r="J1702" i="15"/>
  <c r="K1704" i="15"/>
  <c r="J1704" i="15"/>
  <c r="K1707" i="15"/>
  <c r="J1707" i="15"/>
  <c r="J1706" i="15" s="1"/>
  <c r="K1710" i="15"/>
  <c r="J1710" i="15"/>
  <c r="K1712" i="15"/>
  <c r="J1712" i="15"/>
  <c r="K1716" i="15"/>
  <c r="J1716" i="15"/>
  <c r="K1718" i="15"/>
  <c r="J1718" i="15"/>
  <c r="K1720" i="15"/>
  <c r="J1720" i="15"/>
  <c r="K1722" i="15"/>
  <c r="J1722" i="15"/>
  <c r="K1725" i="15"/>
  <c r="J1725" i="15"/>
  <c r="K1728" i="15"/>
  <c r="J1728" i="15"/>
  <c r="K1730" i="15"/>
  <c r="J1730" i="15"/>
  <c r="K1732" i="15"/>
  <c r="J1732" i="15"/>
  <c r="K1735" i="15"/>
  <c r="J1735" i="15"/>
  <c r="K1737" i="15"/>
  <c r="J1737" i="15"/>
  <c r="K1741" i="15"/>
  <c r="J1741" i="15"/>
  <c r="K1743" i="15"/>
  <c r="J1743" i="15"/>
  <c r="K1745" i="15"/>
  <c r="J1745" i="15"/>
  <c r="K1747" i="15"/>
  <c r="J1747" i="15"/>
  <c r="K1750" i="15"/>
  <c r="J1750" i="15"/>
  <c r="K1752" i="15"/>
  <c r="J1752" i="15"/>
  <c r="K1754" i="15"/>
  <c r="J1754" i="15"/>
  <c r="K1756" i="15"/>
  <c r="J1756" i="15"/>
  <c r="K1759" i="15"/>
  <c r="J1759" i="15"/>
  <c r="K1761" i="15"/>
  <c r="J1761" i="15"/>
  <c r="K1763" i="15"/>
  <c r="J1763" i="15"/>
  <c r="K1766" i="15"/>
  <c r="J1766" i="15"/>
  <c r="K1768" i="15"/>
  <c r="J1768" i="15"/>
  <c r="K1770" i="15"/>
  <c r="J1770" i="15"/>
  <c r="K1772" i="15"/>
  <c r="J1772" i="15"/>
  <c r="K1776" i="15"/>
  <c r="J1776" i="15"/>
  <c r="K1778" i="15"/>
  <c r="J1778" i="15"/>
  <c r="K1780" i="15"/>
  <c r="J1780" i="15"/>
  <c r="K1783" i="15"/>
  <c r="J1783" i="15"/>
  <c r="J1782" i="15" s="1"/>
  <c r="K1786" i="15"/>
  <c r="J1786" i="15"/>
  <c r="K1788" i="15"/>
  <c r="J1788" i="15"/>
  <c r="K1792" i="15"/>
  <c r="J1792" i="15"/>
  <c r="K1795" i="15"/>
  <c r="J1795" i="15"/>
  <c r="K1797" i="15"/>
  <c r="J1797" i="15"/>
  <c r="K1799" i="15"/>
  <c r="J1799" i="15"/>
  <c r="K1802" i="15"/>
  <c r="J1802" i="15"/>
  <c r="K1804" i="15"/>
  <c r="J1804" i="15"/>
  <c r="K1806" i="15"/>
  <c r="J1806" i="15"/>
  <c r="K1811" i="15"/>
  <c r="J1811" i="15"/>
  <c r="J1810" i="15" s="1"/>
  <c r="K1815" i="15"/>
  <c r="J1815" i="15"/>
  <c r="K1817" i="15"/>
  <c r="J1817" i="15"/>
  <c r="K1820" i="15"/>
  <c r="J1820" i="15"/>
  <c r="K1822" i="15"/>
  <c r="J1822" i="15"/>
  <c r="K1824" i="15"/>
  <c r="J1824" i="15"/>
  <c r="K1829" i="15"/>
  <c r="J1829" i="15"/>
  <c r="J1828" i="15" s="1"/>
  <c r="K1833" i="15"/>
  <c r="J1833" i="15"/>
  <c r="K1835" i="15"/>
  <c r="J1835" i="15"/>
  <c r="K1838" i="15"/>
  <c r="J1838" i="15"/>
  <c r="K1842" i="15"/>
  <c r="J1842" i="15"/>
  <c r="K1845" i="15"/>
  <c r="J1845" i="15"/>
  <c r="K1847" i="15"/>
  <c r="J1847" i="15"/>
  <c r="K1849" i="15"/>
  <c r="J1849" i="15"/>
  <c r="K1851" i="15"/>
  <c r="J1851" i="15"/>
  <c r="K1863" i="15"/>
  <c r="J1863" i="15"/>
  <c r="K1873" i="15"/>
  <c r="J1873" i="15"/>
  <c r="K1884" i="15"/>
  <c r="J1884" i="15"/>
  <c r="K1896" i="15"/>
  <c r="J1896" i="15"/>
  <c r="K1856" i="15"/>
  <c r="K1862" i="15"/>
  <c r="K1866" i="15"/>
  <c r="K1872" i="15"/>
  <c r="K1878" i="15"/>
  <c r="K1883" i="15"/>
  <c r="K1889" i="15"/>
  <c r="K1894" i="15"/>
  <c r="K1899" i="15"/>
  <c r="K1907" i="15"/>
  <c r="K1914" i="15"/>
  <c r="K1919" i="15"/>
  <c r="K1924" i="15"/>
  <c r="K1930" i="15"/>
  <c r="K1853" i="15"/>
  <c r="J1856" i="15"/>
  <c r="J1855" i="15" s="1"/>
  <c r="K1861" i="15"/>
  <c r="J1862" i="15"/>
  <c r="K1865" i="15"/>
  <c r="J1866" i="15"/>
  <c r="K1871" i="15"/>
  <c r="J1872" i="15"/>
  <c r="K1877" i="15"/>
  <c r="J1878" i="15"/>
  <c r="K1882" i="15"/>
  <c r="J1883" i="15"/>
  <c r="K1888" i="15"/>
  <c r="J1889" i="15"/>
  <c r="K1893" i="15"/>
  <c r="J1894" i="15"/>
  <c r="K1898" i="15"/>
  <c r="J1899" i="15"/>
  <c r="K1905" i="15"/>
  <c r="J1907" i="15"/>
  <c r="J1906" i="15" s="1"/>
  <c r="K1912" i="15"/>
  <c r="J1914" i="15"/>
  <c r="K1918" i="15"/>
  <c r="K1923" i="15"/>
  <c r="K1929" i="15"/>
  <c r="K1897" i="15"/>
  <c r="J1898" i="15"/>
  <c r="K1902" i="15"/>
  <c r="J1905" i="15"/>
  <c r="J1904" i="15" s="1"/>
  <c r="K1910" i="15"/>
  <c r="J1912" i="15"/>
  <c r="J1911" i="15" s="1"/>
  <c r="K1916" i="15"/>
  <c r="K1922" i="15"/>
  <c r="K1928" i="15"/>
  <c r="K1945" i="15"/>
  <c r="J1945" i="15"/>
  <c r="K1947" i="15"/>
  <c r="J1947" i="15"/>
  <c r="K1950" i="15"/>
  <c r="J1950" i="15"/>
  <c r="K1952" i="15"/>
  <c r="J1952" i="15"/>
  <c r="K1955" i="15"/>
  <c r="J1955" i="15"/>
  <c r="K1959" i="15"/>
  <c r="J1959" i="15"/>
  <c r="K1961" i="15"/>
  <c r="J1961" i="15"/>
  <c r="K1965" i="15"/>
  <c r="J1965" i="15"/>
  <c r="J1964" i="15" s="1"/>
  <c r="K1968" i="15"/>
  <c r="J1968" i="15"/>
  <c r="K1971" i="15"/>
  <c r="J1971" i="15"/>
  <c r="K1973" i="15"/>
  <c r="J1973" i="15"/>
  <c r="K1976" i="15"/>
  <c r="J1976" i="15"/>
  <c r="K1981" i="15"/>
  <c r="J1981" i="15"/>
  <c r="J1980" i="15" s="1"/>
  <c r="K1986" i="15"/>
  <c r="J1986" i="15"/>
  <c r="K1988" i="15"/>
  <c r="J1988" i="15"/>
  <c r="K1991" i="15"/>
  <c r="J1991" i="15"/>
  <c r="J1990" i="15" s="1"/>
  <c r="K1994" i="15"/>
  <c r="J1994" i="15"/>
  <c r="K1998" i="15"/>
  <c r="J1998" i="15"/>
  <c r="K2000" i="15"/>
  <c r="J2000" i="15"/>
  <c r="K2004" i="15"/>
  <c r="J2004" i="15"/>
  <c r="K2008" i="15"/>
  <c r="J2008" i="15"/>
  <c r="K2010" i="15"/>
  <c r="J2010" i="15"/>
  <c r="K2014" i="15"/>
  <c r="J2014" i="15"/>
  <c r="K2017" i="15"/>
  <c r="J2017" i="15"/>
  <c r="J2016" i="15" s="1"/>
  <c r="K2021" i="15"/>
  <c r="J2021" i="15"/>
  <c r="J2020" i="15" s="1"/>
  <c r="K2026" i="15"/>
  <c r="J2026" i="15"/>
  <c r="K2029" i="15"/>
  <c r="J2029" i="15"/>
  <c r="J2028" i="15" s="1"/>
  <c r="K2033" i="15"/>
  <c r="J2033" i="15"/>
  <c r="K2036" i="15"/>
  <c r="J2036" i="15"/>
  <c r="J2035" i="15" s="1"/>
  <c r="K2039" i="15"/>
  <c r="J2039" i="15"/>
  <c r="K2042" i="15"/>
  <c r="J2042" i="15"/>
  <c r="K2046" i="15"/>
  <c r="J2046" i="15"/>
  <c r="K2049" i="15"/>
  <c r="J2049" i="15"/>
  <c r="K2053" i="15"/>
  <c r="K2056" i="15"/>
  <c r="K2059" i="15"/>
  <c r="K2063" i="15"/>
  <c r="K2067" i="15"/>
  <c r="K2070" i="15"/>
  <c r="K2073" i="15"/>
  <c r="K2078" i="15"/>
  <c r="K2081" i="15"/>
  <c r="K1944" i="15"/>
  <c r="J1944" i="15"/>
  <c r="K1946" i="15"/>
  <c r="J1946" i="15"/>
  <c r="K1948" i="15"/>
  <c r="J1948" i="15"/>
  <c r="K1951" i="15"/>
  <c r="J1951" i="15"/>
  <c r="K1954" i="15"/>
  <c r="J1954" i="15"/>
  <c r="K1957" i="15"/>
  <c r="J1957" i="15"/>
  <c r="J1956" i="15" s="1"/>
  <c r="K1960" i="15"/>
  <c r="J1960" i="15"/>
  <c r="K1963" i="15"/>
  <c r="J1963" i="15"/>
  <c r="J1962" i="15" s="1"/>
  <c r="K1967" i="15"/>
  <c r="J1967" i="15"/>
  <c r="K1970" i="15"/>
  <c r="J1970" i="15"/>
  <c r="K1972" i="15"/>
  <c r="J1972" i="15"/>
  <c r="K1975" i="15"/>
  <c r="J1975" i="15"/>
  <c r="K1979" i="15"/>
  <c r="J1979" i="15"/>
  <c r="J1978" i="15" s="1"/>
  <c r="K1983" i="15"/>
  <c r="J1983" i="15"/>
  <c r="J1982" i="15" s="1"/>
  <c r="K1987" i="15"/>
  <c r="J1987" i="15"/>
  <c r="K1989" i="15"/>
  <c r="J1989" i="15"/>
  <c r="K1993" i="15"/>
  <c r="J1993" i="15"/>
  <c r="K1996" i="15"/>
  <c r="J1996" i="15"/>
  <c r="J1995" i="15" s="1"/>
  <c r="K1999" i="15"/>
  <c r="J1999" i="15"/>
  <c r="K2003" i="15"/>
  <c r="J2003" i="15"/>
  <c r="K2006" i="15"/>
  <c r="J2006" i="15"/>
  <c r="J2005" i="15" s="1"/>
  <c r="K2009" i="15"/>
  <c r="J2009" i="15"/>
  <c r="K2011" i="15"/>
  <c r="J2011" i="15"/>
  <c r="K2015" i="15"/>
  <c r="J2015" i="15"/>
  <c r="K2019" i="15"/>
  <c r="J2019" i="15"/>
  <c r="J2018" i="15" s="1"/>
  <c r="K2024" i="15"/>
  <c r="J2024" i="15"/>
  <c r="J2023" i="15" s="1"/>
  <c r="K2027" i="15"/>
  <c r="J2027" i="15"/>
  <c r="K2032" i="15"/>
  <c r="J2032" i="15"/>
  <c r="K2034" i="15"/>
  <c r="J2034" i="15"/>
  <c r="K2038" i="15"/>
  <c r="J2038" i="15"/>
  <c r="K2041" i="15"/>
  <c r="J2041" i="15"/>
  <c r="K2045" i="15"/>
  <c r="J2045" i="15"/>
  <c r="K2048" i="15"/>
  <c r="J2048" i="15"/>
  <c r="K2050" i="15"/>
  <c r="J2050" i="15"/>
  <c r="K2055" i="15"/>
  <c r="K2057" i="15"/>
  <c r="K2062" i="15"/>
  <c r="K2065" i="15"/>
  <c r="K2068" i="15"/>
  <c r="K2072" i="15"/>
  <c r="K2076" i="15"/>
  <c r="K2080" i="15"/>
  <c r="K2082" i="15"/>
  <c r="J2053" i="15"/>
  <c r="J2052" i="15" s="1"/>
  <c r="J2055" i="15"/>
  <c r="J2056" i="15"/>
  <c r="J2057" i="15"/>
  <c r="J2059" i="15"/>
  <c r="J2058" i="15" s="1"/>
  <c r="J2062" i="15"/>
  <c r="J2063" i="15"/>
  <c r="J2065" i="15"/>
  <c r="J2064" i="15" s="1"/>
  <c r="J2067" i="15"/>
  <c r="J2068" i="15"/>
  <c r="J2070" i="15"/>
  <c r="J2069" i="15" s="1"/>
  <c r="J2072" i="15"/>
  <c r="J2073" i="15"/>
  <c r="J2076" i="15"/>
  <c r="J2075" i="15" s="1"/>
  <c r="J2078" i="15"/>
  <c r="J2077" i="15" s="1"/>
  <c r="J2080" i="15"/>
  <c r="J2081" i="15"/>
  <c r="J2082" i="15"/>
  <c r="J8" i="15"/>
  <c r="J446" i="15" l="1"/>
  <c r="J820" i="15"/>
  <c r="J1900" i="15"/>
  <c r="J341" i="15"/>
  <c r="J1791" i="15"/>
  <c r="J1913" i="15"/>
  <c r="J1841" i="15"/>
  <c r="J1189" i="15"/>
  <c r="J499" i="15"/>
  <c r="J184" i="15"/>
  <c r="J973" i="15"/>
  <c r="J296" i="15"/>
  <c r="J1992" i="15"/>
  <c r="J1966" i="15"/>
  <c r="J745" i="15"/>
  <c r="J1917" i="15"/>
  <c r="J1953" i="15"/>
  <c r="J36" i="15"/>
  <c r="J35" i="15" s="1"/>
  <c r="J2066" i="15"/>
  <c r="J2040" i="15"/>
  <c r="J933" i="15"/>
  <c r="J290" i="15"/>
  <c r="K914" i="15"/>
  <c r="J429" i="15"/>
  <c r="J428" i="15" s="1"/>
  <c r="J275" i="15"/>
  <c r="K941" i="15"/>
  <c r="J1436" i="15"/>
  <c r="J52" i="15"/>
  <c r="J48" i="15" s="1"/>
  <c r="J13" i="15"/>
  <c r="J310" i="15"/>
  <c r="J231" i="15"/>
  <c r="J1908" i="15"/>
  <c r="J824" i="15"/>
  <c r="J823" i="15" s="1"/>
  <c r="J328" i="15"/>
  <c r="J639" i="15"/>
  <c r="J217" i="15"/>
  <c r="J7" i="15"/>
  <c r="J2079" i="15"/>
  <c r="J2071" i="15"/>
  <c r="J2025" i="15"/>
  <c r="J2022" i="15" s="1"/>
  <c r="J1997" i="15"/>
  <c r="J1985" i="15"/>
  <c r="J1958" i="15"/>
  <c r="J1758" i="15"/>
  <c r="J1734" i="15"/>
  <c r="J1715" i="15"/>
  <c r="J1682" i="15"/>
  <c r="J1836" i="15"/>
  <c r="J1678" i="15"/>
  <c r="J1632" i="15"/>
  <c r="J1620" i="15"/>
  <c r="J1608" i="15"/>
  <c r="J1571" i="15"/>
  <c r="J1535" i="15"/>
  <c r="J1485" i="15"/>
  <c r="J1484" i="15" s="1"/>
  <c r="J1203" i="15"/>
  <c r="J1104" i="15"/>
  <c r="J1194" i="15"/>
  <c r="J1152" i="15"/>
  <c r="J959" i="15"/>
  <c r="J936" i="15"/>
  <c r="J1129" i="15"/>
  <c r="J721" i="15"/>
  <c r="J715" i="15"/>
  <c r="J703" i="15"/>
  <c r="J698" i="15"/>
  <c r="J687" i="15"/>
  <c r="J675" i="15"/>
  <c r="J847" i="15"/>
  <c r="J344" i="15"/>
  <c r="J525" i="15"/>
  <c r="J450" i="15"/>
  <c r="J153" i="15"/>
  <c r="J72" i="15"/>
  <c r="J1933" i="15"/>
  <c r="J1449" i="15"/>
  <c r="J1185" i="15"/>
  <c r="J149" i="15"/>
  <c r="J1059" i="15"/>
  <c r="J1014" i="15"/>
  <c r="J1013" i="15" s="1"/>
  <c r="J286" i="15"/>
  <c r="J1135" i="15"/>
  <c r="J314" i="15"/>
  <c r="J208" i="15"/>
  <c r="K328" i="15"/>
  <c r="J246" i="15"/>
  <c r="J1010" i="15"/>
  <c r="J205" i="15"/>
  <c r="K2047" i="15"/>
  <c r="K2005" i="15"/>
  <c r="K1966" i="15"/>
  <c r="K1953" i="15"/>
  <c r="K2069" i="15"/>
  <c r="J1895" i="15"/>
  <c r="K1527" i="15"/>
  <c r="K948" i="15"/>
  <c r="K577" i="15"/>
  <c r="K507" i="15"/>
  <c r="K649" i="15"/>
  <c r="K444" i="15"/>
  <c r="K392" i="15"/>
  <c r="K1091" i="15"/>
  <c r="K1064" i="15"/>
  <c r="K1874" i="15"/>
  <c r="K800" i="15"/>
  <c r="K675" i="15"/>
  <c r="K1920" i="15"/>
  <c r="K249" i="15"/>
  <c r="K212" i="15"/>
  <c r="K72" i="15"/>
  <c r="K22" i="15"/>
  <c r="K1880" i="15"/>
  <c r="K1118" i="15"/>
  <c r="K671" i="15"/>
  <c r="K1858" i="15"/>
  <c r="K2064" i="15"/>
  <c r="J2037" i="15"/>
  <c r="J1974" i="15"/>
  <c r="K2066" i="15"/>
  <c r="K2016" i="15"/>
  <c r="K1997" i="15"/>
  <c r="K1958" i="15"/>
  <c r="K1887" i="15"/>
  <c r="K1841" i="15"/>
  <c r="K1715" i="15"/>
  <c r="K1689" i="15"/>
  <c r="K1908" i="15"/>
  <c r="K1836" i="15"/>
  <c r="K1830" i="15"/>
  <c r="K1812" i="15"/>
  <c r="K1800" i="15"/>
  <c r="K1789" i="15"/>
  <c r="K1784" i="15"/>
  <c r="K1773" i="15"/>
  <c r="K1692" i="15"/>
  <c r="K1678" i="15"/>
  <c r="K1632" i="15"/>
  <c r="K1626" i="15"/>
  <c r="K1620" i="15"/>
  <c r="K1608" i="15"/>
  <c r="K1593" i="15"/>
  <c r="K1582" i="15"/>
  <c r="K1576" i="15"/>
  <c r="K1571" i="15"/>
  <c r="K1535" i="15"/>
  <c r="K1508" i="15"/>
  <c r="K1493" i="15"/>
  <c r="K1485" i="15"/>
  <c r="J1653" i="15"/>
  <c r="J1637" i="15"/>
  <c r="J1514" i="15"/>
  <c r="J1377" i="15"/>
  <c r="K1173" i="15"/>
  <c r="K965" i="15"/>
  <c r="K944" i="15"/>
  <c r="K841" i="15"/>
  <c r="K832" i="15"/>
  <c r="K1110" i="15"/>
  <c r="J691" i="15"/>
  <c r="J977" i="15"/>
  <c r="J976" i="15" s="1"/>
  <c r="K818" i="15"/>
  <c r="K354" i="15"/>
  <c r="K326" i="15"/>
  <c r="J948" i="15"/>
  <c r="K639" i="15"/>
  <c r="K540" i="15"/>
  <c r="K525" i="15"/>
  <c r="K499" i="15"/>
  <c r="K487" i="15"/>
  <c r="K472" i="15"/>
  <c r="K464" i="15"/>
  <c r="K450" i="15"/>
  <c r="K441" i="15"/>
  <c r="K432" i="15"/>
  <c r="K180" i="15"/>
  <c r="K161" i="15"/>
  <c r="K84" i="15"/>
  <c r="J22" i="15"/>
  <c r="J531" i="15"/>
  <c r="J515" i="15"/>
  <c r="K99" i="15"/>
  <c r="K49" i="15"/>
  <c r="K1178" i="15"/>
  <c r="K1139" i="15"/>
  <c r="J659" i="15"/>
  <c r="J626" i="15"/>
  <c r="J592" i="15"/>
  <c r="J454" i="15"/>
  <c r="J358" i="15"/>
  <c r="K331" i="15"/>
  <c r="K149" i="15"/>
  <c r="K101" i="15"/>
  <c r="J1223" i="15"/>
  <c r="K623" i="15"/>
  <c r="K610" i="15"/>
  <c r="K485" i="15"/>
  <c r="K457" i="15"/>
  <c r="K434" i="15"/>
  <c r="J1926" i="15"/>
  <c r="K1926" i="15"/>
  <c r="K1417" i="15"/>
  <c r="J1166" i="15"/>
  <c r="K1104" i="15"/>
  <c r="J1097" i="15"/>
  <c r="K1135" i="15"/>
  <c r="J1075" i="15"/>
  <c r="K816" i="15"/>
  <c r="K772" i="15"/>
  <c r="K718" i="15"/>
  <c r="K706" i="15"/>
  <c r="J749" i="15"/>
  <c r="J748" i="15" s="1"/>
  <c r="K859" i="15"/>
  <c r="K293" i="15"/>
  <c r="K268" i="15"/>
  <c r="K221" i="15"/>
  <c r="K56" i="15"/>
  <c r="J270" i="15"/>
  <c r="J223" i="15"/>
  <c r="K217" i="15"/>
  <c r="J18" i="15"/>
  <c r="K780" i="15"/>
  <c r="K736" i="15"/>
  <c r="J293" i="15"/>
  <c r="K1942" i="15"/>
  <c r="J180" i="15"/>
  <c r="K1010" i="15"/>
  <c r="J350" i="15"/>
  <c r="J253" i="15"/>
  <c r="K231" i="15"/>
  <c r="J198" i="15"/>
  <c r="K344" i="15"/>
  <c r="K198" i="15"/>
  <c r="J318" i="15"/>
  <c r="J1860" i="15"/>
  <c r="K927" i="15"/>
  <c r="K820" i="15"/>
  <c r="K959" i="15"/>
  <c r="K869" i="15"/>
  <c r="K769" i="15"/>
  <c r="K741" i="15"/>
  <c r="K685" i="15"/>
  <c r="K44" i="15"/>
  <c r="K188" i="15"/>
  <c r="K829" i="15"/>
  <c r="J1197" i="15"/>
  <c r="K936" i="15"/>
  <c r="K266" i="15"/>
  <c r="K2040" i="15"/>
  <c r="K2018" i="15"/>
  <c r="K1978" i="15"/>
  <c r="J1794" i="15"/>
  <c r="J1784" i="15"/>
  <c r="K1657" i="15"/>
  <c r="K1628" i="15"/>
  <c r="K1578" i="15"/>
  <c r="K1560" i="15"/>
  <c r="K1550" i="15"/>
  <c r="K1541" i="15"/>
  <c r="K1354" i="15"/>
  <c r="K1333" i="15"/>
  <c r="J1230" i="15"/>
  <c r="K338" i="15"/>
  <c r="K652" i="15"/>
  <c r="K474" i="15"/>
  <c r="K103" i="15"/>
  <c r="J1158" i="15"/>
  <c r="K615" i="15"/>
  <c r="K466" i="15"/>
  <c r="J623" i="15"/>
  <c r="K1075" i="15"/>
  <c r="K721" i="15"/>
  <c r="K687" i="15"/>
  <c r="K336" i="15"/>
  <c r="K299" i="15"/>
  <c r="K227" i="15"/>
  <c r="K784" i="15"/>
  <c r="K259" i="15"/>
  <c r="J951" i="15"/>
  <c r="K16" i="15"/>
  <c r="J262" i="15"/>
  <c r="K933" i="15"/>
  <c r="K745" i="15"/>
  <c r="K691" i="15"/>
  <c r="K52" i="15"/>
  <c r="J1887" i="15"/>
  <c r="K1192" i="15"/>
  <c r="J370" i="15"/>
  <c r="J2044" i="15"/>
  <c r="J2043" i="15" s="1"/>
  <c r="J2031" i="15"/>
  <c r="J2002" i="15"/>
  <c r="J2001" i="15" s="1"/>
  <c r="J1969" i="15"/>
  <c r="K2052" i="15"/>
  <c r="K1990" i="15"/>
  <c r="K1913" i="15"/>
  <c r="K1895" i="15"/>
  <c r="K1828" i="15"/>
  <c r="K1810" i="15"/>
  <c r="K1794" i="15"/>
  <c r="K1734" i="15"/>
  <c r="K1682" i="15"/>
  <c r="J2074" i="15"/>
  <c r="J2061" i="15"/>
  <c r="J2054" i="15"/>
  <c r="J2051" i="15" s="1"/>
  <c r="K2075" i="15"/>
  <c r="K2061" i="15"/>
  <c r="K2044" i="15"/>
  <c r="K2037" i="15"/>
  <c r="K2031" i="15"/>
  <c r="K2023" i="15"/>
  <c r="K2002" i="15"/>
  <c r="K1995" i="15"/>
  <c r="K1982" i="15"/>
  <c r="K1974" i="15"/>
  <c r="K1969" i="15"/>
  <c r="K1962" i="15"/>
  <c r="K1956" i="15"/>
  <c r="K2077" i="15"/>
  <c r="J2013" i="15"/>
  <c r="J2007" i="15"/>
  <c r="J1949" i="15"/>
  <c r="K1906" i="15"/>
  <c r="J1844" i="15"/>
  <c r="J1832" i="15"/>
  <c r="J1819" i="15"/>
  <c r="J1814" i="15"/>
  <c r="J1775" i="15"/>
  <c r="J1765" i="15"/>
  <c r="J1727" i="15"/>
  <c r="J1807" i="15"/>
  <c r="J1748" i="15"/>
  <c r="J1739" i="15"/>
  <c r="J1723" i="15"/>
  <c r="J1708" i="15"/>
  <c r="J1686" i="15"/>
  <c r="J1675" i="15"/>
  <c r="J1665" i="15"/>
  <c r="J1664" i="15" s="1"/>
  <c r="J1623" i="15"/>
  <c r="J1605" i="15"/>
  <c r="J1600" i="15"/>
  <c r="J1562" i="15"/>
  <c r="J1552" i="15"/>
  <c r="J1522" i="15"/>
  <c r="J1489" i="15"/>
  <c r="J1488" i="15" s="1"/>
  <c r="K1653" i="15"/>
  <c r="K1637" i="15"/>
  <c r="K1618" i="15"/>
  <c r="K1591" i="15"/>
  <c r="K1569" i="15"/>
  <c r="K1514" i="15"/>
  <c r="K1482" i="15"/>
  <c r="J1417" i="15"/>
  <c r="J1277" i="15"/>
  <c r="K1226" i="15"/>
  <c r="K1377" i="15"/>
  <c r="J1173" i="15"/>
  <c r="J930" i="15"/>
  <c r="J869" i="15"/>
  <c r="J859" i="15"/>
  <c r="J1110" i="15"/>
  <c r="J718" i="15"/>
  <c r="J711" i="15"/>
  <c r="J706" i="15"/>
  <c r="J678" i="15"/>
  <c r="J666" i="15"/>
  <c r="J927" i="15"/>
  <c r="J380" i="15"/>
  <c r="K968" i="15"/>
  <c r="K853" i="15"/>
  <c r="J643" i="15"/>
  <c r="J605" i="15"/>
  <c r="J503" i="15"/>
  <c r="J496" i="15"/>
  <c r="J403" i="15"/>
  <c r="K350" i="15"/>
  <c r="J90" i="15"/>
  <c r="K69" i="15"/>
  <c r="K60" i="15"/>
  <c r="J28" i="15"/>
  <c r="J27" i="15" s="1"/>
  <c r="K531" i="15"/>
  <c r="K515" i="15"/>
  <c r="K479" i="15"/>
  <c r="K462" i="15"/>
  <c r="K439" i="15"/>
  <c r="K153" i="15"/>
  <c r="J1178" i="15"/>
  <c r="J1139" i="15"/>
  <c r="K659" i="15"/>
  <c r="K626" i="15"/>
  <c r="K592" i="15"/>
  <c r="K454" i="15"/>
  <c r="K358" i="15"/>
  <c r="K18" i="15"/>
  <c r="J662" i="15"/>
  <c r="J618" i="15"/>
  <c r="J601" i="15"/>
  <c r="K1055" i="15"/>
  <c r="J1091" i="15"/>
  <c r="J1064" i="15"/>
  <c r="J1226" i="15"/>
  <c r="K847" i="15"/>
  <c r="K811" i="15"/>
  <c r="K766" i="15"/>
  <c r="K743" i="15"/>
  <c r="K728" i="15"/>
  <c r="K715" i="15"/>
  <c r="K703" i="15"/>
  <c r="K669" i="15"/>
  <c r="K946" i="15"/>
  <c r="J788" i="15"/>
  <c r="J787" i="15" s="1"/>
  <c r="J779" i="15" s="1"/>
  <c r="K314" i="15"/>
  <c r="K286" i="15"/>
  <c r="K262" i="15"/>
  <c r="K270" i="15"/>
  <c r="K223" i="15"/>
  <c r="J227" i="15"/>
  <c r="K90" i="15"/>
  <c r="K774" i="15"/>
  <c r="K726" i="15"/>
  <c r="K696" i="15"/>
  <c r="K682" i="15"/>
  <c r="K1436" i="15"/>
  <c r="K290" i="15"/>
  <c r="K247" i="15"/>
  <c r="K1189" i="15"/>
  <c r="K970" i="15"/>
  <c r="K253" i="15"/>
  <c r="K318" i="15"/>
  <c r="K305" i="15"/>
  <c r="K208" i="15"/>
  <c r="K922" i="15"/>
  <c r="J161" i="15"/>
  <c r="J192" i="15"/>
  <c r="J84" i="15"/>
  <c r="K36" i="15"/>
  <c r="J60" i="15"/>
  <c r="J1876" i="15"/>
  <c r="K1203" i="15"/>
  <c r="K824" i="15"/>
  <c r="K1014" i="15"/>
  <c r="K2054" i="15"/>
  <c r="K1992" i="15"/>
  <c r="J1800" i="15"/>
  <c r="J1692" i="15"/>
  <c r="J1593" i="15"/>
  <c r="K1649" i="15"/>
  <c r="K1584" i="15"/>
  <c r="K1510" i="15"/>
  <c r="K1496" i="15"/>
  <c r="K1478" i="15"/>
  <c r="K1217" i="15"/>
  <c r="K1197" i="15"/>
  <c r="K1185" i="15"/>
  <c r="K1166" i="15"/>
  <c r="K1155" i="15"/>
  <c r="K1461" i="15"/>
  <c r="K977" i="15"/>
  <c r="K867" i="15"/>
  <c r="K401" i="15"/>
  <c r="J1120" i="15"/>
  <c r="K633" i="15"/>
  <c r="K542" i="15"/>
  <c r="K490" i="15"/>
  <c r="K184" i="15"/>
  <c r="K1223" i="15"/>
  <c r="J610" i="15"/>
  <c r="K1449" i="15"/>
  <c r="K777" i="15"/>
  <c r="K698" i="15"/>
  <c r="K380" i="15"/>
  <c r="J916" i="15"/>
  <c r="K28" i="15"/>
  <c r="K310" i="15"/>
  <c r="K283" i="15"/>
  <c r="J1942" i="15"/>
  <c r="J1870" i="15"/>
  <c r="K7" i="15"/>
  <c r="K1868" i="15"/>
  <c r="K803" i="15"/>
  <c r="K1220" i="15"/>
  <c r="K2079" i="15"/>
  <c r="K2025" i="15"/>
  <c r="K1985" i="15"/>
  <c r="K1964" i="15"/>
  <c r="K1911" i="15"/>
  <c r="K1876" i="15"/>
  <c r="K1782" i="15"/>
  <c r="K1758" i="15"/>
  <c r="K2071" i="15"/>
  <c r="J2047" i="15"/>
  <c r="J1977" i="15"/>
  <c r="K2058" i="15"/>
  <c r="K2035" i="15"/>
  <c r="K2028" i="15"/>
  <c r="K2020" i="15"/>
  <c r="K2013" i="15"/>
  <c r="K2007" i="15"/>
  <c r="K1980" i="15"/>
  <c r="K1949" i="15"/>
  <c r="K1917" i="15"/>
  <c r="K1904" i="15"/>
  <c r="K1892" i="15"/>
  <c r="K1870" i="15"/>
  <c r="K1860" i="15"/>
  <c r="K1855" i="15"/>
  <c r="K1844" i="15"/>
  <c r="K1832" i="15"/>
  <c r="K1819" i="15"/>
  <c r="K1814" i="15"/>
  <c r="K1791" i="15"/>
  <c r="K1775" i="15"/>
  <c r="K1765" i="15"/>
  <c r="K1727" i="15"/>
  <c r="K1706" i="15"/>
  <c r="K1673" i="15"/>
  <c r="K1839" i="15"/>
  <c r="K1825" i="15"/>
  <c r="K1808" i="15"/>
  <c r="K1748" i="15"/>
  <c r="K1739" i="15"/>
  <c r="K1723" i="15"/>
  <c r="K1708" i="15"/>
  <c r="K1687" i="15"/>
  <c r="K1675" i="15"/>
  <c r="K1665" i="15"/>
  <c r="K1651" i="15"/>
  <c r="K1635" i="15"/>
  <c r="K1623" i="15"/>
  <c r="K1615" i="15"/>
  <c r="K1605" i="15"/>
  <c r="K1600" i="15"/>
  <c r="K1567" i="15"/>
  <c r="K1562" i="15"/>
  <c r="K1552" i="15"/>
  <c r="K1522" i="15"/>
  <c r="K1489" i="15"/>
  <c r="J1657" i="15"/>
  <c r="J1656" i="15" s="1"/>
  <c r="J1628" i="15"/>
  <c r="J1584" i="15"/>
  <c r="J1578" i="15"/>
  <c r="J1541" i="15"/>
  <c r="J1527" i="15"/>
  <c r="J1510" i="15"/>
  <c r="J1496" i="15"/>
  <c r="J1478" i="15"/>
  <c r="J1477" i="15" s="1"/>
  <c r="K1277" i="15"/>
  <c r="J1461" i="15"/>
  <c r="J1354" i="15"/>
  <c r="J1333" i="15"/>
  <c r="K1194" i="15"/>
  <c r="K1152" i="15"/>
  <c r="K973" i="15"/>
  <c r="K951" i="15"/>
  <c r="K916" i="15"/>
  <c r="K1129" i="15"/>
  <c r="J735" i="15"/>
  <c r="J730" i="15"/>
  <c r="J682" i="15"/>
  <c r="J671" i="15"/>
  <c r="K1230" i="15"/>
  <c r="J922" i="15"/>
  <c r="K370" i="15"/>
  <c r="K333" i="15"/>
  <c r="J853" i="15"/>
  <c r="K643" i="15"/>
  <c r="K605" i="15"/>
  <c r="K503" i="15"/>
  <c r="K496" i="15"/>
  <c r="K482" i="15"/>
  <c r="K460" i="15"/>
  <c r="K446" i="15"/>
  <c r="K437" i="15"/>
  <c r="K429" i="15"/>
  <c r="K403" i="15"/>
  <c r="K386" i="15"/>
  <c r="K367" i="15"/>
  <c r="K192" i="15"/>
  <c r="K105" i="15"/>
  <c r="J56" i="15"/>
  <c r="K46" i="15"/>
  <c r="K1008" i="15"/>
  <c r="J652" i="15"/>
  <c r="J577" i="15"/>
  <c r="J507" i="15"/>
  <c r="J474" i="15"/>
  <c r="J471" i="15" s="1"/>
  <c r="K341" i="15"/>
  <c r="K39" i="15"/>
  <c r="K1158" i="15"/>
  <c r="K1120" i="15"/>
  <c r="J649" i="15"/>
  <c r="J633" i="15"/>
  <c r="J615" i="15"/>
  <c r="J542" i="15"/>
  <c r="J490" i="15"/>
  <c r="J466" i="15"/>
  <c r="J459" i="15" s="1"/>
  <c r="J392" i="15"/>
  <c r="K324" i="15"/>
  <c r="J169" i="15"/>
  <c r="K41" i="15"/>
  <c r="K1900" i="15"/>
  <c r="K662" i="15"/>
  <c r="K618" i="15"/>
  <c r="K601" i="15"/>
  <c r="K538" i="15"/>
  <c r="K469" i="15"/>
  <c r="K169" i="15"/>
  <c r="K13" i="15"/>
  <c r="K1933" i="15"/>
  <c r="J1085" i="15"/>
  <c r="K1097" i="15"/>
  <c r="K1057" i="15"/>
  <c r="K1006" i="15"/>
  <c r="J965" i="15"/>
  <c r="K1885" i="15"/>
  <c r="K1931" i="15"/>
  <c r="J832" i="15"/>
  <c r="K805" i="15"/>
  <c r="K782" i="15"/>
  <c r="K761" i="15"/>
  <c r="K738" i="15"/>
  <c r="K724" i="15"/>
  <c r="K711" i="15"/>
  <c r="K678" i="15"/>
  <c r="K666" i="15"/>
  <c r="J1920" i="15"/>
  <c r="K930" i="15"/>
  <c r="J841" i="15"/>
  <c r="K307" i="15"/>
  <c r="J212" i="15"/>
  <c r="J188" i="15"/>
  <c r="K178" i="15"/>
  <c r="J105" i="15"/>
  <c r="K808" i="15"/>
  <c r="K788" i="15"/>
  <c r="K764" i="15"/>
  <c r="K730" i="15"/>
  <c r="K301" i="15"/>
  <c r="K205" i="15"/>
  <c r="J283" i="15"/>
  <c r="K275" i="15"/>
  <c r="K296" i="15"/>
  <c r="K1059" i="15"/>
  <c r="J259" i="15"/>
  <c r="K251" i="15"/>
  <c r="K279" i="15"/>
  <c r="J241" i="15"/>
  <c r="J1880" i="15"/>
  <c r="J1155" i="15"/>
  <c r="K303" i="15"/>
  <c r="K241" i="15"/>
  <c r="J1892" i="15"/>
  <c r="J386" i="15"/>
  <c r="K813" i="15"/>
  <c r="K749" i="15"/>
  <c r="J236" i="15"/>
  <c r="K1085" i="15"/>
  <c r="J354" i="15"/>
  <c r="J279" i="15"/>
  <c r="K236" i="15"/>
  <c r="J740" i="15" l="1"/>
  <c r="J353" i="15"/>
  <c r="J972" i="15"/>
  <c r="C28" i="142"/>
  <c r="D28" i="142" s="1"/>
  <c r="C27" i="142"/>
  <c r="D27" i="142" s="1"/>
  <c r="C26" i="142"/>
  <c r="D26" i="142" s="1"/>
  <c r="C24" i="142"/>
  <c r="D24" i="142" s="1"/>
  <c r="C22" i="142"/>
  <c r="D22" i="142" s="1"/>
  <c r="C20" i="142"/>
  <c r="D20" i="142" s="1"/>
  <c r="J55" i="15"/>
  <c r="J449" i="15"/>
  <c r="J1005" i="15"/>
  <c r="J258" i="15"/>
  <c r="J1827" i="15"/>
  <c r="J183" i="15"/>
  <c r="J211" i="15"/>
  <c r="J6" i="15"/>
  <c r="J1903" i="15"/>
  <c r="J1854" i="15" s="1"/>
  <c r="J289" i="15"/>
  <c r="J340" i="15"/>
  <c r="J1435" i="15"/>
  <c r="J1229" i="15" s="1"/>
  <c r="J1984" i="15"/>
  <c r="J1617" i="15"/>
  <c r="J278" i="15"/>
  <c r="J1714" i="15"/>
  <c r="J317" i="15"/>
  <c r="J309" i="15"/>
  <c r="J2060" i="15"/>
  <c r="J1648" i="15"/>
  <c r="J1738" i="15"/>
  <c r="J943" i="15"/>
  <c r="J1103" i="15"/>
  <c r="J71" i="15"/>
  <c r="J609" i="15"/>
  <c r="J1941" i="15"/>
  <c r="J1925" i="15" s="1"/>
  <c r="J714" i="15"/>
  <c r="K1488" i="15"/>
  <c r="K1738" i="15"/>
  <c r="K183" i="15"/>
  <c r="K317" i="15"/>
  <c r="K246" i="15"/>
  <c r="K459" i="15"/>
  <c r="J1526" i="15"/>
  <c r="K1222" i="15"/>
  <c r="K976" i="15"/>
  <c r="K1216" i="15"/>
  <c r="C8" i="142" s="1"/>
  <c r="D8" i="142" s="1"/>
  <c r="K1013" i="15"/>
  <c r="K514" i="15"/>
  <c r="J502" i="15"/>
  <c r="K1513" i="15"/>
  <c r="J369" i="15"/>
  <c r="K258" i="15"/>
  <c r="K1977" i="15"/>
  <c r="K768" i="15"/>
  <c r="K1941" i="15"/>
  <c r="K55" i="15"/>
  <c r="K1492" i="15"/>
  <c r="K1714" i="15"/>
  <c r="K71" i="15"/>
  <c r="K1063" i="15"/>
  <c r="K576" i="15"/>
  <c r="K278" i="15"/>
  <c r="K787" i="15"/>
  <c r="K369" i="15"/>
  <c r="K1807" i="15"/>
  <c r="K6" i="15"/>
  <c r="K35" i="15"/>
  <c r="K763" i="15"/>
  <c r="K807" i="15"/>
  <c r="K340" i="15"/>
  <c r="J576" i="15"/>
  <c r="K1664" i="15"/>
  <c r="K1686" i="15"/>
  <c r="K1903" i="15"/>
  <c r="K309" i="15"/>
  <c r="K489" i="15"/>
  <c r="K823" i="15"/>
  <c r="K289" i="15"/>
  <c r="K714" i="15"/>
  <c r="K810" i="15"/>
  <c r="K2001" i="15"/>
  <c r="K2043" i="15"/>
  <c r="K2074" i="15"/>
  <c r="J1165" i="15"/>
  <c r="K609" i="15"/>
  <c r="J1222" i="15"/>
  <c r="J831" i="15"/>
  <c r="J815" i="15" s="1"/>
  <c r="K802" i="15"/>
  <c r="K27" i="15"/>
  <c r="K1435" i="15"/>
  <c r="K2022" i="15"/>
  <c r="K735" i="15"/>
  <c r="K771" i="15"/>
  <c r="K1103" i="15"/>
  <c r="K449" i="15"/>
  <c r="K471" i="15"/>
  <c r="K831" i="15"/>
  <c r="K943" i="15"/>
  <c r="K1526" i="15"/>
  <c r="K436" i="15"/>
  <c r="K748" i="15"/>
  <c r="J489" i="15"/>
  <c r="K428" i="15"/>
  <c r="K481" i="15"/>
  <c r="K502" i="15"/>
  <c r="K642" i="15"/>
  <c r="K1219" i="15"/>
  <c r="K776" i="15"/>
  <c r="K1165" i="15"/>
  <c r="K1477" i="15"/>
  <c r="J1063" i="15"/>
  <c r="J642" i="15"/>
  <c r="K1481" i="15"/>
  <c r="K1617" i="15"/>
  <c r="J2012" i="15"/>
  <c r="K1827" i="15"/>
  <c r="K2051" i="15"/>
  <c r="J2030" i="15"/>
  <c r="K1656" i="15"/>
  <c r="K48" i="15"/>
  <c r="J514" i="15"/>
  <c r="K353" i="15"/>
  <c r="J1513" i="15"/>
  <c r="K1484" i="15"/>
  <c r="K211" i="15"/>
  <c r="K443" i="15"/>
  <c r="K1925" i="15" l="1"/>
  <c r="D30" i="9" s="1"/>
  <c r="E30" i="9" s="1"/>
  <c r="C19" i="171"/>
  <c r="C31" i="149"/>
  <c r="C25" i="171"/>
  <c r="C43" i="149"/>
  <c r="C27" i="171"/>
  <c r="C47" i="149"/>
  <c r="C23" i="171"/>
  <c r="C39" i="149"/>
  <c r="C26" i="171"/>
  <c r="C45" i="149"/>
  <c r="C21" i="171"/>
  <c r="C35" i="149"/>
  <c r="C30" i="142"/>
  <c r="D30" i="142" s="1"/>
  <c r="C29" i="142"/>
  <c r="D29" i="142" s="1"/>
  <c r="C25" i="142"/>
  <c r="D25" i="142" s="1"/>
  <c r="C23" i="142"/>
  <c r="D23" i="142" s="1"/>
  <c r="C21" i="142"/>
  <c r="D21" i="142" s="1"/>
  <c r="C19" i="142"/>
  <c r="D19" i="142" s="1"/>
  <c r="C18" i="142"/>
  <c r="D18" i="142" s="1"/>
  <c r="C17" i="142"/>
  <c r="D17" i="142" s="1"/>
  <c r="C16" i="142"/>
  <c r="D16" i="142" s="1"/>
  <c r="K1229" i="15"/>
  <c r="C15" i="142"/>
  <c r="D15" i="142" s="1"/>
  <c r="J1495" i="15"/>
  <c r="K1005" i="15"/>
  <c r="C12" i="142"/>
  <c r="D12" i="142" s="1"/>
  <c r="J148" i="15"/>
  <c r="J43" i="15" s="1"/>
  <c r="C11" i="142"/>
  <c r="D11" i="142" s="1"/>
  <c r="C10" i="142"/>
  <c r="D10" i="142" s="1"/>
  <c r="C9" i="142"/>
  <c r="D9" i="142" s="1"/>
  <c r="D14" i="9"/>
  <c r="E14" i="9" s="1"/>
  <c r="D9" i="9"/>
  <c r="E9" i="9" s="1"/>
  <c r="D21" i="9"/>
  <c r="E21" i="9" s="1"/>
  <c r="D12" i="9"/>
  <c r="E12" i="9" s="1"/>
  <c r="D16" i="9"/>
  <c r="E16" i="9" s="1"/>
  <c r="D8" i="9"/>
  <c r="E8" i="9" s="1"/>
  <c r="D10" i="9"/>
  <c r="E10" i="9" s="1"/>
  <c r="D18" i="9"/>
  <c r="E18" i="9" s="1"/>
  <c r="J335" i="15"/>
  <c r="J1691" i="15"/>
  <c r="K779" i="15"/>
  <c r="K1648" i="15"/>
  <c r="K740" i="15"/>
  <c r="K2030" i="15"/>
  <c r="K1854" i="15"/>
  <c r="K1062" i="15"/>
  <c r="J1062" i="15"/>
  <c r="J1054" i="15" s="1"/>
  <c r="J1215" i="15"/>
  <c r="K1984" i="15"/>
  <c r="K1691" i="15"/>
  <c r="K148" i="15"/>
  <c r="K2012" i="15"/>
  <c r="K1495" i="15"/>
  <c r="K972" i="15"/>
  <c r="K815" i="15"/>
  <c r="K335" i="15"/>
  <c r="J575" i="15"/>
  <c r="J484" i="15" s="1"/>
  <c r="K2060" i="15"/>
  <c r="D34" i="9" s="1"/>
  <c r="E34" i="9" s="1"/>
  <c r="K575" i="15"/>
  <c r="C15" i="171" l="1"/>
  <c r="C23" i="149"/>
  <c r="C18" i="171"/>
  <c r="C29" i="149"/>
  <c r="C41" i="149"/>
  <c r="C24" i="171"/>
  <c r="AJ36" i="149"/>
  <c r="AB36" i="149"/>
  <c r="T36" i="149"/>
  <c r="L36" i="149"/>
  <c r="AL36" i="149"/>
  <c r="Z36" i="149"/>
  <c r="P36" i="149"/>
  <c r="F36" i="149"/>
  <c r="AH36" i="149"/>
  <c r="X36" i="149"/>
  <c r="N36" i="149"/>
  <c r="AD36" i="149"/>
  <c r="H36" i="149"/>
  <c r="R36" i="149"/>
  <c r="AF36" i="149"/>
  <c r="AP36" i="149"/>
  <c r="V36" i="149"/>
  <c r="AN36" i="149"/>
  <c r="J36" i="149"/>
  <c r="AN40" i="149"/>
  <c r="AF40" i="149"/>
  <c r="X40" i="149"/>
  <c r="P40" i="149"/>
  <c r="H40" i="149"/>
  <c r="AJ40" i="149"/>
  <c r="Z40" i="149"/>
  <c r="N40" i="149"/>
  <c r="AH40" i="149"/>
  <c r="V40" i="149"/>
  <c r="L40" i="149"/>
  <c r="AL40" i="149"/>
  <c r="R40" i="149"/>
  <c r="AB40" i="149"/>
  <c r="AP40" i="149"/>
  <c r="AD40" i="149"/>
  <c r="J40" i="149"/>
  <c r="F40" i="149"/>
  <c r="T40" i="149"/>
  <c r="AJ44" i="149"/>
  <c r="AB44" i="149"/>
  <c r="T44" i="149"/>
  <c r="L44" i="149"/>
  <c r="AH44" i="149"/>
  <c r="X44" i="149"/>
  <c r="N44" i="149"/>
  <c r="AP44" i="149"/>
  <c r="AF44" i="149"/>
  <c r="V44" i="149"/>
  <c r="J44" i="149"/>
  <c r="Z44" i="149"/>
  <c r="F44" i="149"/>
  <c r="AL44" i="149"/>
  <c r="H44" i="149"/>
  <c r="AN44" i="149"/>
  <c r="R44" i="149"/>
  <c r="P44" i="149"/>
  <c r="AD44" i="149"/>
  <c r="C8" i="171"/>
  <c r="C9" i="149"/>
  <c r="C11" i="171"/>
  <c r="C15" i="149"/>
  <c r="C14" i="171"/>
  <c r="C21" i="149"/>
  <c r="C25" i="149"/>
  <c r="C16" i="171"/>
  <c r="C33" i="149"/>
  <c r="C20" i="171"/>
  <c r="C49" i="149"/>
  <c r="C28" i="171"/>
  <c r="C9" i="171"/>
  <c r="C11" i="149"/>
  <c r="C7" i="171"/>
  <c r="C7" i="149"/>
  <c r="AL46" i="149"/>
  <c r="AD46" i="149"/>
  <c r="V46" i="149"/>
  <c r="N46" i="149"/>
  <c r="F46" i="149"/>
  <c r="AN46" i="149"/>
  <c r="AB46" i="149"/>
  <c r="R46" i="149"/>
  <c r="H46" i="149"/>
  <c r="AJ46" i="149"/>
  <c r="Z46" i="149"/>
  <c r="P46" i="149"/>
  <c r="AF46" i="149"/>
  <c r="J46" i="149"/>
  <c r="AP46" i="149"/>
  <c r="L46" i="149"/>
  <c r="X46" i="149"/>
  <c r="T46" i="149"/>
  <c r="AH46" i="149"/>
  <c r="AN48" i="149"/>
  <c r="AF48" i="149"/>
  <c r="X48" i="149"/>
  <c r="P48" i="149"/>
  <c r="H48" i="149"/>
  <c r="AH48" i="149"/>
  <c r="V48" i="149"/>
  <c r="L48" i="149"/>
  <c r="AP48" i="149"/>
  <c r="AD48" i="149"/>
  <c r="T48" i="149"/>
  <c r="J48" i="149"/>
  <c r="AJ48" i="149"/>
  <c r="N48" i="149"/>
  <c r="R48" i="149"/>
  <c r="AB48" i="149"/>
  <c r="F48" i="149"/>
  <c r="Z48" i="149"/>
  <c r="AL48" i="149"/>
  <c r="AN32" i="149"/>
  <c r="AF32" i="149"/>
  <c r="X32" i="149"/>
  <c r="P32" i="149"/>
  <c r="H32" i="149"/>
  <c r="AL32" i="149"/>
  <c r="AB32" i="149"/>
  <c r="AJ32" i="149"/>
  <c r="Z32" i="149"/>
  <c r="N32" i="149"/>
  <c r="AP32" i="149"/>
  <c r="T32" i="149"/>
  <c r="F32" i="149"/>
  <c r="L32" i="149"/>
  <c r="V32" i="149"/>
  <c r="AH32" i="149"/>
  <c r="R32" i="149"/>
  <c r="AD32" i="149"/>
  <c r="J32" i="149"/>
  <c r="C10" i="171"/>
  <c r="C13" i="149"/>
  <c r="C17" i="171"/>
  <c r="C27" i="149"/>
  <c r="C22" i="171"/>
  <c r="C37" i="149"/>
  <c r="C29" i="171"/>
  <c r="C51" i="149"/>
  <c r="K1215" i="15"/>
  <c r="D25" i="9" s="1"/>
  <c r="E25" i="9" s="1"/>
  <c r="D23" i="9"/>
  <c r="E23" i="9" s="1"/>
  <c r="C13" i="142"/>
  <c r="D13" i="142" s="1"/>
  <c r="C14" i="142"/>
  <c r="D14" i="142" s="1"/>
  <c r="D31" i="9"/>
  <c r="E31" i="9" s="1"/>
  <c r="D32" i="9"/>
  <c r="E32" i="9" s="1"/>
  <c r="D29" i="9"/>
  <c r="E29" i="9" s="1"/>
  <c r="D33" i="9"/>
  <c r="E33" i="9" s="1"/>
  <c r="D26" i="9"/>
  <c r="E26" i="9" s="1"/>
  <c r="D27" i="9"/>
  <c r="E27" i="9" s="1"/>
  <c r="D13" i="9"/>
  <c r="E13" i="9" s="1"/>
  <c r="D19" i="9"/>
  <c r="E19" i="9" s="1"/>
  <c r="D20" i="9"/>
  <c r="E20" i="9" s="1"/>
  <c r="D22" i="9"/>
  <c r="E22" i="9" s="1"/>
  <c r="D28" i="9"/>
  <c r="E28" i="9" s="1"/>
  <c r="D17" i="9"/>
  <c r="E17" i="9" s="1"/>
  <c r="K484" i="15"/>
  <c r="K43" i="15"/>
  <c r="K1054" i="15"/>
  <c r="AJ28" i="149" l="1"/>
  <c r="AB28" i="149"/>
  <c r="T28" i="149"/>
  <c r="L28" i="149"/>
  <c r="AL28" i="149"/>
  <c r="Z28" i="149"/>
  <c r="P28" i="149"/>
  <c r="F28" i="149"/>
  <c r="AN28" i="149"/>
  <c r="X28" i="149"/>
  <c r="J28" i="149"/>
  <c r="AF28" i="149"/>
  <c r="AP28" i="149"/>
  <c r="N28" i="149"/>
  <c r="AH28" i="149"/>
  <c r="V28" i="149"/>
  <c r="H28" i="149"/>
  <c r="R28" i="149"/>
  <c r="AD28" i="149"/>
  <c r="AP34" i="149"/>
  <c r="AH34" i="149"/>
  <c r="Z34" i="149"/>
  <c r="R34" i="149"/>
  <c r="J34" i="149"/>
  <c r="AF34" i="149"/>
  <c r="V34" i="149"/>
  <c r="L34" i="149"/>
  <c r="AN34" i="149"/>
  <c r="AD34" i="149"/>
  <c r="T34" i="149"/>
  <c r="H34" i="149"/>
  <c r="X34" i="149"/>
  <c r="N34" i="149"/>
  <c r="AB34" i="149"/>
  <c r="AL34" i="149"/>
  <c r="P34" i="149"/>
  <c r="AJ34" i="149"/>
  <c r="F34" i="149"/>
  <c r="AJ52" i="149"/>
  <c r="AB52" i="149"/>
  <c r="T52" i="149"/>
  <c r="L52" i="149"/>
  <c r="AP52" i="149"/>
  <c r="AH52" i="149"/>
  <c r="Z52" i="149"/>
  <c r="R52" i="149"/>
  <c r="J52" i="149"/>
  <c r="AD52" i="149"/>
  <c r="N52" i="149"/>
  <c r="AN52" i="149"/>
  <c r="X52" i="149"/>
  <c r="H52" i="149"/>
  <c r="P52" i="149"/>
  <c r="AF52" i="149"/>
  <c r="AL52" i="149"/>
  <c r="F52" i="149"/>
  <c r="V52" i="149"/>
  <c r="C17" i="149"/>
  <c r="C12" i="171"/>
  <c r="AP16" i="149"/>
  <c r="AH16" i="149"/>
  <c r="Z16" i="149"/>
  <c r="R16" i="149"/>
  <c r="J16" i="149"/>
  <c r="AF16" i="149"/>
  <c r="V16" i="149"/>
  <c r="L16" i="149"/>
  <c r="AB16" i="149"/>
  <c r="F16" i="149"/>
  <c r="AJ16" i="149"/>
  <c r="AN16" i="149"/>
  <c r="AD16" i="149"/>
  <c r="T16" i="149"/>
  <c r="H16" i="149"/>
  <c r="AL16" i="149"/>
  <c r="P16" i="149"/>
  <c r="X16" i="149"/>
  <c r="N16" i="149"/>
  <c r="AL38" i="149"/>
  <c r="AD38" i="149"/>
  <c r="V38" i="149"/>
  <c r="N38" i="149"/>
  <c r="F38" i="149"/>
  <c r="AP38" i="149"/>
  <c r="AF38" i="149"/>
  <c r="T38" i="149"/>
  <c r="J38" i="149"/>
  <c r="AN38" i="149"/>
  <c r="AB38" i="149"/>
  <c r="R38" i="149"/>
  <c r="H38" i="149"/>
  <c r="AH38" i="149"/>
  <c r="L38" i="149"/>
  <c r="X38" i="149"/>
  <c r="AJ38" i="149"/>
  <c r="Z38" i="149"/>
  <c r="P38" i="149"/>
  <c r="AN14" i="149"/>
  <c r="AF14" i="149"/>
  <c r="X14" i="149"/>
  <c r="P14" i="149"/>
  <c r="H14" i="149"/>
  <c r="AL14" i="149"/>
  <c r="AB14" i="149"/>
  <c r="R14" i="149"/>
  <c r="F14" i="149"/>
  <c r="V14" i="149"/>
  <c r="AP14" i="149"/>
  <c r="T14" i="149"/>
  <c r="AJ14" i="149"/>
  <c r="Z14" i="149"/>
  <c r="N14" i="149"/>
  <c r="AH14" i="149"/>
  <c r="L14" i="149"/>
  <c r="AD14" i="149"/>
  <c r="J14" i="149"/>
  <c r="AP50" i="149"/>
  <c r="AH50" i="149"/>
  <c r="Z50" i="149"/>
  <c r="R50" i="149"/>
  <c r="J50" i="149"/>
  <c r="AN50" i="149"/>
  <c r="AF50" i="149"/>
  <c r="X50" i="149"/>
  <c r="P50" i="149"/>
  <c r="AJ50" i="149"/>
  <c r="T50" i="149"/>
  <c r="F50" i="149"/>
  <c r="AD50" i="149"/>
  <c r="N50" i="149"/>
  <c r="V50" i="149"/>
  <c r="H50" i="149"/>
  <c r="AB50" i="149"/>
  <c r="L50" i="149"/>
  <c r="AL50" i="149"/>
  <c r="AP26" i="149"/>
  <c r="AH26" i="149"/>
  <c r="Z26" i="149"/>
  <c r="R26" i="149"/>
  <c r="J26" i="149"/>
  <c r="AF26" i="149"/>
  <c r="V26" i="149"/>
  <c r="L26" i="149"/>
  <c r="AJ26" i="149"/>
  <c r="T26" i="149"/>
  <c r="F26" i="149"/>
  <c r="AN26" i="149"/>
  <c r="N26" i="149"/>
  <c r="X26" i="149"/>
  <c r="AD26" i="149"/>
  <c r="P26" i="149"/>
  <c r="AB26" i="149"/>
  <c r="AL26" i="149"/>
  <c r="H26" i="149"/>
  <c r="AN24" i="149"/>
  <c r="AF24" i="149"/>
  <c r="X24" i="149"/>
  <c r="P24" i="149"/>
  <c r="H24" i="149"/>
  <c r="AL24" i="149"/>
  <c r="AB24" i="149"/>
  <c r="R24" i="149"/>
  <c r="F24" i="149"/>
  <c r="AD24" i="149"/>
  <c r="N24" i="149"/>
  <c r="V24" i="149"/>
  <c r="AH24" i="149"/>
  <c r="AP24" i="149"/>
  <c r="Z24" i="149"/>
  <c r="L24" i="149"/>
  <c r="AJ24" i="149"/>
  <c r="J24" i="149"/>
  <c r="T24" i="149"/>
  <c r="AL30" i="149"/>
  <c r="AD30" i="149"/>
  <c r="V30" i="149"/>
  <c r="N30" i="149"/>
  <c r="F30" i="149"/>
  <c r="AP30" i="149"/>
  <c r="AF30" i="149"/>
  <c r="T30" i="149"/>
  <c r="J30" i="149"/>
  <c r="AB30" i="149"/>
  <c r="P30" i="149"/>
  <c r="X30" i="149"/>
  <c r="AH30" i="149"/>
  <c r="AN30" i="149"/>
  <c r="Z30" i="149"/>
  <c r="L30" i="149"/>
  <c r="AJ30" i="149"/>
  <c r="H30" i="149"/>
  <c r="R30" i="149"/>
  <c r="AN8" i="149"/>
  <c r="AF8" i="149"/>
  <c r="X8" i="149"/>
  <c r="P8" i="149"/>
  <c r="H8" i="149"/>
  <c r="AB8" i="149"/>
  <c r="L8" i="149"/>
  <c r="AP8" i="149"/>
  <c r="Z8" i="149"/>
  <c r="J8" i="149"/>
  <c r="AL8" i="149"/>
  <c r="AD8" i="149"/>
  <c r="V8" i="149"/>
  <c r="N8" i="149"/>
  <c r="F8" i="149"/>
  <c r="AJ8" i="149"/>
  <c r="T8" i="149"/>
  <c r="AH8" i="149"/>
  <c r="R8" i="149"/>
  <c r="C13" i="171"/>
  <c r="C19" i="149"/>
  <c r="AL12" i="149"/>
  <c r="AD12" i="149"/>
  <c r="V12" i="149"/>
  <c r="N12" i="149"/>
  <c r="AH12" i="149"/>
  <c r="X12" i="149"/>
  <c r="L12" i="149"/>
  <c r="AN12" i="149"/>
  <c r="R12" i="149"/>
  <c r="AJ12" i="149"/>
  <c r="P12" i="149"/>
  <c r="AP12" i="149"/>
  <c r="AF12" i="149"/>
  <c r="T12" i="149"/>
  <c r="J12" i="149"/>
  <c r="AB12" i="149"/>
  <c r="H12" i="149"/>
  <c r="Z12" i="149"/>
  <c r="F12" i="149"/>
  <c r="AL22" i="149"/>
  <c r="AD22" i="149"/>
  <c r="AH22" i="149"/>
  <c r="X22" i="149"/>
  <c r="P22" i="149"/>
  <c r="H22" i="149"/>
  <c r="AN22" i="149"/>
  <c r="Z22" i="149"/>
  <c r="N22" i="149"/>
  <c r="AF22" i="149"/>
  <c r="J22" i="149"/>
  <c r="AP22" i="149"/>
  <c r="R22" i="149"/>
  <c r="AJ22" i="149"/>
  <c r="V22" i="149"/>
  <c r="L22" i="149"/>
  <c r="T22" i="149"/>
  <c r="AB22" i="149"/>
  <c r="F22" i="149"/>
  <c r="AP10" i="149"/>
  <c r="AH10" i="149"/>
  <c r="Z10" i="149"/>
  <c r="R10" i="149"/>
  <c r="J10" i="149"/>
  <c r="AL10" i="149"/>
  <c r="V10" i="149"/>
  <c r="F10" i="149"/>
  <c r="AJ10" i="149"/>
  <c r="T10" i="149"/>
  <c r="AN10" i="149"/>
  <c r="AF10" i="149"/>
  <c r="X10" i="149"/>
  <c r="P10" i="149"/>
  <c r="H10" i="149"/>
  <c r="AD10" i="149"/>
  <c r="N10" i="149"/>
  <c r="AB10" i="149"/>
  <c r="L10" i="149"/>
  <c r="AP42" i="149"/>
  <c r="AH42" i="149"/>
  <c r="Z42" i="149"/>
  <c r="R42" i="149"/>
  <c r="J42" i="149"/>
  <c r="AN42" i="149"/>
  <c r="AD42" i="149"/>
  <c r="T42" i="149"/>
  <c r="H42" i="149"/>
  <c r="AL42" i="149"/>
  <c r="AB42" i="149"/>
  <c r="P42" i="149"/>
  <c r="F42" i="149"/>
  <c r="V42" i="149"/>
  <c r="AF42" i="149"/>
  <c r="AJ42" i="149"/>
  <c r="N42" i="149"/>
  <c r="L42" i="149"/>
  <c r="X42" i="149"/>
  <c r="D31" i="142"/>
  <c r="E14" i="142" s="1"/>
  <c r="D13" i="171" s="1"/>
  <c r="C31" i="142"/>
  <c r="D15" i="9"/>
  <c r="E15" i="9" s="1"/>
  <c r="D24" i="9"/>
  <c r="E24" i="9" s="1"/>
  <c r="D11" i="9"/>
  <c r="K2083" i="15"/>
  <c r="C30" i="171" l="1"/>
  <c r="AL20" i="149"/>
  <c r="AD20" i="149"/>
  <c r="V20" i="149"/>
  <c r="N20" i="149"/>
  <c r="F20" i="149"/>
  <c r="AP20" i="149"/>
  <c r="AF20" i="149"/>
  <c r="T20" i="149"/>
  <c r="J20" i="149"/>
  <c r="Z20" i="149"/>
  <c r="AH20" i="149"/>
  <c r="L20" i="149"/>
  <c r="AN20" i="149"/>
  <c r="AB20" i="149"/>
  <c r="R20" i="149"/>
  <c r="H20" i="149"/>
  <c r="AJ20" i="149"/>
  <c r="P20" i="149"/>
  <c r="X20" i="149"/>
  <c r="C53" i="149"/>
  <c r="AJ18" i="149"/>
  <c r="AB18" i="149"/>
  <c r="T18" i="149"/>
  <c r="L18" i="149"/>
  <c r="AL18" i="149"/>
  <c r="Z18" i="149"/>
  <c r="P18" i="149"/>
  <c r="F18" i="149"/>
  <c r="AP18" i="149"/>
  <c r="AF18" i="149"/>
  <c r="J18" i="149"/>
  <c r="AN18" i="149"/>
  <c r="R18" i="149"/>
  <c r="AH18" i="149"/>
  <c r="X18" i="149"/>
  <c r="N18" i="149"/>
  <c r="V18" i="149"/>
  <c r="AD18" i="149"/>
  <c r="H18" i="149"/>
  <c r="E27" i="142"/>
  <c r="D26" i="171" s="1"/>
  <c r="E24" i="142"/>
  <c r="D23" i="171" s="1"/>
  <c r="E28" i="142"/>
  <c r="D27" i="171" s="1"/>
  <c r="E22" i="142"/>
  <c r="D21" i="171" s="1"/>
  <c r="E20" i="142"/>
  <c r="D19" i="171" s="1"/>
  <c r="E26" i="142"/>
  <c r="D25" i="171" s="1"/>
  <c r="E11" i="142"/>
  <c r="D10" i="171" s="1"/>
  <c r="E8" i="142"/>
  <c r="D7" i="171" s="1"/>
  <c r="E17" i="142"/>
  <c r="D16" i="171" s="1"/>
  <c r="E10" i="142"/>
  <c r="D9" i="171" s="1"/>
  <c r="E9" i="142"/>
  <c r="D8" i="171" s="1"/>
  <c r="E25" i="142"/>
  <c r="D24" i="171" s="1"/>
  <c r="E12" i="142"/>
  <c r="D11" i="171" s="1"/>
  <c r="E18" i="142"/>
  <c r="D17" i="171" s="1"/>
  <c r="E30" i="142"/>
  <c r="D29" i="171" s="1"/>
  <c r="E23" i="142"/>
  <c r="D22" i="171" s="1"/>
  <c r="E19" i="142"/>
  <c r="D18" i="171" s="1"/>
  <c r="E21" i="142"/>
  <c r="D20" i="171" s="1"/>
  <c r="E16" i="142"/>
  <c r="D15" i="171" s="1"/>
  <c r="E29" i="142"/>
  <c r="D28" i="171" s="1"/>
  <c r="E15" i="142"/>
  <c r="D14" i="171" s="1"/>
  <c r="E13" i="142"/>
  <c r="D12" i="171" s="1"/>
  <c r="E11" i="9"/>
  <c r="D35" i="9"/>
  <c r="K2084" i="15"/>
  <c r="Z54" i="149" l="1"/>
  <c r="Y53" i="149" s="1"/>
  <c r="R54" i="149"/>
  <c r="Q53" i="149" s="1"/>
  <c r="AD54" i="149"/>
  <c r="AC53" i="149" s="1"/>
  <c r="P54" i="149"/>
  <c r="O53" i="149" s="1"/>
  <c r="AF54" i="149"/>
  <c r="AE53" i="149" s="1"/>
  <c r="AN54" i="149"/>
  <c r="AM53" i="149" s="1"/>
  <c r="AB54" i="149"/>
  <c r="AA53" i="149" s="1"/>
  <c r="V54" i="149"/>
  <c r="U53" i="149" s="1"/>
  <c r="H54" i="149"/>
  <c r="G53" i="149" s="1"/>
  <c r="T54" i="149"/>
  <c r="S53" i="149" s="1"/>
  <c r="X54" i="149"/>
  <c r="W53" i="149" s="1"/>
  <c r="N54" i="149"/>
  <c r="M53" i="149" s="1"/>
  <c r="AH54" i="149"/>
  <c r="AG53" i="149" s="1"/>
  <c r="L54" i="149"/>
  <c r="K53" i="149" s="1"/>
  <c r="AP54" i="149"/>
  <c r="AO53" i="149" s="1"/>
  <c r="AJ54" i="149"/>
  <c r="AI53" i="149" s="1"/>
  <c r="J54" i="149"/>
  <c r="I53" i="149" s="1"/>
  <c r="F54" i="149"/>
  <c r="E53" i="149" s="1"/>
  <c r="E55" i="149" s="1"/>
  <c r="AL54" i="149"/>
  <c r="AK53" i="149" s="1"/>
  <c r="D30" i="171"/>
  <c r="E31" i="142"/>
  <c r="E35" i="9"/>
  <c r="K2085" i="15"/>
  <c r="G55" i="149" l="1"/>
  <c r="I55" i="149" s="1"/>
  <c r="K55" i="149" s="1"/>
  <c r="M55" i="149" s="1"/>
  <c r="O55" i="149" s="1"/>
  <c r="Q55" i="149" s="1"/>
  <c r="S55" i="149" s="1"/>
  <c r="U55" i="149" s="1"/>
  <c r="W55" i="149" s="1"/>
  <c r="Y55" i="149" s="1"/>
  <c r="AA55" i="149" s="1"/>
  <c r="AC55" i="149" s="1"/>
  <c r="AE55" i="149" s="1"/>
  <c r="AG55" i="149" s="1"/>
  <c r="AI55" i="149" s="1"/>
  <c r="AK55" i="149" s="1"/>
  <c r="AM55" i="149" s="1"/>
  <c r="AO55" i="149" s="1"/>
  <c r="F56" i="149"/>
  <c r="H56" i="149" s="1"/>
  <c r="J56" i="149" s="1"/>
  <c r="L56" i="149" s="1"/>
  <c r="N56" i="149" s="1"/>
  <c r="P56" i="149" s="1"/>
  <c r="R56" i="149" s="1"/>
  <c r="T56" i="149" s="1"/>
  <c r="V56" i="149" s="1"/>
  <c r="X56" i="149" s="1"/>
  <c r="Z56" i="149" s="1"/>
  <c r="AB56" i="149" s="1"/>
  <c r="AD56" i="149" s="1"/>
  <c r="AF56" i="149" s="1"/>
  <c r="AH56" i="149" s="1"/>
  <c r="AJ56" i="149" s="1"/>
  <c r="AL56" i="149" s="1"/>
  <c r="AN56" i="149" s="1"/>
  <c r="AP56" i="149" s="1"/>
  <c r="F12" i="9"/>
  <c r="F10" i="9"/>
  <c r="F14" i="9"/>
  <c r="F34" i="9"/>
  <c r="F30" i="9"/>
  <c r="F9" i="9"/>
  <c r="F16" i="9"/>
  <c r="F18" i="9"/>
  <c r="F21" i="9"/>
  <c r="F23" i="9"/>
  <c r="F27" i="9"/>
  <c r="F31" i="9"/>
  <c r="F17" i="9"/>
  <c r="F8" i="9"/>
  <c r="F22" i="9"/>
  <c r="F33" i="9"/>
  <c r="F13" i="9"/>
  <c r="F32" i="9"/>
  <c r="F26" i="9"/>
  <c r="F28" i="9"/>
  <c r="F29" i="9"/>
  <c r="F20" i="9"/>
  <c r="F19" i="9"/>
  <c r="F25" i="9"/>
  <c r="F15" i="9"/>
  <c r="F24" i="9"/>
  <c r="F11" i="9"/>
  <c r="F35" i="9" l="1"/>
</calcChain>
</file>

<file path=xl/sharedStrings.xml><?xml version="1.0" encoding="utf-8"?>
<sst xmlns="http://schemas.openxmlformats.org/spreadsheetml/2006/main" count="27373" uniqueCount="5268">
  <si>
    <r>
      <rPr>
        <b/>
        <sz val="7.5"/>
        <rFont val="Times New Roman"/>
        <family val="1"/>
      </rPr>
      <t xml:space="preserve">UNIDADE ESCOLAR
</t>
    </r>
    <r>
      <rPr>
        <sz val="7.5"/>
        <rFont val="Times New Roman"/>
        <family val="1"/>
      </rPr>
      <t>COLÉGIO ESTADUAL DO SOL</t>
    </r>
  </si>
  <si>
    <r>
      <rPr>
        <b/>
        <sz val="7.5"/>
        <rFont val="Times New Roman"/>
        <family val="1"/>
      </rPr>
      <t xml:space="preserve">CÓDIGO INEP
</t>
    </r>
    <r>
      <rPr>
        <sz val="7.5"/>
        <rFont val="Times New Roman"/>
        <family val="1"/>
      </rPr>
      <t>52054330</t>
    </r>
  </si>
  <si>
    <r>
      <rPr>
        <b/>
        <sz val="7.5"/>
        <rFont val="Times New Roman"/>
        <family val="1"/>
      </rPr>
      <t xml:space="preserve">OBRA
</t>
    </r>
    <r>
      <rPr>
        <sz val="7.5"/>
        <rFont val="Times New Roman"/>
        <family val="1"/>
      </rPr>
      <t>REFORMA E AMPLIAÇÃO</t>
    </r>
  </si>
  <si>
    <r>
      <rPr>
        <b/>
        <sz val="7.5"/>
        <rFont val="Times New Roman"/>
        <family val="1"/>
      </rPr>
      <t xml:space="preserve">CIDADE
</t>
    </r>
    <r>
      <rPr>
        <sz val="7.5"/>
        <rFont val="Times New Roman"/>
        <family val="1"/>
      </rPr>
      <t>RIO VERDE</t>
    </r>
  </si>
  <si>
    <r>
      <rPr>
        <b/>
        <sz val="7.5"/>
        <rFont val="Times New Roman"/>
        <family val="1"/>
      </rPr>
      <t xml:space="preserve">ENDEREÇO
</t>
    </r>
    <r>
      <rPr>
        <sz val="7.5"/>
        <rFont val="Times New Roman"/>
        <family val="1"/>
      </rPr>
      <t>RUA AUGUSTA BASTOS , CENTRO , CEP:75900-030</t>
    </r>
  </si>
  <si>
    <r>
      <rPr>
        <b/>
        <sz val="7.5"/>
        <rFont val="Times New Roman"/>
        <family val="1"/>
      </rPr>
      <t xml:space="preserve">CRE
</t>
    </r>
    <r>
      <rPr>
        <sz val="7.5"/>
        <rFont val="Times New Roman"/>
        <family val="1"/>
      </rPr>
      <t>CRE-RIO VERDE</t>
    </r>
  </si>
  <si>
    <r>
      <rPr>
        <b/>
        <sz val="7.5"/>
        <rFont val="Times New Roman"/>
        <family val="1"/>
      </rPr>
      <t xml:space="preserve">REFERÊNCIA
</t>
    </r>
    <r>
      <rPr>
        <sz val="7.5"/>
        <rFont val="Times New Roman"/>
        <family val="1"/>
      </rPr>
      <t>GOINFRA E SINAPI - ONERADA</t>
    </r>
  </si>
  <si>
    <r>
      <rPr>
        <b/>
        <sz val="7.5"/>
        <rFont val="Times New Roman"/>
        <family val="1"/>
      </rPr>
      <t xml:space="preserve">DATA
</t>
    </r>
    <r>
      <rPr>
        <sz val="7.5"/>
        <rFont val="Times New Roman"/>
        <family val="1"/>
      </rPr>
      <t>11/08/2023</t>
    </r>
  </si>
  <si>
    <r>
      <rPr>
        <b/>
        <sz val="7.5"/>
        <rFont val="Times New Roman"/>
        <family val="1"/>
      </rPr>
      <t xml:space="preserve">ÁREA TOTAL CONSTRUÍDA (M²)
</t>
    </r>
    <r>
      <rPr>
        <sz val="7.5"/>
        <rFont val="Times New Roman"/>
        <family val="1"/>
      </rPr>
      <t>3477,90</t>
    </r>
  </si>
  <si>
    <r>
      <rPr>
        <b/>
        <sz val="8.5"/>
        <rFont val="Times New Roman"/>
        <family val="1"/>
      </rPr>
      <t>SOMATÓRIO DE SERVIÇOS</t>
    </r>
  </si>
  <si>
    <r>
      <rPr>
        <b/>
        <sz val="7.5"/>
        <rFont val="Times New Roman"/>
        <family val="1"/>
      </rPr>
      <t>ITEM</t>
    </r>
  </si>
  <si>
    <r>
      <rPr>
        <b/>
        <sz val="7.5"/>
        <rFont val="Times New Roman"/>
        <family val="1"/>
      </rPr>
      <t>DESCRIÇÃO DOS SERVIÇOS</t>
    </r>
  </si>
  <si>
    <r>
      <rPr>
        <b/>
        <sz val="7.5"/>
        <rFont val="Times New Roman"/>
        <family val="1"/>
      </rPr>
      <t>PREÇO SEM BDI (R$)</t>
    </r>
  </si>
  <si>
    <r>
      <rPr>
        <b/>
        <sz val="7.5"/>
        <rFont val="Times New Roman"/>
        <family val="1"/>
      </rPr>
      <t>PREÇO COM BDI (R$)</t>
    </r>
  </si>
  <si>
    <r>
      <rPr>
        <b/>
        <sz val="7.5"/>
        <rFont val="Times New Roman"/>
        <family val="1"/>
      </rPr>
      <t>PARTIC.  ( % )</t>
    </r>
  </si>
  <si>
    <r>
      <rPr>
        <sz val="9.5"/>
        <rFont val="Times New Roman"/>
        <family val="1"/>
      </rPr>
      <t>a.</t>
    </r>
  </si>
  <si>
    <r>
      <rPr>
        <sz val="7.5"/>
        <rFont val="Times New Roman"/>
        <family val="1"/>
      </rPr>
      <t>SERVIÇOS PRELIMINARES</t>
    </r>
  </si>
  <si>
    <r>
      <rPr>
        <sz val="9.5"/>
        <rFont val="Times New Roman"/>
        <family val="1"/>
      </rPr>
      <t>b.</t>
    </r>
  </si>
  <si>
    <r>
      <rPr>
        <sz val="7.5"/>
        <rFont val="Times New Roman"/>
        <family val="1"/>
      </rPr>
      <t>TRANSPORTES</t>
    </r>
  </si>
  <si>
    <r>
      <rPr>
        <sz val="9.5"/>
        <rFont val="Times New Roman"/>
        <family val="1"/>
      </rPr>
      <t>c.</t>
    </r>
  </si>
  <si>
    <r>
      <rPr>
        <sz val="7.5"/>
        <rFont val="Times New Roman"/>
        <family val="1"/>
      </rPr>
      <t>SERVIÇO EM TERRA</t>
    </r>
  </si>
  <si>
    <r>
      <rPr>
        <sz val="9.5"/>
        <rFont val="Times New Roman"/>
        <family val="1"/>
      </rPr>
      <t>d.</t>
    </r>
  </si>
  <si>
    <r>
      <rPr>
        <sz val="7.5"/>
        <rFont val="Times New Roman"/>
        <family val="1"/>
      </rPr>
      <t>FUNDAÇÕES E SONDAGENS</t>
    </r>
  </si>
  <si>
    <r>
      <rPr>
        <sz val="9.5"/>
        <rFont val="Times New Roman"/>
        <family val="1"/>
      </rPr>
      <t>e.</t>
    </r>
  </si>
  <si>
    <r>
      <rPr>
        <sz val="7.5"/>
        <rFont val="Times New Roman"/>
        <family val="1"/>
      </rPr>
      <t>ESTRUTURA</t>
    </r>
  </si>
  <si>
    <r>
      <rPr>
        <sz val="9.5"/>
        <rFont val="Times New Roman"/>
        <family val="1"/>
      </rPr>
      <t>f.</t>
    </r>
  </si>
  <si>
    <r>
      <rPr>
        <sz val="7.5"/>
        <rFont val="Times New Roman"/>
        <family val="1"/>
      </rPr>
      <t>INSTALAÇÕES ELÉTRICAS</t>
    </r>
  </si>
  <si>
    <r>
      <rPr>
        <sz val="9.5"/>
        <rFont val="Times New Roman"/>
        <family val="1"/>
      </rPr>
      <t>g.</t>
    </r>
  </si>
  <si>
    <r>
      <rPr>
        <sz val="7.5"/>
        <rFont val="Times New Roman"/>
        <family val="1"/>
      </rPr>
      <t>INSTALAÇÕES HIDROSSANITÁRIAS</t>
    </r>
  </si>
  <si>
    <r>
      <rPr>
        <sz val="9.5"/>
        <rFont val="Times New Roman"/>
        <family val="1"/>
      </rPr>
      <t>h</t>
    </r>
  </si>
  <si>
    <r>
      <rPr>
        <sz val="7.5"/>
        <rFont val="Times New Roman"/>
        <family val="1"/>
      </rPr>
      <t>INSTALAÇÕES ESPECIAIS</t>
    </r>
  </si>
  <si>
    <r>
      <rPr>
        <sz val="9.5"/>
        <rFont val="Times New Roman"/>
        <family val="1"/>
      </rPr>
      <t>i.</t>
    </r>
  </si>
  <si>
    <r>
      <rPr>
        <sz val="7.5"/>
        <rFont val="Times New Roman"/>
        <family val="1"/>
      </rPr>
      <t>ALVENARIAS E DIVISÓRIAS</t>
    </r>
  </si>
  <si>
    <r>
      <rPr>
        <sz val="9.5"/>
        <rFont val="Times New Roman"/>
        <family val="1"/>
      </rPr>
      <t>k.</t>
    </r>
  </si>
  <si>
    <r>
      <rPr>
        <sz val="7.5"/>
        <rFont val="Times New Roman"/>
        <family val="1"/>
      </rPr>
      <t>IMPERMEABILIZAÇÃO</t>
    </r>
  </si>
  <si>
    <r>
      <rPr>
        <sz val="9.5"/>
        <rFont val="Times New Roman"/>
        <family val="1"/>
      </rPr>
      <t>n.</t>
    </r>
  </si>
  <si>
    <r>
      <rPr>
        <sz val="7.5"/>
        <rFont val="Times New Roman"/>
        <family val="1"/>
      </rPr>
      <t>ESTRUTURAS METÁLICAS</t>
    </r>
  </si>
  <si>
    <r>
      <rPr>
        <sz val="9.5"/>
        <rFont val="Times New Roman"/>
        <family val="1"/>
      </rPr>
      <t>o.</t>
    </r>
  </si>
  <si>
    <r>
      <rPr>
        <sz val="7.5"/>
        <rFont val="Times New Roman"/>
        <family val="1"/>
      </rPr>
      <t>COBERTURAS</t>
    </r>
  </si>
  <si>
    <r>
      <rPr>
        <sz val="9.5"/>
        <rFont val="Times New Roman"/>
        <family val="1"/>
      </rPr>
      <t>p.</t>
    </r>
  </si>
  <si>
    <r>
      <rPr>
        <sz val="7.5"/>
        <rFont val="Times New Roman"/>
        <family val="1"/>
      </rPr>
      <t>ESQUADRIAS DE MADEIRA</t>
    </r>
  </si>
  <si>
    <r>
      <rPr>
        <sz val="9.5"/>
        <rFont val="Times New Roman"/>
        <family val="1"/>
      </rPr>
      <t>q.</t>
    </r>
  </si>
  <si>
    <r>
      <rPr>
        <sz val="7.5"/>
        <rFont val="Times New Roman"/>
        <family val="1"/>
      </rPr>
      <t>ESQUADRIAS METÁLICAS</t>
    </r>
  </si>
  <si>
    <r>
      <rPr>
        <sz val="9.5"/>
        <rFont val="Times New Roman"/>
        <family val="1"/>
      </rPr>
      <t>r.</t>
    </r>
  </si>
  <si>
    <r>
      <rPr>
        <sz val="7.5"/>
        <rFont val="Times New Roman"/>
        <family val="1"/>
      </rPr>
      <t>VIDROS</t>
    </r>
  </si>
  <si>
    <r>
      <rPr>
        <sz val="9.5"/>
        <rFont val="Times New Roman"/>
        <family val="1"/>
      </rPr>
      <t>s.</t>
    </r>
  </si>
  <si>
    <r>
      <rPr>
        <sz val="7.5"/>
        <rFont val="Times New Roman"/>
        <family val="1"/>
      </rPr>
      <t>REVESTIMENTO DE PAREDE</t>
    </r>
  </si>
  <si>
    <r>
      <rPr>
        <sz val="9.5"/>
        <rFont val="Times New Roman"/>
        <family val="1"/>
      </rPr>
      <t>t.</t>
    </r>
  </si>
  <si>
    <r>
      <rPr>
        <sz val="7.5"/>
        <rFont val="Times New Roman"/>
        <family val="1"/>
      </rPr>
      <t>FORROS</t>
    </r>
  </si>
  <si>
    <r>
      <rPr>
        <sz val="9.5"/>
        <rFont val="Times New Roman"/>
        <family val="1"/>
      </rPr>
      <t>u.</t>
    </r>
  </si>
  <si>
    <r>
      <rPr>
        <sz val="7.5"/>
        <rFont val="Times New Roman"/>
        <family val="1"/>
      </rPr>
      <t>REVESTIMENTO DE PISO</t>
    </r>
  </si>
  <si>
    <r>
      <rPr>
        <sz val="9.5"/>
        <rFont val="Times New Roman"/>
        <family val="1"/>
      </rPr>
      <t>v.</t>
    </r>
  </si>
  <si>
    <r>
      <rPr>
        <sz val="7.5"/>
        <rFont val="Times New Roman"/>
        <family val="1"/>
      </rPr>
      <t>FERRAGENS</t>
    </r>
  </si>
  <si>
    <r>
      <rPr>
        <sz val="9.5"/>
        <rFont val="Times New Roman"/>
        <family val="1"/>
      </rPr>
      <t>w.</t>
    </r>
  </si>
  <si>
    <r>
      <rPr>
        <sz val="7.5"/>
        <rFont val="Times New Roman"/>
        <family val="1"/>
      </rPr>
      <t>MARCENARIA</t>
    </r>
  </si>
  <si>
    <r>
      <rPr>
        <sz val="9.5"/>
        <rFont val="Times New Roman"/>
        <family val="1"/>
      </rPr>
      <t>x.</t>
    </r>
  </si>
  <si>
    <r>
      <rPr>
        <sz val="7.5"/>
        <rFont val="Times New Roman"/>
        <family val="1"/>
      </rPr>
      <t>ADMINISTRAÇÃO</t>
    </r>
  </si>
  <si>
    <r>
      <rPr>
        <sz val="9.5"/>
        <rFont val="Times New Roman"/>
        <family val="1"/>
      </rPr>
      <t>y.</t>
    </r>
  </si>
  <si>
    <r>
      <rPr>
        <sz val="7.5"/>
        <rFont val="Times New Roman"/>
        <family val="1"/>
      </rPr>
      <t>PINTURA</t>
    </r>
  </si>
  <si>
    <r>
      <rPr>
        <sz val="9.5"/>
        <rFont val="Times New Roman"/>
        <family val="1"/>
      </rPr>
      <t>z.</t>
    </r>
  </si>
  <si>
    <r>
      <rPr>
        <sz val="7.5"/>
        <rFont val="Times New Roman"/>
        <family val="1"/>
      </rPr>
      <t>DIVERSOS</t>
    </r>
  </si>
  <si>
    <r>
      <rPr>
        <b/>
        <sz val="7.5"/>
        <rFont val="Times New Roman"/>
        <family val="1"/>
      </rPr>
      <t>TOTAL GERAL DO ORÇAMENTO</t>
    </r>
  </si>
  <si>
    <r>
      <rPr>
        <i/>
        <sz val="7.5"/>
        <rFont val="Times New Roman"/>
        <family val="1"/>
      </rPr>
      <t>(*) Para itens da GOINFRA, os vidros não estão inclusos nas esquadrias e já foram considerados os custos de contramarco para as esquadrias de alumínio;</t>
    </r>
  </si>
  <si>
    <r>
      <rPr>
        <b/>
        <sz val="6"/>
        <rFont val="Times New Roman"/>
        <family val="1"/>
      </rPr>
      <t xml:space="preserve">UNIDADE ESCOLAR
</t>
    </r>
    <r>
      <rPr>
        <sz val="6"/>
        <rFont val="Times New Roman"/>
        <family val="1"/>
      </rPr>
      <t>COLÉGIO ESTADUAL DO SOL</t>
    </r>
  </si>
  <si>
    <r>
      <rPr>
        <b/>
        <sz val="6"/>
        <rFont val="Times New Roman"/>
        <family val="1"/>
      </rPr>
      <t xml:space="preserve">OBRA
</t>
    </r>
    <r>
      <rPr>
        <sz val="6"/>
        <rFont val="Times New Roman"/>
        <family val="1"/>
      </rPr>
      <t>REFORMA E AMPLIAÇÃO</t>
    </r>
  </si>
  <si>
    <r>
      <rPr>
        <b/>
        <sz val="6"/>
        <rFont val="Times New Roman"/>
        <family val="1"/>
      </rPr>
      <t xml:space="preserve">ENDEREÇO
</t>
    </r>
    <r>
      <rPr>
        <sz val="6"/>
        <rFont val="Times New Roman"/>
        <family val="1"/>
      </rPr>
      <t>RUA AUGUSTA BASTOS , CENTRO , CEP:75900-030</t>
    </r>
  </si>
  <si>
    <r>
      <rPr>
        <b/>
        <sz val="6"/>
        <rFont val="Times New Roman"/>
        <family val="1"/>
      </rPr>
      <t xml:space="preserve">CIDADE
</t>
    </r>
    <r>
      <rPr>
        <sz val="6"/>
        <rFont val="Times New Roman"/>
        <family val="1"/>
      </rPr>
      <t>RIO VERDE</t>
    </r>
  </si>
  <si>
    <r>
      <rPr>
        <b/>
        <sz val="6"/>
        <rFont val="Times New Roman"/>
        <family val="1"/>
      </rPr>
      <t xml:space="preserve">CRE
</t>
    </r>
    <r>
      <rPr>
        <sz val="6"/>
        <rFont val="Times New Roman"/>
        <family val="1"/>
      </rPr>
      <t>CRE-RIO VERDE</t>
    </r>
  </si>
  <si>
    <r>
      <rPr>
        <b/>
        <sz val="7"/>
        <rFont val="Times New Roman"/>
        <family val="1"/>
      </rPr>
      <t>DETALHAMENTO DA COMPOSIÇÃO DE BDI</t>
    </r>
  </si>
  <si>
    <r>
      <rPr>
        <b/>
        <sz val="6"/>
        <rFont val="Times New Roman"/>
        <family val="1"/>
      </rPr>
      <t>COMPOSIÇÃO BDI PARA OBRAS CIVIS</t>
    </r>
  </si>
  <si>
    <r>
      <rPr>
        <b/>
        <sz val="6"/>
        <rFont val="Times New Roman"/>
        <family val="1"/>
      </rPr>
      <t>DESCRIÇÃO</t>
    </r>
  </si>
  <si>
    <r>
      <rPr>
        <b/>
        <sz val="6"/>
        <rFont val="Times New Roman"/>
        <family val="1"/>
      </rPr>
      <t>COEF.</t>
    </r>
  </si>
  <si>
    <r>
      <rPr>
        <b/>
        <sz val="6"/>
        <rFont val="Times New Roman"/>
        <family val="1"/>
      </rPr>
      <t>TAXA % (a.m)</t>
    </r>
  </si>
  <si>
    <r>
      <rPr>
        <b/>
        <sz val="6"/>
        <rFont val="Times New Roman"/>
        <family val="1"/>
      </rPr>
      <t>% no preço de venda</t>
    </r>
  </si>
  <si>
    <r>
      <rPr>
        <sz val="6"/>
        <rFont val="Times New Roman"/>
        <family val="1"/>
      </rPr>
      <t>1) COFINS</t>
    </r>
  </si>
  <si>
    <r>
      <rPr>
        <sz val="6"/>
        <rFont val="Times New Roman"/>
        <family val="1"/>
      </rPr>
      <t>2) PIS</t>
    </r>
  </si>
  <si>
    <r>
      <rPr>
        <sz val="6"/>
        <rFont val="Times New Roman"/>
        <family val="1"/>
      </rPr>
      <t>3) ISSQN</t>
    </r>
  </si>
  <si>
    <r>
      <rPr>
        <sz val="6"/>
        <rFont val="Times New Roman"/>
        <family val="1"/>
      </rPr>
      <t>4) CPRB</t>
    </r>
  </si>
  <si>
    <r>
      <rPr>
        <sz val="6"/>
        <rFont val="Times New Roman"/>
        <family val="1"/>
      </rPr>
      <t>5) Administração Central</t>
    </r>
  </si>
  <si>
    <r>
      <rPr>
        <sz val="6"/>
        <rFont val="Times New Roman"/>
        <family val="1"/>
      </rPr>
      <t>6) Despesas Financeiras</t>
    </r>
  </si>
  <si>
    <r>
      <rPr>
        <sz val="6"/>
        <rFont val="Times New Roman"/>
        <family val="1"/>
      </rPr>
      <t>7) Seguros + Garantias</t>
    </r>
  </si>
  <si>
    <r>
      <rPr>
        <sz val="6"/>
        <rFont val="Times New Roman"/>
        <family val="1"/>
      </rPr>
      <t>8) Risco</t>
    </r>
  </si>
  <si>
    <r>
      <rPr>
        <sz val="6"/>
        <rFont val="Times New Roman"/>
        <family val="1"/>
      </rPr>
      <t>9) Lucro</t>
    </r>
  </si>
  <si>
    <r>
      <rPr>
        <b/>
        <sz val="6"/>
        <rFont val="Times New Roman"/>
        <family val="1"/>
      </rPr>
      <t>BDI - FINAL</t>
    </r>
  </si>
  <si>
    <r>
      <rPr>
        <sz val="7.5"/>
        <rFont val="Times New Roman"/>
        <family val="1"/>
      </rPr>
      <t xml:space="preserve">Notas:
</t>
    </r>
    <r>
      <rPr>
        <sz val="6"/>
        <rFont val="Times New Roman"/>
        <family val="1"/>
      </rPr>
      <t xml:space="preserve">(1) e (2) Alíquota definida por lei.
</t>
    </r>
    <r>
      <rPr>
        <sz val="6"/>
        <rFont val="Times New Roman"/>
        <family val="1"/>
      </rPr>
      <t xml:space="preserve">(3) Alíquota e base de cálculo definidas pela legislação municipal.
</t>
    </r>
    <r>
      <rPr>
        <sz val="6"/>
        <rFont val="Times New Roman"/>
        <family val="1"/>
      </rPr>
      <t xml:space="preserve">(4) Alíquota definida pelas leis 12.546/11, 12844/13 e 13.161/15 (CPRB – contribuição previdenciária sobre a receita bruta).
</t>
    </r>
    <r>
      <rPr>
        <sz val="6"/>
        <rFont val="Times New Roman"/>
        <family val="1"/>
      </rPr>
      <t xml:space="preserve">(5) Valores definidos a partir dos limites no Acórdão nº 2.622/2013 - TCU – Plenário. Valores entre o 1º e 3º quartis.
</t>
    </r>
    <r>
      <rPr>
        <sz val="6"/>
        <rFont val="Times New Roman"/>
        <family val="1"/>
      </rPr>
      <t>(6) Valor calculado pela expressão matemática do acórdão 2.369/2011 – TCU – Plenário e disponibilizado pela GOINFRA em janeiro de 2022. (Foi utilizado para o cálculo a média da Taxa SELIC no período de 01/2021 a 12//2021)</t>
    </r>
  </si>
  <si>
    <r>
      <rPr>
        <sz val="6"/>
        <rFont val="Times New Roman"/>
        <family val="1"/>
      </rPr>
      <t>(7) Valores definidos pela GOINFRA a partir dos limites no Acórdão nº 2.622/2013 - TCU – Plenário. Valores médios.</t>
    </r>
  </si>
  <si>
    <r>
      <rPr>
        <sz val="6"/>
        <rFont val="Times New Roman"/>
        <family val="1"/>
      </rPr>
      <t>Observação da GOINFRA: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GOINFRA, na pessoa do Senhor Jayme Eduardo Rincon, determinou a exclusão dos valores referentes aos Seguros de Risco de Engenharia e Responsabilidade Civil do Profissional na composição do cálculo do B.D.I..</t>
    </r>
  </si>
  <si>
    <r>
      <rPr>
        <sz val="6"/>
        <rFont val="Times New Roman"/>
        <family val="1"/>
      </rPr>
      <t xml:space="preserve">(8) Valores definidos a partir dos limites no Acórdão nº 2.622/2013 - TCU – Plenário. Valores entre 1º e 3° quartis.
</t>
    </r>
    <r>
      <rPr>
        <sz val="6"/>
        <rFont val="Times New Roman"/>
        <family val="1"/>
      </rPr>
      <t>(9) Valores definidos a partir dos limites definidos no Acórdão nº 2.622/2013 - TCU – Plenário. Valores adotados e praticados no mercado ( “ ex ante ” ) ou aqueles entre os 1º e 3º quartis.</t>
    </r>
  </si>
  <si>
    <r>
      <rPr>
        <b/>
        <sz val="6"/>
        <rFont val="Times New Roman"/>
        <family val="1"/>
      </rPr>
      <t xml:space="preserve">(*) </t>
    </r>
    <r>
      <rPr>
        <sz val="6"/>
        <rFont val="Times New Roman"/>
        <family val="1"/>
      </rPr>
      <t xml:space="preserve">A fórmula para estipulação da taxa de BDI estimado adotado é a mesma que foi aplicada para a obtenção das tabelas contidas no Acórdão n.
</t>
    </r>
    <r>
      <rPr>
        <sz val="6"/>
        <rFont val="Times New Roman"/>
        <family val="1"/>
      </rPr>
      <t>2.622/2013 – TCUPlenário</t>
    </r>
  </si>
  <si>
    <r>
      <rPr>
        <b/>
        <sz val="6"/>
        <rFont val="Times New Roman"/>
        <family val="1"/>
      </rPr>
      <t xml:space="preserve">Obs.: </t>
    </r>
    <r>
      <rPr>
        <sz val="6"/>
        <rFont val="Times New Roman"/>
        <family val="1"/>
      </rPr>
      <t xml:space="preserve">Para obras com valores superiores a </t>
    </r>
    <r>
      <rPr>
        <b/>
        <sz val="6"/>
        <rFont val="Times New Roman"/>
        <family val="1"/>
      </rPr>
      <t xml:space="preserve">R$ 20.000.000,00 </t>
    </r>
    <r>
      <rPr>
        <sz val="6"/>
        <rFont val="Times New Roman"/>
        <family val="1"/>
      </rPr>
      <t xml:space="preserve">sugere-se recalcular o BDI, dimensionando as taxas de administração central e lucro
</t>
    </r>
    <r>
      <rPr>
        <sz val="6"/>
        <rFont val="Times New Roman"/>
        <family val="1"/>
      </rPr>
      <t>para patamares inferiores ao estipulado acima.</t>
    </r>
  </si>
  <si>
    <r>
      <rPr>
        <b/>
        <sz val="8"/>
        <rFont val="Times New Roman"/>
        <family val="1"/>
      </rPr>
      <t xml:space="preserve">UNIDADE ESCOLAR
</t>
    </r>
    <r>
      <rPr>
        <sz val="8"/>
        <rFont val="Times New Roman"/>
        <family val="1"/>
      </rPr>
      <t>COLÉGIO ESTADUAL DO SOL</t>
    </r>
  </si>
  <si>
    <r>
      <rPr>
        <b/>
        <sz val="8"/>
        <rFont val="Times New Roman"/>
        <family val="1"/>
      </rPr>
      <t xml:space="preserve">CIDADE
</t>
    </r>
    <r>
      <rPr>
        <sz val="8"/>
        <rFont val="Times New Roman"/>
        <family val="1"/>
      </rPr>
      <t>RIO VERDE</t>
    </r>
  </si>
  <si>
    <r>
      <rPr>
        <b/>
        <sz val="8"/>
        <rFont val="Times New Roman"/>
        <family val="1"/>
      </rPr>
      <t xml:space="preserve">OBRA
</t>
    </r>
    <r>
      <rPr>
        <sz val="8"/>
        <rFont val="Times New Roman"/>
        <family val="1"/>
      </rPr>
      <t>REFORMA E AMPLIAÇÃO</t>
    </r>
  </si>
  <si>
    <r>
      <rPr>
        <b/>
        <sz val="8"/>
        <rFont val="Times New Roman"/>
        <family val="1"/>
      </rPr>
      <t xml:space="preserve">CRE
</t>
    </r>
    <r>
      <rPr>
        <sz val="8"/>
        <rFont val="Times New Roman"/>
        <family val="1"/>
      </rPr>
      <t>CRE-RIO VERDE</t>
    </r>
  </si>
  <si>
    <r>
      <rPr>
        <b/>
        <sz val="8"/>
        <rFont val="Times New Roman"/>
        <family val="1"/>
      </rPr>
      <t xml:space="preserve">ENDEREÇO
</t>
    </r>
    <r>
      <rPr>
        <sz val="8"/>
        <rFont val="Times New Roman"/>
        <family val="1"/>
      </rPr>
      <t>RUA AUGUSTA BASTOS , CENTRO , CEP:75900-030</t>
    </r>
  </si>
  <si>
    <r>
      <rPr>
        <b/>
        <sz val="8"/>
        <rFont val="Times New Roman"/>
        <family val="1"/>
      </rPr>
      <t xml:space="preserve">DATA
</t>
    </r>
    <r>
      <rPr>
        <sz val="8"/>
        <rFont val="Times New Roman"/>
        <family val="1"/>
      </rPr>
      <t>11/08/2023</t>
    </r>
  </si>
  <si>
    <r>
      <rPr>
        <b/>
        <sz val="10"/>
        <rFont val="Times New Roman"/>
        <family val="1"/>
      </rPr>
      <t>RELATÓRIO CENTRAL</t>
    </r>
  </si>
  <si>
    <r>
      <rPr>
        <b/>
        <sz val="8"/>
        <rFont val="Times New Roman"/>
        <family val="1"/>
      </rPr>
      <t>CÓDIGO</t>
    </r>
  </si>
  <si>
    <r>
      <rPr>
        <b/>
        <sz val="8"/>
        <rFont val="Times New Roman"/>
        <family val="1"/>
      </rPr>
      <t>ETAPA</t>
    </r>
  </si>
  <si>
    <r>
      <rPr>
        <b/>
        <sz val="8"/>
        <rFont val="Times New Roman"/>
        <family val="1"/>
      </rPr>
      <t>PREÇO  (R$) C/ BDI</t>
    </r>
  </si>
  <si>
    <r>
      <rPr>
        <b/>
        <sz val="8"/>
        <rFont val="Times New Roman"/>
        <family val="1"/>
      </rPr>
      <t>PARTIC  ( % )</t>
    </r>
  </si>
  <si>
    <r>
      <rPr>
        <sz val="10"/>
        <rFont val="Times New Roman"/>
        <family val="1"/>
      </rPr>
      <t>a.</t>
    </r>
  </si>
  <si>
    <r>
      <rPr>
        <sz val="8"/>
        <rFont val="Times New Roman"/>
        <family val="1"/>
      </rPr>
      <t>SERVIÇOS PRELIMINARES</t>
    </r>
  </si>
  <si>
    <r>
      <rPr>
        <sz val="10"/>
        <rFont val="Times New Roman"/>
        <family val="1"/>
      </rPr>
      <t>b.</t>
    </r>
  </si>
  <si>
    <r>
      <rPr>
        <sz val="8"/>
        <rFont val="Times New Roman"/>
        <family val="1"/>
      </rPr>
      <t>TRANSPORTES</t>
    </r>
  </si>
  <si>
    <r>
      <rPr>
        <sz val="10"/>
        <rFont val="Times New Roman"/>
        <family val="1"/>
      </rPr>
      <t>c.</t>
    </r>
  </si>
  <si>
    <r>
      <rPr>
        <sz val="8"/>
        <rFont val="Times New Roman"/>
        <family val="1"/>
      </rPr>
      <t>SERVIÇO EM TERRA</t>
    </r>
  </si>
  <si>
    <r>
      <rPr>
        <sz val="10"/>
        <rFont val="Times New Roman"/>
        <family val="1"/>
      </rPr>
      <t>d.</t>
    </r>
  </si>
  <si>
    <r>
      <rPr>
        <sz val="8"/>
        <rFont val="Times New Roman"/>
        <family val="1"/>
      </rPr>
      <t>FUNDAÇÕES E SONDAGENS</t>
    </r>
  </si>
  <si>
    <r>
      <rPr>
        <sz val="10"/>
        <rFont val="Times New Roman"/>
        <family val="1"/>
      </rPr>
      <t>e.</t>
    </r>
  </si>
  <si>
    <r>
      <rPr>
        <sz val="8"/>
        <rFont val="Times New Roman"/>
        <family val="1"/>
      </rPr>
      <t>ESTRUTURA</t>
    </r>
  </si>
  <si>
    <r>
      <rPr>
        <sz val="10"/>
        <rFont val="Times New Roman"/>
        <family val="1"/>
      </rPr>
      <t>f.</t>
    </r>
  </si>
  <si>
    <r>
      <rPr>
        <sz val="8"/>
        <rFont val="Times New Roman"/>
        <family val="1"/>
      </rPr>
      <t>INSTALAÇÕES ELÉTRICAS</t>
    </r>
  </si>
  <si>
    <r>
      <rPr>
        <sz val="10"/>
        <rFont val="Times New Roman"/>
        <family val="1"/>
      </rPr>
      <t>g.</t>
    </r>
  </si>
  <si>
    <r>
      <rPr>
        <sz val="8"/>
        <rFont val="Times New Roman"/>
        <family val="1"/>
      </rPr>
      <t>INSTALAÇÕES HIDROSSANITÁRIAS</t>
    </r>
  </si>
  <si>
    <r>
      <rPr>
        <sz val="10"/>
        <rFont val="Times New Roman"/>
        <family val="1"/>
      </rPr>
      <t>h</t>
    </r>
  </si>
  <si>
    <r>
      <rPr>
        <sz val="8"/>
        <rFont val="Times New Roman"/>
        <family val="1"/>
      </rPr>
      <t>INSTALAÇÕES ESPECIAIS</t>
    </r>
  </si>
  <si>
    <r>
      <rPr>
        <sz val="10"/>
        <rFont val="Times New Roman"/>
        <family val="1"/>
      </rPr>
      <t>i.</t>
    </r>
  </si>
  <si>
    <r>
      <rPr>
        <sz val="8"/>
        <rFont val="Times New Roman"/>
        <family val="1"/>
      </rPr>
      <t>ALVENARIAS E DIVISÓRIAS</t>
    </r>
  </si>
  <si>
    <r>
      <rPr>
        <sz val="10"/>
        <rFont val="Times New Roman"/>
        <family val="1"/>
      </rPr>
      <t>k.</t>
    </r>
  </si>
  <si>
    <r>
      <rPr>
        <sz val="8"/>
        <rFont val="Times New Roman"/>
        <family val="1"/>
      </rPr>
      <t>IMPERMEABILIZAÇÃO</t>
    </r>
  </si>
  <si>
    <r>
      <rPr>
        <sz val="10"/>
        <rFont val="Times New Roman"/>
        <family val="1"/>
      </rPr>
      <t>n.</t>
    </r>
  </si>
  <si>
    <r>
      <rPr>
        <sz val="8"/>
        <rFont val="Times New Roman"/>
        <family val="1"/>
      </rPr>
      <t>ESTRUTURAS METÁLICAS</t>
    </r>
  </si>
  <si>
    <r>
      <rPr>
        <sz val="10"/>
        <rFont val="Times New Roman"/>
        <family val="1"/>
      </rPr>
      <t>o.</t>
    </r>
  </si>
  <si>
    <r>
      <rPr>
        <sz val="8"/>
        <rFont val="Times New Roman"/>
        <family val="1"/>
      </rPr>
      <t>COBERTURAS</t>
    </r>
  </si>
  <si>
    <r>
      <rPr>
        <sz val="10"/>
        <rFont val="Times New Roman"/>
        <family val="1"/>
      </rPr>
      <t>p.</t>
    </r>
  </si>
  <si>
    <r>
      <rPr>
        <sz val="8"/>
        <rFont val="Times New Roman"/>
        <family val="1"/>
      </rPr>
      <t>ESQUADRIAS DE MADEIRA</t>
    </r>
  </si>
  <si>
    <r>
      <rPr>
        <sz val="10"/>
        <rFont val="Times New Roman"/>
        <family val="1"/>
      </rPr>
      <t>q.</t>
    </r>
  </si>
  <si>
    <r>
      <rPr>
        <sz val="8"/>
        <rFont val="Times New Roman"/>
        <family val="1"/>
      </rPr>
      <t>ESQUADRIAS METÁLICAS</t>
    </r>
  </si>
  <si>
    <r>
      <rPr>
        <sz val="10"/>
        <rFont val="Times New Roman"/>
        <family val="1"/>
      </rPr>
      <t>r.</t>
    </r>
  </si>
  <si>
    <r>
      <rPr>
        <sz val="8"/>
        <rFont val="Times New Roman"/>
        <family val="1"/>
      </rPr>
      <t>VIDROS</t>
    </r>
  </si>
  <si>
    <r>
      <rPr>
        <sz val="10"/>
        <rFont val="Times New Roman"/>
        <family val="1"/>
      </rPr>
      <t>s.</t>
    </r>
  </si>
  <si>
    <r>
      <rPr>
        <sz val="8"/>
        <rFont val="Times New Roman"/>
        <family val="1"/>
      </rPr>
      <t>REVESTIMENTO DE PAREDE</t>
    </r>
  </si>
  <si>
    <r>
      <rPr>
        <sz val="10"/>
        <rFont val="Times New Roman"/>
        <family val="1"/>
      </rPr>
      <t>t.</t>
    </r>
  </si>
  <si>
    <r>
      <rPr>
        <sz val="8"/>
        <rFont val="Times New Roman"/>
        <family val="1"/>
      </rPr>
      <t>FORROS</t>
    </r>
  </si>
  <si>
    <r>
      <rPr>
        <sz val="10"/>
        <rFont val="Times New Roman"/>
        <family val="1"/>
      </rPr>
      <t>u.</t>
    </r>
  </si>
  <si>
    <r>
      <rPr>
        <sz val="8"/>
        <rFont val="Times New Roman"/>
        <family val="1"/>
      </rPr>
      <t>REVESTIMENTO DE PISO</t>
    </r>
  </si>
  <si>
    <r>
      <rPr>
        <sz val="10"/>
        <rFont val="Times New Roman"/>
        <family val="1"/>
      </rPr>
      <t>v.</t>
    </r>
  </si>
  <si>
    <r>
      <rPr>
        <sz val="8"/>
        <rFont val="Times New Roman"/>
        <family val="1"/>
      </rPr>
      <t>FERRAGENS</t>
    </r>
  </si>
  <si>
    <r>
      <rPr>
        <sz val="10"/>
        <rFont val="Times New Roman"/>
        <family val="1"/>
      </rPr>
      <t>w.</t>
    </r>
  </si>
  <si>
    <r>
      <rPr>
        <sz val="8"/>
        <rFont val="Times New Roman"/>
        <family val="1"/>
      </rPr>
      <t>MARCENARIA</t>
    </r>
  </si>
  <si>
    <r>
      <rPr>
        <sz val="10"/>
        <rFont val="Times New Roman"/>
        <family val="1"/>
      </rPr>
      <t>x.</t>
    </r>
  </si>
  <si>
    <r>
      <rPr>
        <sz val="8"/>
        <rFont val="Times New Roman"/>
        <family val="1"/>
      </rPr>
      <t>ADMINISTRAÇÃO</t>
    </r>
  </si>
  <si>
    <r>
      <rPr>
        <sz val="10"/>
        <rFont val="Times New Roman"/>
        <family val="1"/>
      </rPr>
      <t>y.</t>
    </r>
  </si>
  <si>
    <r>
      <rPr>
        <sz val="8"/>
        <rFont val="Times New Roman"/>
        <family val="1"/>
      </rPr>
      <t>PINTURA</t>
    </r>
  </si>
  <si>
    <r>
      <rPr>
        <sz val="10"/>
        <rFont val="Times New Roman"/>
        <family val="1"/>
      </rPr>
      <t>z.</t>
    </r>
  </si>
  <si>
    <r>
      <rPr>
        <sz val="8"/>
        <rFont val="Times New Roman"/>
        <family val="1"/>
      </rPr>
      <t>DIVERSOS</t>
    </r>
  </si>
  <si>
    <r>
      <rPr>
        <b/>
        <sz val="8"/>
        <rFont val="Times New Roman"/>
        <family val="1"/>
      </rPr>
      <t>TOTAL GERAL DO ORÇAMENTO (R$) C/BDI</t>
    </r>
  </si>
  <si>
    <r>
      <rPr>
        <b/>
        <sz val="7"/>
        <rFont val="Times New Roman"/>
        <family val="1"/>
      </rPr>
      <t xml:space="preserve">CÓDIGO INEP
</t>
    </r>
    <r>
      <rPr>
        <sz val="6"/>
        <rFont val="Times New Roman"/>
        <family val="1"/>
      </rPr>
      <t>52054330</t>
    </r>
  </si>
  <si>
    <r>
      <rPr>
        <b/>
        <sz val="6"/>
        <rFont val="Times New Roman"/>
        <family val="1"/>
      </rPr>
      <t xml:space="preserve">ÁREA TOTAL CONSTRUÍDA (M²)
</t>
    </r>
    <r>
      <rPr>
        <sz val="6"/>
        <rFont val="Times New Roman"/>
        <family val="1"/>
      </rPr>
      <t>3477,90</t>
    </r>
  </si>
  <si>
    <r>
      <rPr>
        <b/>
        <sz val="6"/>
        <rFont val="Times New Roman"/>
        <family val="1"/>
      </rPr>
      <t>PARCELA DE MAIOR RELEVÂNCIA</t>
    </r>
  </si>
  <si>
    <r>
      <rPr>
        <b/>
        <sz val="6"/>
        <rFont val="Times New Roman"/>
        <family val="1"/>
      </rPr>
      <t>CÓDIGO</t>
    </r>
  </si>
  <si>
    <r>
      <rPr>
        <b/>
        <sz val="6"/>
        <rFont val="Times New Roman"/>
        <family val="1"/>
      </rPr>
      <t>SERVIÇO</t>
    </r>
  </si>
  <si>
    <r>
      <rPr>
        <b/>
        <sz val="6"/>
        <rFont val="Times New Roman"/>
        <family val="1"/>
      </rPr>
      <t>UNID</t>
    </r>
  </si>
  <si>
    <r>
      <rPr>
        <b/>
        <sz val="6"/>
        <rFont val="Times New Roman"/>
        <family val="1"/>
      </rPr>
      <t>QUANT</t>
    </r>
  </si>
  <si>
    <r>
      <rPr>
        <b/>
        <sz val="6"/>
        <rFont val="Times New Roman"/>
        <family val="1"/>
      </rPr>
      <t xml:space="preserve">PARC. MAIOR
</t>
    </r>
    <r>
      <rPr>
        <b/>
        <sz val="6"/>
        <rFont val="Times New Roman"/>
        <family val="1"/>
      </rPr>
      <t>RELEV (100%)</t>
    </r>
  </si>
  <si>
    <r>
      <rPr>
        <sz val="7.5"/>
        <rFont val="Times New Roman"/>
        <family val="1"/>
      </rPr>
      <t>f.</t>
    </r>
  </si>
  <si>
    <r>
      <rPr>
        <sz val="6"/>
        <rFont val="Times New Roman"/>
        <family val="1"/>
      </rPr>
      <t>INSTALAÇÕES ELÉTRICAS</t>
    </r>
  </si>
  <si>
    <r>
      <rPr>
        <sz val="6"/>
        <rFont val="Times New Roman"/>
        <family val="1"/>
      </rPr>
      <t>SUBESTAÇÃO</t>
    </r>
  </si>
  <si>
    <r>
      <rPr>
        <sz val="6"/>
        <rFont val="Times New Roman"/>
        <family val="1"/>
      </rPr>
      <t>KVA</t>
    </r>
  </si>
  <si>
    <r>
      <rPr>
        <b/>
        <sz val="6"/>
        <rFont val="Times New Roman"/>
        <family val="1"/>
      </rPr>
      <t xml:space="preserve">PARC. MAIOR
</t>
    </r>
    <r>
      <rPr>
        <b/>
        <sz val="6"/>
        <rFont val="Times New Roman"/>
        <family val="1"/>
      </rPr>
      <t>RELEV (50%)</t>
    </r>
  </si>
  <si>
    <r>
      <rPr>
        <sz val="7.5"/>
        <rFont val="Times New Roman"/>
        <family val="1"/>
      </rPr>
      <t>e.</t>
    </r>
  </si>
  <si>
    <r>
      <rPr>
        <sz val="6"/>
        <rFont val="Times New Roman"/>
        <family val="1"/>
      </rPr>
      <t>ESTRUTURA</t>
    </r>
  </si>
  <si>
    <r>
      <rPr>
        <sz val="6"/>
        <rFont val="Times New Roman"/>
        <family val="1"/>
      </rPr>
      <t>CONCRETO</t>
    </r>
  </si>
  <si>
    <r>
      <rPr>
        <sz val="6"/>
        <rFont val="Times New Roman"/>
        <family val="1"/>
      </rPr>
      <t>M3</t>
    </r>
  </si>
  <si>
    <r>
      <rPr>
        <sz val="7.5"/>
        <rFont val="Times New Roman"/>
        <family val="1"/>
      </rPr>
      <t>o.</t>
    </r>
  </si>
  <si>
    <r>
      <rPr>
        <sz val="6"/>
        <rFont val="Times New Roman"/>
        <family val="1"/>
      </rPr>
      <t>COBERTURAS</t>
    </r>
  </si>
  <si>
    <r>
      <rPr>
        <sz val="6"/>
        <rFont val="Times New Roman"/>
        <family val="1"/>
      </rPr>
      <t>COBERTURA COM TELHA METÁLICA</t>
    </r>
  </si>
  <si>
    <r>
      <rPr>
        <sz val="6"/>
        <rFont val="Times New Roman"/>
        <family val="1"/>
      </rPr>
      <t>M2</t>
    </r>
  </si>
  <si>
    <r>
      <rPr>
        <sz val="7.5"/>
        <rFont val="Times New Roman"/>
        <family val="1"/>
      </rPr>
      <t>u.</t>
    </r>
  </si>
  <si>
    <r>
      <rPr>
        <sz val="6"/>
        <rFont val="Times New Roman"/>
        <family val="1"/>
      </rPr>
      <t>REVESTIMENTO DE PISO</t>
    </r>
  </si>
  <si>
    <r>
      <rPr>
        <sz val="6"/>
        <rFont val="Times New Roman"/>
        <family val="1"/>
      </rPr>
      <t>PISO DE GRANITINA</t>
    </r>
  </si>
  <si>
    <r>
      <rPr>
        <sz val="7.5"/>
        <rFont val="Times New Roman"/>
        <family val="1"/>
      </rPr>
      <t>y.</t>
    </r>
  </si>
  <si>
    <r>
      <rPr>
        <sz val="6"/>
        <rFont val="Times New Roman"/>
        <family val="1"/>
      </rPr>
      <t>PINTURA</t>
    </r>
  </si>
  <si>
    <r>
      <rPr>
        <sz val="6"/>
        <rFont val="Times New Roman"/>
        <family val="1"/>
      </rPr>
      <t>PINTURA EPOXI</t>
    </r>
  </si>
  <si>
    <r>
      <rPr>
        <b/>
        <sz val="7.5"/>
        <rFont val="Times New Roman"/>
        <family val="1"/>
      </rPr>
      <t xml:space="preserve">(*) </t>
    </r>
    <r>
      <rPr>
        <sz val="7.5"/>
        <rFont val="Times New Roman"/>
        <family val="1"/>
      </rPr>
      <t>Para os fins do inciso I dp § 1º do Art. 30 da Lei Federal 8.666/93, são consideradas parcelas de maior relevância técnica as execuções apresentadas</t>
    </r>
  </si>
  <si>
    <t>OBS: OS QUANTITATIVOS DE MATERIAIS  DAS INSTALAÇÕES HIDROSSANITÁRIAS, ELÉTRICAS E ESPECIAIS SÃO FORNECIDOS PELOS PROFISSIONAIS RESPONSÁVEIS PELOS RESPECTIVOS PROJETOS.</t>
  </si>
  <si>
    <t>(1) Conforme previsto pelo DECRETO Nº 7.983, DE 8 DE ABRIL DE 2013, os preços adotados são aqueles constantes dos sistemas de referência indicados. Justifica-se o uso dos preços destas composições de custos unitários devido ao seu valor ser menor à mediana de seus correspondentes na tabela SINAPI;
(2) Optou-se pelo uso das composições de custos da GOINFRA para itens não presentes na SINAPI;
(3) Para itens da GOINFRA, os vidros não estão inclusos nas esquadrias e já foram considerados os custos de contramarco para as esquadrias de alumínio;
(4) Nos casos em que houver execução de granitina e omissão do item GOINFRA 221102, considerou-se que o quantitativo para o rodapé, de altura igual a 7cm, foi incorporado na área de piso;
(5) O custo unitário aproximado por metro quadrado é calculado dividindo-se o valor total do orçamento pela área total de construção.</t>
  </si>
  <si>
    <r>
      <rPr>
        <b/>
        <sz val="8"/>
        <rFont val="Times New Roman"/>
        <family val="1"/>
      </rPr>
      <t xml:space="preserve">CÓDIGO INEP
</t>
    </r>
    <r>
      <rPr>
        <sz val="8"/>
        <rFont val="Times New Roman"/>
        <family val="1"/>
      </rPr>
      <t>52054330</t>
    </r>
  </si>
  <si>
    <r>
      <rPr>
        <b/>
        <sz val="8"/>
        <rFont val="Times New Roman"/>
        <family val="1"/>
      </rPr>
      <t xml:space="preserve">REFERÊNCIA
</t>
    </r>
    <r>
      <rPr>
        <sz val="8"/>
        <rFont val="Times New Roman"/>
        <family val="1"/>
      </rPr>
      <t>GOINFRA E SINAPI - ONERADA</t>
    </r>
  </si>
  <si>
    <r>
      <rPr>
        <b/>
        <sz val="8"/>
        <rFont val="Times New Roman"/>
        <family val="1"/>
      </rPr>
      <t xml:space="preserve">ÁREA TOTAL CONSTRUÍDA (M²)
</t>
    </r>
    <r>
      <rPr>
        <sz val="8"/>
        <rFont val="Times New Roman"/>
        <family val="1"/>
      </rPr>
      <t>3477,90</t>
    </r>
  </si>
  <si>
    <t>RESUMO GERAL DO ORÇAMENTO</t>
  </si>
  <si>
    <t>ITEM</t>
  </si>
  <si>
    <t>DESCRIÇÃO DOS SERVIÇOS</t>
  </si>
  <si>
    <t>QUANTIDADE</t>
  </si>
  <si>
    <t>PREÇO SEM BDI</t>
  </si>
  <si>
    <t>PREÇO COM BDI</t>
  </si>
  <si>
    <t>PARTICIP. (%)</t>
  </si>
  <si>
    <t>CANTEIRO E ADMINISTRATIVO</t>
  </si>
  <si>
    <t>ETAPA 01 - TERRAPLANAGEM</t>
  </si>
  <si>
    <t>ETAPA 01 - BLOCO 02</t>
  </si>
  <si>
    <t>ETAPA 01 - BLOCO 02 - BLOCO COZINHA COM REFEITÓRIO - PADRÃO SEDUC - MOD 04</t>
  </si>
  <si>
    <t>ETAPA 01 - BLOCO 03</t>
  </si>
  <si>
    <t>ETAPA 01 - BLOCO 03 - BLOCO QUADRA ARCO - PADRÃO SEDUC 2020 - MODELO 03</t>
  </si>
  <si>
    <t>ETAPA 01 - BLOCO 04</t>
  </si>
  <si>
    <t>ETAPA 01 - BLOCO 04 - BLOCO VESTIÁRIO COM SANITÁRIOS - PADRÃO SEDUC 2020</t>
  </si>
  <si>
    <t>ETAPA 01 - PASSARELA 03</t>
  </si>
  <si>
    <t>ETAPA 01 - PASSARELA 03 - PASSARELA M2 - SEC. XXI - REV. 2015</t>
  </si>
  <si>
    <t>ETAPA 01 - PASSARELA 04</t>
  </si>
  <si>
    <t>ETAPA 01 - PASSARELA 04 - PASSARELA M2 - SEC. XXI - REV. 2015</t>
  </si>
  <si>
    <t>ETAPA 01 - RESERVATÓRIO ELEVADO - 12.500 L - 13 M DE ALTURA</t>
  </si>
  <si>
    <t>ETAPA 01 - RESERVATÓRIO ENTERRADO</t>
  </si>
  <si>
    <t>INSTALAÇÕES DE GÁS</t>
  </si>
  <si>
    <t>INSTALAÇÕES DE COMBATE A INCÊNDIO - GERAIS</t>
  </si>
  <si>
    <t>INSTALAÇÕES HIDROSSANITÁRIAS - GERAIS</t>
  </si>
  <si>
    <t>INSTALAÇÕES ELÉTRICAS - GERAIS</t>
  </si>
  <si>
    <t>ETAPA 02 - BLOCO 01</t>
  </si>
  <si>
    <t>ETAPA 02 - PASSARELA 01</t>
  </si>
  <si>
    <t>ETAPA 03 - BLOCO 05</t>
  </si>
  <si>
    <t>ETAPA 03 - BLOCO 05 - BANHEIROS</t>
  </si>
  <si>
    <t>ETAPA 03 - PASSARELA 05</t>
  </si>
  <si>
    <t>ETAPA 04 - QUADRA DESCOBERTA</t>
  </si>
  <si>
    <t>ETAPA 04 - PASSARELA 02</t>
  </si>
  <si>
    <t>ETAPA 04 - MURO / CALÇADA</t>
  </si>
  <si>
    <t>ETAPA 04 - DIVERSOS</t>
  </si>
  <si>
    <t>TOTAL GERAL DO ORÇAMENTO (R$)</t>
  </si>
  <si>
    <r>
      <rPr>
        <b/>
        <sz val="8"/>
        <rFont val="Times New Roman"/>
        <family val="1"/>
      </rPr>
      <t xml:space="preserve">REFERÊNCIA SINAPI
</t>
    </r>
    <r>
      <rPr>
        <sz val="8"/>
        <rFont val="Times New Roman"/>
        <family val="1"/>
      </rPr>
      <t>JUN/23                           ONERADA</t>
    </r>
  </si>
  <si>
    <r>
      <rPr>
        <b/>
        <sz val="8"/>
        <rFont val="Times New Roman"/>
        <family val="1"/>
      </rPr>
      <t xml:space="preserve">ÁREA EXISTENTE (M²)
</t>
    </r>
    <r>
      <rPr>
        <sz val="8"/>
        <rFont val="Times New Roman"/>
        <family val="1"/>
      </rPr>
      <t>2169,57</t>
    </r>
  </si>
  <si>
    <r>
      <rPr>
        <b/>
        <sz val="8"/>
        <rFont val="Times New Roman"/>
        <family val="1"/>
      </rPr>
      <t xml:space="preserve">ÁREA A CONSTRUIR (M²)
</t>
    </r>
    <r>
      <rPr>
        <sz val="8"/>
        <rFont val="Times New Roman"/>
        <family val="1"/>
      </rPr>
      <t>1360,74</t>
    </r>
  </si>
  <si>
    <r>
      <rPr>
        <b/>
        <sz val="8"/>
        <rFont val="Times New Roman"/>
        <family val="1"/>
      </rPr>
      <t xml:space="preserve">ÁREA A DEMOLIR (M²)
</t>
    </r>
    <r>
      <rPr>
        <sz val="8"/>
        <rFont val="Times New Roman"/>
        <family val="1"/>
      </rPr>
      <t>52,41</t>
    </r>
  </si>
  <si>
    <t>PLANILHA ORÇAMENTÁRIA</t>
  </si>
  <si>
    <t>TABELA</t>
  </si>
  <si>
    <t>CODIGO</t>
  </si>
  <si>
    <t>UNID</t>
  </si>
  <si>
    <t>QUANT</t>
  </si>
  <si>
    <t>QUANT TOTAL</t>
  </si>
  <si>
    <t>MAT</t>
  </si>
  <si>
    <t>MO</t>
  </si>
  <si>
    <t>T.SERVIÇO UNIT</t>
  </si>
  <si>
    <t>VALOR TOTAL</t>
  </si>
  <si>
    <t>UN</t>
  </si>
  <si>
    <t>1.1.</t>
  </si>
  <si>
    <t>SERVIÇOS PRELIMINARES</t>
  </si>
  <si>
    <t>1.1.0.0.1.</t>
  </si>
  <si>
    <t>GOINFRA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</si>
  <si>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</si>
  <si>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M2</t>
  </si>
  <si>
    <t>1.1.0.0.2.</t>
  </si>
  <si>
    <t>TAPUME EM CHAPA COMPENSADA RESINADA 6MM COM PORTÕES E FERRAGENS - PADRÃO GOINFRA</t>
  </si>
  <si>
    <t>1.1.0.0.3.</t>
  </si>
  <si>
    <t>PLACA DE OBRA PLOTADA EM CHAPA METÁLICA 26 , AFIXADA EM CAVALETES DE MADEIRA DE LEI (VIGOTAS 6X12CM) - PADRÃO GOINFRA</t>
  </si>
  <si>
    <t>1.1.0.0.4.</t>
  </si>
  <si>
    <t>FERRAMENTAS (MANUAIS/ELÉTRICAS) E MATERIAL DE LIMPEZA PERMANENTE DA OBRA - ÁREAS EDIFICADAS/COBERTAS/FECHADAS</t>
  </si>
  <si>
    <t>1.1.0.0.5.</t>
  </si>
  <si>
    <t>EPI/PGR/PCMSO/EXAMES/TREINAMENTOS/VISITAS - ÁREAS EDIFICADAS/COBERTAS/FECHADAS</t>
  </si>
  <si>
    <t>1.2.</t>
  </si>
  <si>
    <t>TRANSPORTES</t>
  </si>
  <si>
    <t>1.2.0.0.1.</t>
  </si>
  <si>
    <r>
      <rPr>
        <sz val="8"/>
        <rFont val="Times New Roman"/>
        <family val="1"/>
      </rPr>
      <t>MOBILIZAÇÃO DO CANTEIRO DE OBRAS - INCLUSIVE CARGA E DESCARGA E A HORA
IMPRODUTIVA DO CAMINHÃO - ( EXCLUSO O TRANSPORTE )</t>
    </r>
  </si>
  <si>
    <t>1.2.0.0.2.</t>
  </si>
  <si>
    <t>DESMOBILIZAÇÃO DO CANTEIRO DE OBRAS - INCLUSIVE CARGA E DESCARGA E A HORA IMPRODUTIVA DO CAMINHÃO - ( EXCLUSO O TRANSPORTE )</t>
  </si>
  <si>
    <t>1.3.</t>
  </si>
  <si>
    <t>FUNDAÇÕES E SONDAGENS</t>
  </si>
  <si>
    <t>1.3.0.0.1.</t>
  </si>
  <si>
    <t>SONDAGENS PARA INTERIOR - (OBRAS CIVIS)</t>
  </si>
  <si>
    <t>M</t>
  </si>
  <si>
    <t>1.4.</t>
  </si>
  <si>
    <t>ADMINISTRAÇÃO</t>
  </si>
  <si>
    <t>1.4.0.0.1.</t>
  </si>
  <si>
    <t>ENGENHEIRO - (OBRAS CIVIS)</t>
  </si>
  <si>
    <t>H</t>
  </si>
  <si>
    <t>1.4.0.0.2.</t>
  </si>
  <si>
    <t>ENCARREGADO - (OBRAS CIVIS)</t>
  </si>
  <si>
    <t>1.4.0.0.3.</t>
  </si>
  <si>
    <t>ALMOXARIFE - (OBRAS CIVIS)</t>
  </si>
  <si>
    <t>1.5.</t>
  </si>
  <si>
    <t>DIVERSOS</t>
  </si>
  <si>
    <t>1.5.0.0.1.</t>
  </si>
  <si>
    <t>LIMPEZA FINAL DE OBRA - (OBRAS CIVIS)</t>
  </si>
  <si>
    <t>1.5.0.0.2.</t>
  </si>
  <si>
    <t>PLACA DE INAUGURAÇÃO AÇO ESCOVADO 60 X 120 CM</t>
  </si>
  <si>
    <t>1.5.0.0.3.</t>
  </si>
  <si>
    <t>CAFE DA MANHA</t>
  </si>
  <si>
    <t>RE</t>
  </si>
  <si>
    <t>1.5.0.0.4.</t>
  </si>
  <si>
    <t>CANTINA - (OBRAS CIVIS)</t>
  </si>
  <si>
    <t>2.1.</t>
  </si>
  <si>
    <t>SERVIÇO EM TERRA</t>
  </si>
  <si>
    <t>2.1.0.0.1.</t>
  </si>
  <si>
    <t>ESCAVACAO MECANICA</t>
  </si>
  <si>
    <t>M3</t>
  </si>
  <si>
    <t>2.1.0.0.2.</t>
  </si>
  <si>
    <t>CARGA MECANIZADA</t>
  </si>
  <si>
    <t>2.1.0.0.3.</t>
  </si>
  <si>
    <t>INDENIZAÇÃO DE JAZIDA</t>
  </si>
  <si>
    <t>2.1.0.0.4.</t>
  </si>
  <si>
    <t>TRANSPORTE DE MATERIAL ESCAVADO M3.KM</t>
  </si>
  <si>
    <t>M3KM</t>
  </si>
  <si>
    <t>2.1.0.0.5.</t>
  </si>
  <si>
    <t>TRANSPORTE COM LÂMINA ATE 100 M - (OBRAS CIVIS)</t>
  </si>
  <si>
    <t>2.1.0.0.6.</t>
  </si>
  <si>
    <t>COMPACTAÇÃO MECÂNICA COM CONTROLE DA UMIDADE (95% PN)</t>
  </si>
  <si>
    <t>3.1.</t>
  </si>
  <si>
    <t>INSTALAÇÕES HIDROSSANITÁRIAS</t>
  </si>
  <si>
    <t>3.1.0.0.1.</t>
  </si>
  <si>
    <t>CANALETA CONCRETO DESEMPENADO 5 CM PADRÃO GOINFRA (MEIA CANA)</t>
  </si>
  <si>
    <t>3.1.0.0.2.</t>
  </si>
  <si>
    <t>GRELHA PADRÃO GOINFRA DE FERRO CHATO COM BERÇO ( ESPAÇAMENTO ENTRE EIXOS = 2 CM)</t>
  </si>
  <si>
    <t>3.2.</t>
  </si>
  <si>
    <t>REVESTIMENTO DE PISO</t>
  </si>
  <si>
    <t>3.2.0.0.1.</t>
  </si>
  <si>
    <r>
      <rPr>
        <sz val="8"/>
        <rFont val="Times New Roman"/>
        <family val="1"/>
      </rPr>
      <t>PISO DE BORRACHA COLORIDO MODELO TÁTIL ( ALERTA OU DIRECIONAL) INCLUSO
CONTRAPISO (1CI:3ARML) C/ E=2CM E NATA DE CIMENTO</t>
    </r>
  </si>
  <si>
    <t>3.3.</t>
  </si>
  <si>
    <t>PINTURA</t>
  </si>
  <si>
    <t>3.3.0.0.1.</t>
  </si>
  <si>
    <t>PINTURA TINTA ESMALTE PARA ESQUADRIAS DE FERRO C  FUNDO ANTICORROSIVO</t>
  </si>
  <si>
    <t>4.1.</t>
  </si>
  <si>
    <t>4.1.0.0.1.</t>
  </si>
  <si>
    <t>LOCAÇÃO DA OBRA, EXECUÇÃO DE GABARITO SEM REAPROVEITAMENTO, INCLUSO PINTURA (FACE INTERNA DO RIPÃO 15CM) E PIQUETE COM TESTEMUNHA</t>
  </si>
  <si>
    <t>4.2.</t>
  </si>
  <si>
    <t>4.2.0.0.1.</t>
  </si>
  <si>
    <t>TRANSPORTE DE ENTULHO EM CAMINHÃO  INCLUSO A CARGA MANUAL</t>
  </si>
  <si>
    <t>4.3.</t>
  </si>
  <si>
    <t>4.3.1.</t>
  </si>
  <si>
    <t>GERAL</t>
  </si>
  <si>
    <t>4.3.1.0.1.</t>
  </si>
  <si>
    <r>
      <rPr>
        <sz val="8"/>
        <rFont val="Times New Roman"/>
        <family val="1"/>
      </rPr>
      <t>REGULARIZAÇÃO DO TERRENO SEM APILOAMENTO COM TRANSPORTE MANUAL DA
TERRA ESCAVADA</t>
    </r>
  </si>
  <si>
    <t>4.3.1.0.2.</t>
  </si>
  <si>
    <t>SINAPI</t>
  </si>
  <si>
    <t>COMPACTAÇÃO MECÂNICA DE SOLO PARA EXECUÇÃO DE RADIER, PISO DE CONCRETO OU LAJE SOBRE SOLO, COM COMPACTADOR DE SOLOS A PERCUSSÃO. AF_09/2021</t>
  </si>
  <si>
    <t>4.3.2.</t>
  </si>
  <si>
    <t>RASGO - INSTALAÇÕES HIDROSSANITÁRIAS</t>
  </si>
  <si>
    <t>4.3.2.0.1.</t>
  </si>
  <si>
    <t>ESCAVACAO MANUAL DE VALAS &lt; 1 MTS. (OBRAS CIVIS)</t>
  </si>
  <si>
    <t>4.3.2.0.2.</t>
  </si>
  <si>
    <t>REATERRO COM APILOAMENTO</t>
  </si>
  <si>
    <t>4.4.</t>
  </si>
  <si>
    <t>4.4.1.</t>
  </si>
  <si>
    <t>ESTACAS</t>
  </si>
  <si>
    <t>4.4.1.0.1.</t>
  </si>
  <si>
    <t>ESTACA A TRADO DIAM.30 CM SEM FERRO</t>
  </si>
  <si>
    <t>4.4.1.0.2.</t>
  </si>
  <si>
    <t>ACO CA-50A - 10,0 MM (3/8") - (OBRAS CIVIS)</t>
  </si>
  <si>
    <t>KG</t>
  </si>
  <si>
    <t>4.4.1.0.3.</t>
  </si>
  <si>
    <t>ACO CA-60 - 5,0 MM - (OBRAS CIVIS)</t>
  </si>
  <si>
    <t>4.4.2.</t>
  </si>
  <si>
    <t>BLOCOS</t>
  </si>
  <si>
    <t>4.4.2.0.1.</t>
  </si>
  <si>
    <t>ESCAVACAO MANUAL DE VALAS (SAPATAS/BLOCOS)</t>
  </si>
  <si>
    <t>4.4.2.0.2.</t>
  </si>
  <si>
    <t>APILOAMENTO (BLOCOS/SAPATAS)</t>
  </si>
  <si>
    <t>4.4.2.0.3.</t>
  </si>
  <si>
    <t>LASTRO DE BRITA - (OBRAS CIVIS)</t>
  </si>
  <si>
    <t>4.4.2.0.4.</t>
  </si>
  <si>
    <t>CONCRETO USINADO BOMBEÁVEL FCK=25 MPA (O.C.)</t>
  </si>
  <si>
    <t>4.4.2.0.5.</t>
  </si>
  <si>
    <t>LANÇAMENTO/APLICAÇÃO/ADENSAMENTO DE CONCRETO USINADO BOMBEADO EM FUNDAÇÃO</t>
  </si>
  <si>
    <t>4.4.2.0.6.</t>
  </si>
  <si>
    <t>4.4.2.0.7.</t>
  </si>
  <si>
    <t>ACO CA-50A - 6,3 MM (1/4") - (OBRAS CIVIS)</t>
  </si>
  <si>
    <t>4.4.2.0.8.</t>
  </si>
  <si>
    <t>4.4.3.</t>
  </si>
  <si>
    <t>CONTROLE TECNOLÓGICO</t>
  </si>
  <si>
    <t>4.4.3.0.1.</t>
  </si>
  <si>
    <t>CORPO DE PROVA</t>
  </si>
  <si>
    <t>4.5.</t>
  </si>
  <si>
    <t>ESTRUTURA</t>
  </si>
  <si>
    <t>4.5.1.</t>
  </si>
  <si>
    <t>VIGAS BALDRAMES</t>
  </si>
  <si>
    <t>4.5.1.0.1.</t>
  </si>
  <si>
    <t>4.5.1.0.2.</t>
  </si>
  <si>
    <t>4.5.1.0.3.</t>
  </si>
  <si>
    <t>4.5.1.0.4.</t>
  </si>
  <si>
    <t>FORMA DE TABUA CINTA BALDRAME U=8 VEZES</t>
  </si>
  <si>
    <t>4.5.1.0.5.</t>
  </si>
  <si>
    <t>4.5.1.0.6.</t>
  </si>
  <si>
    <t>LANÇAMENTO/APLICAÇÃO/ADENSAMENTO DE CONCRETO USINADO BOMBEADO EM ESTRUTURA - (O.C.)</t>
  </si>
  <si>
    <t>4.5.1.0.7.</t>
  </si>
  <si>
    <t>4.5.1.0.8.</t>
  </si>
  <si>
    <t>ACO CA-50-A - 6,3 MM (1/4") - (OBRAS CIVIS)</t>
  </si>
  <si>
    <t>4.5.1.0.9.</t>
  </si>
  <si>
    <t>ACO CA-50 A - 8,0 MM (5/16") - (OBRAS CIVIS)</t>
  </si>
  <si>
    <t>4.5.1.0.10.</t>
  </si>
  <si>
    <t>4.5.1.0.11.</t>
  </si>
  <si>
    <t>ACO CA - 60 - 5,0 MM - (OBRAS CIVIS)</t>
  </si>
  <si>
    <t>4.5.2.</t>
  </si>
  <si>
    <t>PILARES</t>
  </si>
  <si>
    <t>4.5.2.0.1.</t>
  </si>
  <si>
    <t>FORMA CHAPA DE COMPENSADO PLASTIFICADO 17MM U=7 V - (OBRAS CIVIS)</t>
  </si>
  <si>
    <t>4.5.2.0.2.</t>
  </si>
  <si>
    <t>4.5.2.0.3.</t>
  </si>
  <si>
    <t>4.5.2.0.4.</t>
  </si>
  <si>
    <t>ARMAÇÃO DE PILAR OU VIGA DE ESTRUTURA CONVENCIONAL DE CONCRETO ARMADO UTILIZANDO AÇO CA-50 DE 10,0 MM - MONTAGEM. AF_06/2022</t>
  </si>
  <si>
    <t>4.5.2.0.5.</t>
  </si>
  <si>
    <t>ARMAÇÃO DE PILAR OU VIGA DE ESTRUTURA CONVENCIONAL DE CONCRETO ARMADO UTILIZANDO AÇO CA-60 DE 5,0 MM - MONTAGEM. AF_06/2022</t>
  </si>
  <si>
    <t>4.5.3.</t>
  </si>
  <si>
    <t>VIGAS DE COBERTURA</t>
  </si>
  <si>
    <t>4.5.3.0.1.</t>
  </si>
  <si>
    <t>4.5.3.0.2.</t>
  </si>
  <si>
    <t>4.5.3.0.3.</t>
  </si>
  <si>
    <t>4.5.3.0.4.</t>
  </si>
  <si>
    <t>4.5.3.0.5.</t>
  </si>
  <si>
    <t>4.5.3.0.6.</t>
  </si>
  <si>
    <t>4.5.3.0.7.</t>
  </si>
  <si>
    <t>ARMAÇÃO DE PILAR OU VIGA DE ESTRUTURA CONVENCIONAL DE CONCRETO ARMADO UTILIZANDO AÇO CA-50 DE 12,5 MM - MONTAGEM. AF_06/2022</t>
  </si>
  <si>
    <t>4.5.3.0.8.</t>
  </si>
  <si>
    <t>4.5.4.</t>
  </si>
  <si>
    <t>LAJE</t>
  </si>
  <si>
    <t>4.5.4.0.1.</t>
  </si>
  <si>
    <t>COMPOSIÇÃO</t>
  </si>
  <si>
    <t>COMP 500_SEE</t>
  </si>
  <si>
    <t>LAJE PRÉ-FABRICADA TRELIÇADA PARA COBERTURA, H=12CM, ENCHIMENTO EM EPS, INCLUSIVE ESCORAMENTO EM MADEIRA ROLIÇA E CAPEAMENTO COM CONCRETO USINADO 25 MPA - FORNECIMENTO E INSTALAÇÃO. (GOINFRA + ORSE)</t>
  </si>
  <si>
    <t>4.5.5.</t>
  </si>
  <si>
    <t>VERGA E CONTRAVERGA</t>
  </si>
  <si>
    <t>4.5.5.0.1.</t>
  </si>
  <si>
    <t>VERGA/CONTRAVERGA EM CONCRETO ARMADO FCK = 20 MPA</t>
  </si>
  <si>
    <t>4.5.6.</t>
  </si>
  <si>
    <t>4.5.6.0.1.</t>
  </si>
  <si>
    <t>4.6.</t>
  </si>
  <si>
    <t>INSTALAÇÕES ELÉTRICAS</t>
  </si>
  <si>
    <t>4.6.0.0.1.</t>
  </si>
  <si>
    <t>BRACADEIRA METALICA TIPO "D" DIAM. 3/4"</t>
  </si>
  <si>
    <t>4.6.0.0.2.</t>
  </si>
  <si>
    <t>BUCHA DE NYLON S-6</t>
  </si>
  <si>
    <t>4.6.0.0.3.</t>
  </si>
  <si>
    <t>CABO DE COBRE FLEXÍVEL ISOLADO, 1,5 MM², ANTI-CHAMA 450/750 V, PARA CIRCUITOS TERMINAIS - FORNECIMENTO E INSTALAÇÃO. AF_03/2023</t>
  </si>
  <si>
    <t>4.6.0.0.4.</t>
  </si>
  <si>
    <t>CABO DE COBRE FLEXÍVEL ISOLADO, 2,5 MM², ANTI-CHAMA 450/750 V, PARA CIRCUITOS TERMINAIS - FORNECIMENTO E INSTALAÇÃO. AF_03/2023</t>
  </si>
  <si>
    <t>4.6.0.0.5.</t>
  </si>
  <si>
    <t>CABO DE COBRE FLEXÍVEL ISOLADO, 10 MM², ANTI-CHAMA 450/750 V, PARA CIRCUITOS TERMINAIS - FORNECIMENTO E INSTALAÇÃO. AF_03/2023</t>
  </si>
  <si>
    <t>4.6.0.0.6.</t>
  </si>
  <si>
    <t>CABO FLEXÍVEL, PVC (70° C), 450/750 V, 6 MM2</t>
  </si>
  <si>
    <t>4.6.0.0.7.</t>
  </si>
  <si>
    <t>CAIXA OCTOGONAL 4" X 4", PVC, INSTALADA EM LAJE - FORNECIMENTO E INSTALAÇÃO. AF_03/2023</t>
  </si>
  <si>
    <t>4.6.0.0.8.</t>
  </si>
  <si>
    <t>CAIXA RETANGULAR 4" X 2" ALTA (2,00 M DO PISO), PVC, INSTALADA EM PAREDE - FORNECIMENTO E INSTALAÇÃO. AF_03/2023</t>
  </si>
  <si>
    <t>4.6.0.0.9.</t>
  </si>
  <si>
    <t>CAIXA RETANGULAR 4" X 2" MÉDIA (1,30 M DO PISO), PVC, INSTALADA EM PAREDE - FORNECIMENTO E INSTALAÇÃO. AF_03/2023</t>
  </si>
  <si>
    <t>4.6.0.0.10.</t>
  </si>
  <si>
    <t>CONDULETE METÁLICO - ADAPTADOR DE SAÍDA 3/4"</t>
  </si>
  <si>
    <t>4.6.0.0.11.</t>
  </si>
  <si>
    <t>CONDULETE METÁLICO - CAIXA COM 5 ENTRADAS</t>
  </si>
  <si>
    <t>4.6.0.0.12.</t>
  </si>
  <si>
    <t>CONDULETE METÁLICO - TAMPÃO DE 3/4"</t>
  </si>
  <si>
    <t>4.6.0.0.13.</t>
  </si>
  <si>
    <t>TAMPA CEGA PARA CONDULETE METÁLICO</t>
  </si>
  <si>
    <t>4.6.0.0.14.</t>
  </si>
  <si>
    <t>CONECTOR TRIPOLAR EM PORCELANA PARA FIOS DE ATÉ 10MM2 (BORNES) 50A-250V (CHUVEIRO)</t>
  </si>
  <si>
    <t>4.6.0.0.15.</t>
  </si>
  <si>
    <t>CURVA 90 GRAUS AÇO ZINCADO DIÂMETRO 3/4"</t>
  </si>
  <si>
    <t>4.6.0.0.16.</t>
  </si>
  <si>
    <t>DISJUNTOR MONOPOLAR TIPO DIN, CORRENTE NOMINAL DE 50A - FORNECIMENTO E INSTALAÇÃO. AF_10/2020</t>
  </si>
  <si>
    <t>4.6.0.0.17.</t>
  </si>
  <si>
    <t>DISJUNTOR MONOPOLAR TIPO DIN, CORRENTE NOMINAL DE 16A - FORNECIMENTO E INSTALAÇÃO. AF_10/2020</t>
  </si>
  <si>
    <t>4.6.0.0.18.</t>
  </si>
  <si>
    <t>DISJUNTOR MONOPOLAR TIPO DIN, CORRENTE NOMINAL DE 20A - FORNECIMENTO E INSTALAÇÃO. AF_10/2020</t>
  </si>
  <si>
    <t>4.6.0.0.19.</t>
  </si>
  <si>
    <t>DISJUNTOR MONOPOLAR TIPO DIN, CORRENTE NOMINAL DE 32A - FORNECIMENTO E INSTALAÇÃO. AF_10/2020</t>
  </si>
  <si>
    <t>4.6.0.0.20.</t>
  </si>
  <si>
    <t>DISJUNTOR TRIPOLAR TIPO DIN, CORRENTE NOMINAL DE 50A - FORNECIMENTO E INSTALAÇÃO. AF_10/2020</t>
  </si>
  <si>
    <t>4.6.0.0.21.</t>
  </si>
  <si>
    <t>DISPOSITIVO DE PROTEÇÃO CONTRA SURTOS (D.P.S.) 275V DE 8 A 40KA</t>
  </si>
  <si>
    <t>4.6.0.0.22.</t>
  </si>
  <si>
    <t>ELETRODUTO EM AÇO ZINCADO DIÂMETRO 3/4"</t>
  </si>
  <si>
    <t>4.6.0.0.23.</t>
  </si>
  <si>
    <t>ELETRODUTO FLEXÍVEL CORRUGADO REFORÇADO, PVC, DN 25 MM (3/4"), PARA CIRCUITOS TERMINAIS, INSTALADO EM LAJE - FORNECIMENTO E INSTALAÇÃO. AF_03/2023</t>
  </si>
  <si>
    <t>4.6.0.0.24.</t>
  </si>
  <si>
    <t>ELETRODUTO FLEXÍVEL CORRUGADO, PVC, DN 25 MM (3/4"), PARA CIRCUITOS TERMINAIS, INSTALADO EM PAREDE - FORNECIMENTO E INSTALAÇÃO. AF_03/2023</t>
  </si>
  <si>
    <t>4.6.0.0.25.</t>
  </si>
  <si>
    <t>INTERRUPTOR DIFERENCIAL RESIDUAL (D.R.) BIPOLAR DE 25A-30mA</t>
  </si>
  <si>
    <t>4.6.0.0.26.</t>
  </si>
  <si>
    <t>INTERRUPTOR DIFERENCIAL RESIDUAL (D.R.) BIPOLAR DE 40A-30mA</t>
  </si>
  <si>
    <t>4.6.0.0.27.</t>
  </si>
  <si>
    <t>INTERRUPTOR SIMPLES (1 MÓDULO) COM 1 TOMADA DE EMBUTIR 2P+T 10 A, INCLUINDO SUPORTE E PLACA - FORNECIMENTO E INSTALAÇÃO. AF_03/2023</t>
  </si>
  <si>
    <t>4.6.0.0.28.</t>
  </si>
  <si>
    <t>INTERRUPTOR SIMPLES (1 SECAO)</t>
  </si>
  <si>
    <t>4.6.0.0.29.</t>
  </si>
  <si>
    <t>INTERRUPTOR SIMPLES (2 SECOES)</t>
  </si>
  <si>
    <t>4.6.0.0.30.</t>
  </si>
  <si>
    <t>LÂMPADA COMPACTA DE LED 10 W, BASE E27 - FORNECIMENTO E INSTALAÇÃO. AF_02/2020</t>
  </si>
  <si>
    <t>4.6.0.0.31.</t>
  </si>
  <si>
    <t>LÂMPADA TUBULAR LED DE 18/20 W, BASE G13 - FORNECIMENTO E INSTALAÇÃO. AF_02/2020_PS</t>
  </si>
  <si>
    <t>4.6.0.0.32.</t>
  </si>
  <si>
    <t>COMP 731_SEE</t>
  </si>
  <si>
    <t>LUMINÁRIA DE EMBUTIR COM ALETAS 2 X 16/18/20 W INCLUSO CORTE NO FORRO - FORNECIMENTO E INSTALAÇÃO (GOINFRA + ORSE)</t>
  </si>
  <si>
    <t>4.6.0.0.33.</t>
  </si>
  <si>
    <t>COMP 119_SEE</t>
  </si>
  <si>
    <t>LUMINÁRIA HERMÉTICA/BLINDADA 2X18/20W COM 2 LÂMPADAS DE LED (GOINFRA + SINAPI)</t>
  </si>
  <si>
    <t>PÇ</t>
  </si>
  <si>
    <t>4.6.0.0.34.</t>
  </si>
  <si>
    <t>LUMINÁRIA TIPO PLAFON DE SOBREPOR REDONDA PARA 02 LÂMPADAS</t>
  </si>
  <si>
    <t>4.6.0.0.35.</t>
  </si>
  <si>
    <t>LUVA EM AÇO ZINCADO DIÂMETRO 3/4"</t>
  </si>
  <si>
    <t>4.6.0.0.36.</t>
  </si>
  <si>
    <t>PARAFUSO P/BUCHA S-6</t>
  </si>
  <si>
    <t>4.6.0.0.37.</t>
  </si>
  <si>
    <t>QUADRO DE DISTRIBUIÇÃO DE EMBUTIR METÁLICO CB-56E - 225A</t>
  </si>
  <si>
    <t>4.6.0.0.38.</t>
  </si>
  <si>
    <t>COMP 375_SEE</t>
  </si>
  <si>
    <t>REFLETOR DE LED HOLOFORTE 50W (GOINFRA + SINAPI)</t>
  </si>
  <si>
    <t>4.6.0.0.39.</t>
  </si>
  <si>
    <t>TAMPA CEGA PLÁSTICA 4"X2" COM FURO CENTRAL (PARA TV/SOM...)</t>
  </si>
  <si>
    <t>4.6.0.0.40.</t>
  </si>
  <si>
    <t>TOMADA HEXAGONAL 2P + T - 10A - 250V</t>
  </si>
  <si>
    <t>4.6.0.0.41.</t>
  </si>
  <si>
    <t>4.6.0.0.42.</t>
  </si>
  <si>
    <t>COMP 217_SEE</t>
  </si>
  <si>
    <t>TOMADA INDUSTRIAL NÃO METÁLICA SOBREPOR FÊMEA 3 POLOS + TERRA 32 A 220/240 (COT)</t>
  </si>
  <si>
    <t>4.7.</t>
  </si>
  <si>
    <t>4.7.1.</t>
  </si>
  <si>
    <t>REGISTROS</t>
  </si>
  <si>
    <t>4.7.1.0.1.</t>
  </si>
  <si>
    <r>
      <rPr>
        <sz val="8"/>
        <rFont val="Times New Roman"/>
        <family val="1"/>
      </rPr>
      <t>REGISTRO DE GAVETA BRUTO, LATÃO, ROSCÁVEL, 3/4", COM ACABAMENTO E CANOPLA
CROMADOS - FORNECIMENTO E INSTALAÇÃO. AF_08/2021</t>
    </r>
  </si>
  <si>
    <t>4.7.1.0.2.</t>
  </si>
  <si>
    <t>REGISTRO DE GAVETA BRUTO, LATÃO, ROSCÁVEL, 1 1/2", COM ACABAMENTO E CANOPLA CROMADOS - FORNECIMENTO E INSTALAÇÃO. AF_08/2021</t>
  </si>
  <si>
    <t>4.7.1.0.3.</t>
  </si>
  <si>
    <t>REGISTRO DE PRESSAO C/CANOPLA CROMADA DIAM.3/4"</t>
  </si>
  <si>
    <t>4.7.2.</t>
  </si>
  <si>
    <t>LAVATÓRIOS</t>
  </si>
  <si>
    <t>4.7.2.0.1.</t>
  </si>
  <si>
    <t>CUBA DE LOUCA DE EMBUTIR OVAL MÉDIA</t>
  </si>
  <si>
    <t>4.7.2.0.2.</t>
  </si>
  <si>
    <t>LAVATÓRIO MÉDIO COM COLUNA</t>
  </si>
  <si>
    <t>4.7.2.0.3.</t>
  </si>
  <si>
    <t>TORNEIRA DE MESA COM FECHAMENTO AUTOMÁTICO TEMPORIZADO PARA LAVATÓRIO DIÂMETRO DE 1/2"</t>
  </si>
  <si>
    <t>4.7.2.0.4.</t>
  </si>
  <si>
    <t>SIFÃO DO TIPO FLEXÍVEL EM PVC 1  X 1.1/2  - FORNECIMENTO E INSTALAÇÃO. AF_01/2020</t>
  </si>
  <si>
    <t>4.7.2.0.5.</t>
  </si>
  <si>
    <t>LIGAÇÃO FLEXÍVEL METÁLICA DIAM.1/2"(ENGATE)</t>
  </si>
  <si>
    <t>4.7.2.0.6.</t>
  </si>
  <si>
    <r>
      <rPr>
        <sz val="8"/>
        <rFont val="Times New Roman"/>
        <family val="1"/>
      </rPr>
      <t>VÁLVULA EM METAL CROMADO 1.1/2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X 1.1/2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PARA TANQUE OU LAVATÓRIO, COM OU SEM LADRÃO - FORNECIMENTO E INSTALAÇÃO. AF_01/2020</t>
    </r>
  </si>
  <si>
    <t>4.7.2.0.7.</t>
  </si>
  <si>
    <t>FIXACAO P/LAVATORIO (PAR)</t>
  </si>
  <si>
    <t>PAR</t>
  </si>
  <si>
    <t>4.7.3.</t>
  </si>
  <si>
    <t>PIA E TANQUE</t>
  </si>
  <si>
    <t>4.7.3.0.1.</t>
  </si>
  <si>
    <t>CUBA INOX 56X34X17CM E=0,6MM-AÇO 304 (CUBA Nº2)</t>
  </si>
  <si>
    <t>4.7.3.0.2.</t>
  </si>
  <si>
    <t>TANQUE (PANELAO) INOX 60 X 70 X 40 CM CH.18</t>
  </si>
  <si>
    <t>4.7.3.0.3.</t>
  </si>
  <si>
    <t>SIFAO PARA PIA 1.1/2" X 2" METAL</t>
  </si>
  <si>
    <t>4.7.3.0.4.</t>
  </si>
  <si>
    <t>VALVULA PARA PIA TIPO AMERICANA DIAMETRO 3.1/2" (METALICA)</t>
  </si>
  <si>
    <t>4.7.3.0.5.</t>
  </si>
  <si>
    <r>
      <rPr>
        <sz val="8"/>
        <rFont val="Times New Roman"/>
        <family val="1"/>
      </rPr>
      <t>TORNEIRA CROMADA LONGA, DE PAREDE, 1/2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OU 3/4,</t>
    </r>
    <r>
      <rPr>
        <sz val="8"/>
        <rFont val="Microsoft Sans Serif"/>
        <family val="2"/>
      </rPr>
      <t xml:space="preserve">  </t>
    </r>
    <r>
      <rPr>
        <sz val="8"/>
        <rFont val="Times New Roman"/>
        <family val="1"/>
      </rPr>
      <t>PARA PIA DE COZINHA, PADRÃO POPULAR - FORNECIMENTO E INSTALAÇÃO. AF_01/2020</t>
    </r>
  </si>
  <si>
    <t>4.7.3.0.6.</t>
  </si>
  <si>
    <t>TORNEIRA DE MESA PARA PIA DIÂMETRO DE 1/2" - BICA MÓVEL</t>
  </si>
  <si>
    <t>4.7.3.0.7.</t>
  </si>
  <si>
    <t>TANQUE DE LOUÇA BRANCA SUSPENSO, 18L OU EQUIVALENTE, INCLUSO SIFÃO TIPO GARRAFA EM METAL CROMADO, VÁLVULA METÁLICA E TORNEIRA DE METAL CROMADO PADRÃO MÉDIO - FORNECIMENTO E INSTALAÇÃO. AF_01/2020</t>
  </si>
  <si>
    <t>4.7.4.</t>
  </si>
  <si>
    <t>VASO SANITARIO</t>
  </si>
  <si>
    <t>4.7.4.0.1.</t>
  </si>
  <si>
    <t>VASO SANITÁRIO CONVENCIONAL (1ª LINHA)</t>
  </si>
  <si>
    <t>4.7.4.0.2.</t>
  </si>
  <si>
    <t>VÁLVULA DE DESCARGA DUPLO ACIONAMENTO COM ACABAMENTO CROMADO ANTIVANDALISMO</t>
  </si>
  <si>
    <t>4.7.4.0.3.</t>
  </si>
  <si>
    <t>TUBO PARA VÁLVULA DE DESCARGA ( CURTO 1.1/4" )</t>
  </si>
  <si>
    <t>4.7.4.0.4.</t>
  </si>
  <si>
    <t>TUBO DE LIGACAO PVC CROMADO 1.1/2" / ESPUDE  - (ENTRADA)</t>
  </si>
  <si>
    <t>4.7.4.0.5.</t>
  </si>
  <si>
    <t>ANEL DE VEDAÇÃO PARA VASO SANITÁRIO</t>
  </si>
  <si>
    <t>4.7.4.0.6.</t>
  </si>
  <si>
    <t>CONJUNTO DE FIXACAO P/VASO SANITARIO (PAR)</t>
  </si>
  <si>
    <t>CJ</t>
  </si>
  <si>
    <t>4.7.4.0.7.</t>
  </si>
  <si>
    <t>ASSENTO EM POLIPROPILENO COM SISTEMA DE FECHAMENTO SUAVE PARA VASO SANITÁRIO</t>
  </si>
  <si>
    <t>4.7.4.0.8.</t>
  </si>
  <si>
    <t>PAPELEIRA DE PAREDE EM METAL CROMADO SEM TAMPA, INCLUSO FIXAÇÃO. AF_01/2020</t>
  </si>
  <si>
    <t>4.7.5.</t>
  </si>
  <si>
    <t>CHUVEIRO</t>
  </si>
  <si>
    <t>4.7.5.0.1.</t>
  </si>
  <si>
    <t>CHUVEIRO ELÉTRICO EM PVC COM BRAÇO METÁLICO</t>
  </si>
  <si>
    <t>4.7.6.</t>
  </si>
  <si>
    <t>OUTROS</t>
  </si>
  <si>
    <t>4.7.6.0.1.</t>
  </si>
  <si>
    <t>COMP 584_SEE</t>
  </si>
  <si>
    <t>SABONETEIRA TIPO DISPENSER COM SABONETE LÍQUIDO INCLUSO (GOINFRA)</t>
  </si>
  <si>
    <t>4.7.6.0.2.</t>
  </si>
  <si>
    <t>COMP 209_SEE</t>
  </si>
  <si>
    <t>TOALHEIRO PLÁSTICO TIPO DISPENSER PARA PAPEL TOALHA INTERFOLHADO  (GOINFRA + SINAPI)</t>
  </si>
  <si>
    <t>4.7.7.</t>
  </si>
  <si>
    <t>ÁGUA FRIA</t>
  </si>
  <si>
    <t>4.7.7.1.</t>
  </si>
  <si>
    <t>TUBOS DE PVC SOLDÁVEL</t>
  </si>
  <si>
    <t>4.7.7.1.1.</t>
  </si>
  <si>
    <t>TUBO SOLDAVEL PVC MARROM DIAM. 25 MM</t>
  </si>
  <si>
    <t>4.7.7.1.2.</t>
  </si>
  <si>
    <t>TUBO, PVC, SOLDÁVEL, DN 50MM, INSTALADO EM PRUMADA DE ÁGUA - FORNECIMENTO E INSTALAÇÃO. AF_06/2022</t>
  </si>
  <si>
    <t>4.7.7.1.3.</t>
  </si>
  <si>
    <t>TUBO SOLDAVEL PVC MARROM DIAM. 60 MM</t>
  </si>
  <si>
    <t>4.7.7.2.</t>
  </si>
  <si>
    <t>BUCHA REDUÇÃO</t>
  </si>
  <si>
    <t>4.7.7.2.1.</t>
  </si>
  <si>
    <t>BUCHA DE REDUCAO SOLDÁVEL CURTA 60 X 50 mm</t>
  </si>
  <si>
    <t>4.7.7.2.2.</t>
  </si>
  <si>
    <t>BUCHA DE REDUCAO SOLDAVEL LONGA 60 X 25 mm</t>
  </si>
  <si>
    <t>4.7.7.2.3.</t>
  </si>
  <si>
    <t>BUCHA DE REDUCAO SOLDAVEL LONGA 50 X 25 mm</t>
  </si>
  <si>
    <t>4.7.7.3.</t>
  </si>
  <si>
    <t>JOELHOS</t>
  </si>
  <si>
    <t>4.7.7.3.1.</t>
  </si>
  <si>
    <r>
      <rPr>
        <sz val="8"/>
        <rFont val="Times New Roman"/>
        <family val="1"/>
      </rPr>
      <t>JOELHO 90 GRAUS, PVC, SOLDÁVEL, DN 25MM, INSTALADO EM PRUMADA DE ÁGUA -
FORNECIMENTO E INSTALAÇÃO. AF_06/2022</t>
    </r>
  </si>
  <si>
    <t>4.7.7.3.2.</t>
  </si>
  <si>
    <t>JOELHO 90 GRAUS, PVC, SOLDÁVEL, DN 50MM, INSTALADO EM PRUMADA DE ÁGUA - FORNECIMENTO E INSTALAÇÃO. AF_06/2022</t>
  </si>
  <si>
    <t>4.7.7.3.3.</t>
  </si>
  <si>
    <t>JOELHO 90 GRAUS SOLDAVEL DIAMETRO 60 mm</t>
  </si>
  <si>
    <t>4.7.7.3.4.</t>
  </si>
  <si>
    <t>JOELHO 90 GRAUS C/ROSCA E BUCHA LATAO DIAM. 3/4</t>
  </si>
  <si>
    <t>4.7.7.3.5.</t>
  </si>
  <si>
    <t>JOELHO DE REDUCAO 90 GRAUS SOLDÁVEL COM BUCHA LATAO 25X1/2"</t>
  </si>
  <si>
    <t>4.7.7.4.</t>
  </si>
  <si>
    <t>TÊ</t>
  </si>
  <si>
    <t>4.7.7.4.1.</t>
  </si>
  <si>
    <t>TE 90 GRAUS SOLDAVEL COM BUCHA DE LATÃO NA BOLSA CENTRAL 25 X 25 X 1/2"</t>
  </si>
  <si>
    <t>4.7.7.4.2.</t>
  </si>
  <si>
    <t>TE 90 GRAUS SOLDAVEL COM BUCHA DE LATAO NA BOLSA CENTRAL 25X25X3/4"</t>
  </si>
  <si>
    <t>4.7.7.4.3.</t>
  </si>
  <si>
    <t>TE REDUCAO 90 GRAUS SOLDAVEL 50 X 25 mm</t>
  </si>
  <si>
    <t>4.7.7.4.4.</t>
  </si>
  <si>
    <t>TE, PVC, SOLDÁVEL, DN 25MM, INSTALADO EM PRUMADA DE ÁGUA - FORNECIMENTO E INSTALAÇÃO. AF_06/2022</t>
  </si>
  <si>
    <t>4.7.7.4.5.</t>
  </si>
  <si>
    <t>TE 90 GRAUS SOLDAVEL DIAMETRO 50 MM</t>
  </si>
  <si>
    <t>4.7.7.4.6.</t>
  </si>
  <si>
    <t>TE 90 GRAUS SOLDAVEL DIMETRO 60 MM</t>
  </si>
  <si>
    <t>4.7.7.5.</t>
  </si>
  <si>
    <t>ADAPTADORES DE PVC SOLDÁVEL</t>
  </si>
  <si>
    <t>4.7.7.5.1.</t>
  </si>
  <si>
    <t>ADAPTADOR SOLDÁVEL CURTO C/ BOLSA E ROSCA PARA REGISTRO 25X3/4"</t>
  </si>
  <si>
    <t>4.7.7.5.2.</t>
  </si>
  <si>
    <t>ADAPTADOR SOLDÁVEL CURTO COM BOLSA E ROSCA PARA REGISTRO 50MMX1.1/2"</t>
  </si>
  <si>
    <t>4.7.7.6.</t>
  </si>
  <si>
    <t>ADESIVOS</t>
  </si>
  <si>
    <t>4.7.7.6.1.</t>
  </si>
  <si>
    <t>ADESIVO PLASTICO - FRASCO 850 G</t>
  </si>
  <si>
    <t>4.7.7.6.2.</t>
  </si>
  <si>
    <t>SOLUCAO LIMPADORA 1000 CM3</t>
  </si>
  <si>
    <t>4.7.8.</t>
  </si>
  <si>
    <t>ESGOTO SANITÁRIO</t>
  </si>
  <si>
    <t>4.7.8.1.</t>
  </si>
  <si>
    <t>4.7.8.1.1.</t>
  </si>
  <si>
    <t>JOELHO 90 GRAUS DIAMETRO 100 MM (ESGOTO)</t>
  </si>
  <si>
    <t>4.7.8.1.2.</t>
  </si>
  <si>
    <t>JOELHO 90 GRAUS, PVC, SERIE NORMAL, ESGOTO PREDIAL, DN 50 MM, JUNTA ELÁSTICA, FORNECIDO E INSTALADO EM PRUMADA DE ESGOTO SANITÁRIO OU VENTILAÇÃO. AF_08/2022</t>
  </si>
  <si>
    <t>4.7.8.1.3.</t>
  </si>
  <si>
    <t>JOELHO 90 GRAUS C/ANEL 40 MM</t>
  </si>
  <si>
    <t>4.7.8.1.4.</t>
  </si>
  <si>
    <t>LUVA SIMPLES DIAMETRO 100 mm - (ESGOTO)</t>
  </si>
  <si>
    <t>4.7.8.2.</t>
  </si>
  <si>
    <t>CURVAS</t>
  </si>
  <si>
    <t>4.7.8.2.1.</t>
  </si>
  <si>
    <t>CURVA 45 GRAUS SOLDAVEL DIAMETRO 50 MM</t>
  </si>
  <si>
    <t>4.7.8.2.2.</t>
  </si>
  <si>
    <t>CURVA 45 GRAUS DIAMETRO 40 MM (ESGOTO)</t>
  </si>
  <si>
    <t>4.7.8.2.3.</t>
  </si>
  <si>
    <t>CURVA 90 GRAUS CURTA DIAM. 40 MM (ESGOTO)</t>
  </si>
  <si>
    <t>4.7.8.3.</t>
  </si>
  <si>
    <t>JUNÇÃO</t>
  </si>
  <si>
    <t>4.7.8.3.1.</t>
  </si>
  <si>
    <t>JUNCAO SIMPLES DIAMETRO 50 X 50 MM (ESGOTO)</t>
  </si>
  <si>
    <t>4.7.8.4.</t>
  </si>
  <si>
    <t>TE SANITARIO</t>
  </si>
  <si>
    <t>4.7.8.4.1.</t>
  </si>
  <si>
    <t>TE SANITARIO DIAMETRO 50 X 50 MM (ESGOTO)</t>
  </si>
  <si>
    <t>4.7.8.4.2.</t>
  </si>
  <si>
    <t>TE SANITARIO DIAMETRO 100 X 100 MM (ESGOTO)</t>
  </si>
  <si>
    <t>4.7.8.4.3.</t>
  </si>
  <si>
    <t>CAP DIAMETRO 100 MM ESGOTO PRIMARIO</t>
  </si>
  <si>
    <t>4.7.8.5.</t>
  </si>
  <si>
    <t>TUBOS</t>
  </si>
  <si>
    <t>4.7.8.5.1.</t>
  </si>
  <si>
    <t>TUBO PVC, SERIE NORMAL, ESGOTO PREDIAL, DN 100 MM, FORNECIDO E INSTALADO EM PRUMADA DE ESGOTO SANITÁRIO OU VENTILAÇÃO. AF_08/2022</t>
  </si>
  <si>
    <t>4.7.8.5.2.</t>
  </si>
  <si>
    <t>TUBO PVC, SERIE NORMAL, ESGOTO PREDIAL, DN 50 MM, FORNECIDO E INSTALADO EM PRUMADA DE ESGOTO SANITÁRIO OU VENTILAÇÃO. AF_08/2022</t>
  </si>
  <si>
    <t>4.7.8.5.3.</t>
  </si>
  <si>
    <t>TUBO SOLDAVEL PARA ESGOTO DIAMETRO 40 MM</t>
  </si>
  <si>
    <t>4.7.8.6.</t>
  </si>
  <si>
    <t>CAIXA SIFONADA</t>
  </si>
  <si>
    <t>4.7.8.6.1.</t>
  </si>
  <si>
    <t>CORPO CAIXA SIFONADA DIAM. 150 X 150 X 50</t>
  </si>
  <si>
    <t>4.7.8.6.2.</t>
  </si>
  <si>
    <t>GRELHA QUADRADA ACO INOX ROTATIVO DIAM.150 MM</t>
  </si>
  <si>
    <t>4.7.8.6.3.</t>
  </si>
  <si>
    <t>CORPO RALO SECO CILINDRICO 100 X 40</t>
  </si>
  <si>
    <t>4.7.8.6.4.</t>
  </si>
  <si>
    <t>GRELHA REDONDA ACO INOX ROTATIVA DIAM. 100 MM</t>
  </si>
  <si>
    <t>4.7.9.</t>
  </si>
  <si>
    <t>EXTRAS</t>
  </si>
  <si>
    <t>4.7.9.0.1.</t>
  </si>
  <si>
    <t>CAIXA DE PASSAGEM 60X60X80 CM (MEDIDAS INTERNAS) SEM TAMPA</t>
  </si>
  <si>
    <t>4.7.9.0.2.</t>
  </si>
  <si>
    <t>TAMPA EM CONCRETO ARMADO 25 MPA E=5CM PARA A CAIXA DE PASSAGEM 60X60CM</t>
  </si>
  <si>
    <t>4.7.9.0.3.</t>
  </si>
  <si>
    <t>CAIXA DE GORDURA 600 L. CONCRETO PADRÃO GOINFRA IMPERMEABILIZADA</t>
  </si>
  <si>
    <t>4.7.9.0.4.</t>
  </si>
  <si>
    <t>TERMINAL DE VENTILACAO DIAMETRO 50 MM (ESGOTO)</t>
  </si>
  <si>
    <t>4.8.</t>
  </si>
  <si>
    <t>ALVENARIAS E DIVISÓRIAS</t>
  </si>
  <si>
    <t>4.8.0.0.1.</t>
  </si>
  <si>
    <t>ALVENARIA DE TIJOLO COMUM 1/2 VEZ - ARGAMASSA (1CI : 2CH : 8ARML)</t>
  </si>
  <si>
    <t>4.8.0.0.2.</t>
  </si>
  <si>
    <t>ALVENARIA DE TIJOLO FURADO 1/2 VEZ 14X29X9 - 6 FUROS -  ARG. (1CALH:4ARML+100KG DE CI/M3)</t>
  </si>
  <si>
    <t>4.8.0.0.3.</t>
  </si>
  <si>
    <t>FIXAÇÃO (ENCUNHAMENTO) DE ALVENARIA DE VEDAÇÃO COM ARGAMASSA APLICADA COM COLHER. AF_03/2016</t>
  </si>
  <si>
    <t>4.8.0.0.4.</t>
  </si>
  <si>
    <t>ELEMENTO VAZADO DE CONCRETO (MODELO COPINHO)</t>
  </si>
  <si>
    <t>4.9.</t>
  </si>
  <si>
    <t>IMPERMEABILIZAÇÃO</t>
  </si>
  <si>
    <t>4.9.1.</t>
  </si>
  <si>
    <t>4.9.1.0.1.</t>
  </si>
  <si>
    <t>IMPERMEABILIZACAO VIGAS BALDRAMES E=2,0 CM</t>
  </si>
  <si>
    <t>4.9.2.</t>
  </si>
  <si>
    <t>ALVENARIAS ÁREAS MOLHADAS</t>
  </si>
  <si>
    <t>4.9.2.0.1.</t>
  </si>
  <si>
    <t>IMPERMEABILIZACAO-C/CIMENTO CRISTALIZANTE 3 DEMAOS</t>
  </si>
  <si>
    <t>4.10.</t>
  </si>
  <si>
    <t>ESTRUTURAS METÁLICAS</t>
  </si>
  <si>
    <t>4.10.0.0.1.</t>
  </si>
  <si>
    <t>ESTRUTURA TRELIÇADA DE COBERTURA, TIPO FINK, COM LIGAÇÕES SOLDADAS, INCLUSOS PERFIS METÁLICOS, CHAPAS METÁLICAS, MÃO DE OBRA E TRANSPORTE COM GUINDASTE - FORNECIMENTO E INSTALAÇÃO. AF_01/2020_PSA</t>
  </si>
  <si>
    <t>4.11.</t>
  </si>
  <si>
    <t>COBERTURAS</t>
  </si>
  <si>
    <t>4.11.0.0.1.</t>
  </si>
  <si>
    <t>COBERTURA COM TELHA AMERICANA  RESINADA COR VERMELHA</t>
  </si>
  <si>
    <t>4.11.0.0.2.</t>
  </si>
  <si>
    <t>CUMEEIRA PARA TELHA AMERICANA RESINADA COR VERMELHA</t>
  </si>
  <si>
    <t>4.11.0.0.3.</t>
  </si>
  <si>
    <t>EMBOCAMENTO LATERAL  (OITOES)</t>
  </si>
  <si>
    <t>4.11.0.0.4.</t>
  </si>
  <si>
    <t>EMBOCAMENTO DE BEIRAL</t>
  </si>
  <si>
    <t>4.12.</t>
  </si>
  <si>
    <t>ESQUADRIAS METÁLICAS</t>
  </si>
  <si>
    <t>4.12.1.</t>
  </si>
  <si>
    <t>PORTAS</t>
  </si>
  <si>
    <t>4.12.1.0.1.</t>
  </si>
  <si>
    <t>PORTA DE ABRIR DE 01 FOLHA EM CHAPA METÁLICA PF-1 C/FERRAGENS</t>
  </si>
  <si>
    <t>4.12.1.0.2.</t>
  </si>
  <si>
    <t>PORTA DE ABRIR DE 02 FOLHAS EM VENEZIANA PF-5 C/FERRAGENS</t>
  </si>
  <si>
    <t>4.12.2.</t>
  </si>
  <si>
    <t>JANELAS</t>
  </si>
  <si>
    <t>4.12.2.0.1.</t>
  </si>
  <si>
    <t>JANELA MAXIM AR CHAPA/VIDRO J4 C/FERRAGENS</t>
  </si>
  <si>
    <t>4.12.2.0.2.</t>
  </si>
  <si>
    <t>JANELA DE CORRER CHAPA/VIDRO J9/J10/J12/J13 C/FERRAGENS</t>
  </si>
  <si>
    <t>4.12.2.0.3.</t>
  </si>
  <si>
    <t>JANELA MAXIM AR CHAPA/VIDRO J3/J5/J6/J8 C/FERRAGENS</t>
  </si>
  <si>
    <t>4.12.3.</t>
  </si>
  <si>
    <t>PORTA DE ENROLAR</t>
  </si>
  <si>
    <t>4.12.3.0.1.</t>
  </si>
  <si>
    <t>PORTA DE ENROLAR C/FERRAGENS</t>
  </si>
  <si>
    <t>4.13.</t>
  </si>
  <si>
    <t>VIDROS</t>
  </si>
  <si>
    <t>4.13.0.0.1.</t>
  </si>
  <si>
    <t>VIDRO MINI-BOREAL - COLOCADO</t>
  </si>
  <si>
    <t>4.14.</t>
  </si>
  <si>
    <t>REVESTIMENTO DE PAREDE</t>
  </si>
  <si>
    <t>4.14.0.0.1.</t>
  </si>
  <si>
    <t>CHAPISCO ROLADO - (1COLA:10CI:30 ARML)</t>
  </si>
  <si>
    <t>4.14.0.0.2.</t>
  </si>
  <si>
    <t>EMBOÇO (1CI:4 ARML)</t>
  </si>
  <si>
    <t>4.14.0.0.3.</t>
  </si>
  <si>
    <t>REBOCO (1 CALH:4 ARFC+100kgCI/M3)</t>
  </si>
  <si>
    <t>4.14.0.0.4.</t>
  </si>
  <si>
    <t>REVESTIMENTO CERÂMICO PARA PAREDES INTERNAS COM PLACAS TIPO ESMALTADA EXTRA  DE DIMENSÕES 33X45 CM APLICADAS NA ALTURA INTEIRA DAS PAREDES. AF_02/2023_PE</t>
  </si>
  <si>
    <t>4.15.</t>
  </si>
  <si>
    <t>FORROS</t>
  </si>
  <si>
    <t>4.15.0.0.1.</t>
  </si>
  <si>
    <t>FORRO DE GESSO ACARTONADO PARA ÁREAS MOLHADAS, ESPESSURA DE 12,5 MM</t>
  </si>
  <si>
    <t>4.15.0.0.2.</t>
  </si>
  <si>
    <t>ACABAMENTOS PARA FORRO (MOLDURA DE GESSO). AF_05/2017</t>
  </si>
  <si>
    <t>4.16.</t>
  </si>
  <si>
    <t>4.16.1.</t>
  </si>
  <si>
    <t>GRANITINA</t>
  </si>
  <si>
    <t>4.16.1.0.1.</t>
  </si>
  <si>
    <t>LASTRO DE CONCRETO REGULARIZADO IMPERMEABILIZADO 1:3:6 ESP=5CM (BASE)</t>
  </si>
  <si>
    <t>4.16.1.0.2.</t>
  </si>
  <si>
    <t>COMP 754_SEE</t>
  </si>
  <si>
    <t>GRANITINA 8MM FUNDIDA COM CONTRAPISO (1CI:3ARML) E=2CM, JUNTA PLASTICA 27MM E RESINA ACRÍLICA (GOINFRA + SINAPI)</t>
  </si>
  <si>
    <t>4.16.1.0.3.</t>
  </si>
  <si>
    <t>COMP 757_SEE</t>
  </si>
  <si>
    <t>RODAPÉ FUNDIDO DE GRANITINA 7CM E RESINA ACRÍLICA (GOINFRA + SINAPI)</t>
  </si>
  <si>
    <t>4.16.2.</t>
  </si>
  <si>
    <t>CONCRETO</t>
  </si>
  <si>
    <t>4.16.2.0.1.</t>
  </si>
  <si>
    <t>LASTRO DE BRITA PARA PISO - (OBRAS CIVIS)</t>
  </si>
  <si>
    <t>4.16.2.0.2.</t>
  </si>
  <si>
    <t>PISO LAMINADO COM CONCRETO USINADO 20MPA E=5CM</t>
  </si>
  <si>
    <t>4.16.3.</t>
  </si>
  <si>
    <t>PASSEIO (CALÇADA)</t>
  </si>
  <si>
    <t>4.16.3.0.1.</t>
  </si>
  <si>
    <r>
      <rPr>
        <sz val="8"/>
        <rFont val="Times New Roman"/>
        <family val="1"/>
      </rPr>
      <t>PASSEIO PROTECAO EM CONC.DESEMPEN.5 CM 1:2,5:3,5 (INCLUSO ESPELHO DE
30CM/ESCAVAÇÃO/REATERRO/APILOAMENTO/ATERRO INTERNO)</t>
    </r>
  </si>
  <si>
    <t>4.16.3.0.2.</t>
  </si>
  <si>
    <t>RODAPE DE MASSA (ICI:3 ARMG)</t>
  </si>
  <si>
    <t>4.17.</t>
  </si>
  <si>
    <t>4.17.1.</t>
  </si>
  <si>
    <t>ESMALTE SINTÉTICO</t>
  </si>
  <si>
    <t>4.17.1.0.1.</t>
  </si>
  <si>
    <t>EMASSAMENTO COM MASSA PVA DUAS DEMAOS</t>
  </si>
  <si>
    <t>4.17.1.0.2.</t>
  </si>
  <si>
    <t>PINTURA TINTA ESMALTE SINTETICO PARA PAREDES - 2 DEMÃOS C/SELADOR</t>
  </si>
  <si>
    <t>4.17.2.</t>
  </si>
  <si>
    <t>LÁTEX ACRÍLICA</t>
  </si>
  <si>
    <t>4.17.2.0.1.</t>
  </si>
  <si>
    <t>4.17.2.0.2.</t>
  </si>
  <si>
    <t>PINTURA LATEX ACRILICO 2 DEMAOS</t>
  </si>
  <si>
    <t>4.17.3.</t>
  </si>
  <si>
    <t>TETO</t>
  </si>
  <si>
    <t>4.17.3.0.1.</t>
  </si>
  <si>
    <t>4.17.3.0.2.</t>
  </si>
  <si>
    <t>PINTURA PVA LATEX 2 DEMAOS SEM SELADOR</t>
  </si>
  <si>
    <t>4.17.4.</t>
  </si>
  <si>
    <t>EXTERNA</t>
  </si>
  <si>
    <t>4.17.4.0.1.</t>
  </si>
  <si>
    <t>PINTURA LATEX ACRILICA 2 DEMAOS C/SELADOR</t>
  </si>
  <si>
    <t>4.17.5.</t>
  </si>
  <si>
    <t>PISO DE CONCRETO</t>
  </si>
  <si>
    <t>4.17.5.0.1.</t>
  </si>
  <si>
    <t>PINTURA TINTA POLIESPORTIVA - 2 DEMÃOS (PISOS E CIMENTADOS)</t>
  </si>
  <si>
    <t>4.17.6.</t>
  </si>
  <si>
    <t>4.17.6.0.1.</t>
  </si>
  <si>
    <t>4.17.7.</t>
  </si>
  <si>
    <t>4.17.7.0.1.</t>
  </si>
  <si>
    <t>4.17.8.</t>
  </si>
  <si>
    <t>ESTRUTURA METÁLICA</t>
  </si>
  <si>
    <t>4.17.8.0.1.</t>
  </si>
  <si>
    <t>PINTURA ESMALTE ALQUIDICO ESTRUTURA METALICA 2 DEMAOS</t>
  </si>
  <si>
    <t>4.18.</t>
  </si>
  <si>
    <t>4.18.1.</t>
  </si>
  <si>
    <t>4.18.1.0.1.</t>
  </si>
  <si>
    <t>BANCADA DE GRANITO C/ ESPELHO</t>
  </si>
  <si>
    <t>4.18.1.0.2.</t>
  </si>
  <si>
    <t>COMP 128_SEE</t>
  </si>
  <si>
    <t>ESPELHO CRISTAL, ESPESSURA 4M, COM PARAFUSOS DE FIXAÇÃO, SEM MOLDURA (SINAPI)</t>
  </si>
  <si>
    <t>4.18.1.0.3.</t>
  </si>
  <si>
    <t>4.18.2.</t>
  </si>
  <si>
    <t>SINALIZAÇÃO</t>
  </si>
  <si>
    <t>4.18.2.0.1.</t>
  </si>
  <si>
    <t>COMP 499_SEE</t>
  </si>
  <si>
    <t>PLACA DE COMUNICAÇÃO VISUAL SEC XXI, MODELO P - PLACA DE PAREDE, TAMANHO 0,30 X 0,40 M, CHAPA DOBRADA #18, PINTADA E ADESIVADA - FORNECIMENTO E INSTALAÇÃO (GOINFRA + ORSE)</t>
  </si>
  <si>
    <t>4.18.2.0.2.</t>
  </si>
  <si>
    <t>COMP 451_SEE</t>
  </si>
  <si>
    <t>PLACAS EM BRAILE PARA IDENTIFICAÇÃO DE PORTAS/NOMEAR AMBIENTES - FORNECIMENTO E INSTALAÇÃO (GOINFRA + ORSE)</t>
  </si>
  <si>
    <t>5.1.</t>
  </si>
  <si>
    <t>5.1.0.0.1.</t>
  </si>
  <si>
    <t>DEMOLIÇÃO MANUAL EM CONCRETO SIMPLES COM TRANSPORTE ATÉ CAÇAMBA E CARGA</t>
  </si>
  <si>
    <t>5.1.0.0.2.</t>
  </si>
  <si>
    <t>DEMOLIÇÃO MANUAL ALVENARIA TIJOLO SEM REAPROVEITAMENTO COM TRANSPORTE ATE CAÇAMBA E CARGA</t>
  </si>
  <si>
    <t>5.1.0.0.3.</t>
  </si>
  <si>
    <t>COMP 385_SEE</t>
  </si>
  <si>
    <t>DEMOLIÇÃO POSTE DE CONCRETO/METALICA ENTRE 10 E 15 METROS C/ REAPROVEITAMENTO C/ TRANSPORTE ATE CAÇAMBA E CARGA (GOINFRA)</t>
  </si>
  <si>
    <t>5.1.0.0.4.</t>
  </si>
  <si>
    <t>COMP 012_SEE</t>
  </si>
  <si>
    <t>DEMOLIÇÃO/RETIRADA DAS TRAVES DE FUTEBOL DE SALÃO (GOINFRA)</t>
  </si>
  <si>
    <t>5.1.0.0.5.</t>
  </si>
  <si>
    <t>COMP 001_SEE</t>
  </si>
  <si>
    <t>RETIRADA DA ESTRUTURA/TABELA DE BASQUETE C/ TRANSP ATÉ CB. E CARGA (GOINFRA)</t>
  </si>
  <si>
    <t>5.2.</t>
  </si>
  <si>
    <t>5.2.0.0.1.</t>
  </si>
  <si>
    <t>5.3.</t>
  </si>
  <si>
    <t>5.3.0.0.1.</t>
  </si>
  <si>
    <t>COMP 200_SEE</t>
  </si>
  <si>
    <t>PAREDE DE CONTENÇÃO COM CANALETA DE CONCRETO 14X19X19 CM, ARMADA COM DUAS BARRAS DE AÇO 50-A 8,0 MM (5/16"), IMPERMEABILIZADA, REBOCADA E PINTADA (1 FACE) - ALTURA MÁXIMA DE 1 M (GOINFRA)</t>
  </si>
  <si>
    <t>5.4.</t>
  </si>
  <si>
    <t>5.4.0.0.1.</t>
  </si>
  <si>
    <t>5.4.0.0.2.</t>
  </si>
  <si>
    <t>5.5.</t>
  </si>
  <si>
    <t>5.5.0.0.1.</t>
  </si>
  <si>
    <t>5.6.</t>
  </si>
  <si>
    <t>5.6.0.0.1.</t>
  </si>
  <si>
    <t>6.1.</t>
  </si>
  <si>
    <t>6.1.0.0.1.</t>
  </si>
  <si>
    <t>6.2.</t>
  </si>
  <si>
    <t>6.2.0.0.1.</t>
  </si>
  <si>
    <t>6.3.</t>
  </si>
  <si>
    <t>6.3.1.</t>
  </si>
  <si>
    <t>INT. ELÉTRICAS</t>
  </si>
  <si>
    <t>6.3.1.0.1.</t>
  </si>
  <si>
    <t>6.3.1.0.2.</t>
  </si>
  <si>
    <t>6.3.2.</t>
  </si>
  <si>
    <t>ARQUIBANCADA</t>
  </si>
  <si>
    <t>6.3.2.0.1.</t>
  </si>
  <si>
    <t>6.3.2.0.2.</t>
  </si>
  <si>
    <t>6.3.2.0.3.</t>
  </si>
  <si>
    <t>6.3.2.0.4.</t>
  </si>
  <si>
    <t>6.3.2.0.5.</t>
  </si>
  <si>
    <t>6.3.3.</t>
  </si>
  <si>
    <t>6.3.3.0.1.</t>
  </si>
  <si>
    <t>6.3.3.0.2.</t>
  </si>
  <si>
    <t>6.4.</t>
  </si>
  <si>
    <t>6.4.1.</t>
  </si>
  <si>
    <t>6.4.1.0.1.</t>
  </si>
  <si>
    <t>6.4.1.0.2.</t>
  </si>
  <si>
    <t>MONTAGEM DE ARMADURA DE ESTACAS, DIÂMETRO = 10,0 MM. AF_09/2021_PS</t>
  </si>
  <si>
    <t>6.4.1.0.3.</t>
  </si>
  <si>
    <t>6.4.2.</t>
  </si>
  <si>
    <t>6.4.2.0.1.</t>
  </si>
  <si>
    <t>6.4.2.0.2.</t>
  </si>
  <si>
    <t>6.4.2.0.3.</t>
  </si>
  <si>
    <t>LASTRO DE CONCRETO MAGRO, APLICADO EM BLOCOS DE COROAMENTO OU SAPATAS. AF_08/2017</t>
  </si>
  <si>
    <t>6.4.2.0.4.</t>
  </si>
  <si>
    <t>6.4.2.0.5.</t>
  </si>
  <si>
    <t>6.4.2.0.6.</t>
  </si>
  <si>
    <t>6.4.2.0.7.</t>
  </si>
  <si>
    <t>ACO CA 50-A - 8,0 MM (5/16") - (OBRAS CIVIS)</t>
  </si>
  <si>
    <t>6.4.2.0.8.</t>
  </si>
  <si>
    <t>6.4.3.</t>
  </si>
  <si>
    <t>6.4.3.0.1.</t>
  </si>
  <si>
    <t>6.5.</t>
  </si>
  <si>
    <t>6.5.1.</t>
  </si>
  <si>
    <t>VIGAS BALDRAME</t>
  </si>
  <si>
    <t>6.5.1.0.1.</t>
  </si>
  <si>
    <t>6.5.1.0.2.</t>
  </si>
  <si>
    <t>6.5.1.0.3.</t>
  </si>
  <si>
    <t>6.5.1.0.4.</t>
  </si>
  <si>
    <t>6.5.1.0.5.</t>
  </si>
  <si>
    <t>6.5.1.0.6.</t>
  </si>
  <si>
    <t>6.5.1.0.7.</t>
  </si>
  <si>
    <t>6.5.1.0.8.</t>
  </si>
  <si>
    <t>6.5.1.0.9.</t>
  </si>
  <si>
    <t>6.5.2.</t>
  </si>
  <si>
    <t>6.5.2.0.1.</t>
  </si>
  <si>
    <t>6.5.2.0.2.</t>
  </si>
  <si>
    <t>6.5.2.0.3.</t>
  </si>
  <si>
    <t>6.5.2.0.4.</t>
  </si>
  <si>
    <t>6.5.2.0.5.</t>
  </si>
  <si>
    <t>6.5.3.</t>
  </si>
  <si>
    <t>CONSOLO PILARES</t>
  </si>
  <si>
    <t>6.5.3.0.1.</t>
  </si>
  <si>
    <t>6.5.3.0.2.</t>
  </si>
  <si>
    <t>6.5.3.0.3.</t>
  </si>
  <si>
    <t>6.5.3.0.4.</t>
  </si>
  <si>
    <t>6.5.3.0.5.</t>
  </si>
  <si>
    <t>6.5.4.</t>
  </si>
  <si>
    <t>6.5.4.0.1.</t>
  </si>
  <si>
    <t>6.5.4.0.2.</t>
  </si>
  <si>
    <t>6.5.4.0.3.</t>
  </si>
  <si>
    <t>6.5.4.0.4.</t>
  </si>
  <si>
    <t>6.5.4.0.5.</t>
  </si>
  <si>
    <t>6.5.4.0.6.</t>
  </si>
  <si>
    <t>6.5.4.0.7.</t>
  </si>
  <si>
    <t>6.5.4.0.8.</t>
  </si>
  <si>
    <t>6.5.5.</t>
  </si>
  <si>
    <t>6.5.5.0.1.</t>
  </si>
  <si>
    <t>6.6.</t>
  </si>
  <si>
    <t>6.6.0.0.1.</t>
  </si>
  <si>
    <t>ELETRODUTO EM AÇO GALVANIZADO A FOGO DIÂMETRO 3/4" - PESADO</t>
  </si>
  <si>
    <t>6.6.0.0.2.</t>
  </si>
  <si>
    <t>CURVA DE 90 GRAUS AÇO GALVANIZADO DIAM.3/4"</t>
  </si>
  <si>
    <t>6.6.0.0.3.</t>
  </si>
  <si>
    <t>BRACADEIRA METALICA TIPO "U" DIAM. 3/4"</t>
  </si>
  <si>
    <t>6.6.0.0.4.</t>
  </si>
  <si>
    <t>6.6.0.0.5.</t>
  </si>
  <si>
    <t>6.6.0.0.6.</t>
  </si>
  <si>
    <t>LUVA EM AÇO GALVANIZADO DIÂMETRO 3/4"</t>
  </si>
  <si>
    <t>6.6.0.0.7.</t>
  </si>
  <si>
    <t>BUCHA E ARRUELA METALICA DIAM. 3/4"</t>
  </si>
  <si>
    <t>PR</t>
  </si>
  <si>
    <t>6.6.0.0.8.</t>
  </si>
  <si>
    <t>ELETRODUTO FLEXÍVEL CORRUGADO REFORÇADO, PVC, DN 25 MM (3/4"), PARA CIRCUITOS TERMINAIS, INSTALADO EM PAREDE - FORNECIMENTO E INSTALAÇÃO. AF_03/2023</t>
  </si>
  <si>
    <t>6.6.0.0.9.</t>
  </si>
  <si>
    <t>6.6.0.0.10.</t>
  </si>
  <si>
    <t>6.6.0.0.11.</t>
  </si>
  <si>
    <t>6.6.0.0.12.</t>
  </si>
  <si>
    <t>COMP 226_SEE</t>
  </si>
  <si>
    <t>REFLETOR DE LED PARA USO EXTERNO COM POTÊNCIA DE 100 W - FORMATO RETANGULAR, CORPO DE ALUMINIO E DIFUSOR DE VIDRO - FORNECIMENTO E INSTALAÇÃO (GOINFRA + ORSE)</t>
  </si>
  <si>
    <t>6.6.0.0.13.</t>
  </si>
  <si>
    <t>GAIOLA PADRÃO EM AÇO CA-50 8.0 MM PARA PROTEÇÃO DAS LUMINÁRIAS</t>
  </si>
  <si>
    <t>6.6.0.0.14.</t>
  </si>
  <si>
    <t>INTERRUPTOR SIMPLES (3 SECOES)</t>
  </si>
  <si>
    <t>6.6.0.0.15.</t>
  </si>
  <si>
    <t>6.6.0.0.16.</t>
  </si>
  <si>
    <t>TOMADA BAIXA DE EMBUTIR (2 MÓDULOS), 2P+T 10 A, INCLUINDO SUPORTE E PLACA - FORNECIMENTO E INSTALAÇÃO. AF_03/2023</t>
  </si>
  <si>
    <t>6.6.0.0.17.</t>
  </si>
  <si>
    <t>CAIXA RETANGULAR 4" X 2" BAIXA (0,30 M DO PISO), PVC, INSTALADA EM PAREDE - FORNECIMENTO E INSTALAÇÃO. AF_03/2023</t>
  </si>
  <si>
    <t>6.6.0.0.18.</t>
  </si>
  <si>
    <t>6.6.0.0.19.</t>
  </si>
  <si>
    <t>QUADRO DE DISTRIBUIÇÃO DE ENERGIA EM CHAPA DE AÇO GALVANIZADO, DE EMBUTIR, COM BARRAMENTO TRIFÁSICO, PARA 24 DISJUNTORES DIN 100A - FORNECIMENTO E INSTALAÇÃO. AF_10/2020</t>
  </si>
  <si>
    <t>6.6.0.0.20.</t>
  </si>
  <si>
    <t>DISJUNTOR TRIPOLAR TIPO DIN, CORRENTE NOMINAL DE 32A - FORNECIMENTO E INSTALAÇÃO. AF_10/2020</t>
  </si>
  <si>
    <t>6.6.0.0.21.</t>
  </si>
  <si>
    <t>6.6.0.0.22.</t>
  </si>
  <si>
    <t>6.6.0.0.23.</t>
  </si>
  <si>
    <t>6.6.0.0.24.</t>
  </si>
  <si>
    <t>6.7.</t>
  </si>
  <si>
    <t>6.7.1.</t>
  </si>
  <si>
    <t>FECHAMENTO QUADRA</t>
  </si>
  <si>
    <t>6.7.1.0.1.</t>
  </si>
  <si>
    <r>
      <rPr>
        <sz val="8"/>
        <rFont val="Times New Roman"/>
        <family val="1"/>
      </rPr>
      <t>ALVENARIA DE TIJOLO FURADO 1/2 VEZ 14X29X9 - 6 FUROS -  ARG. (1CALH:4ARML+100KG
DE CI/M3)</t>
    </r>
  </si>
  <si>
    <t>6.7.1.0.2.</t>
  </si>
  <si>
    <t>6.7.2.</t>
  </si>
  <si>
    <t>6.7.2.0.1.</t>
  </si>
  <si>
    <t>6.7.3.</t>
  </si>
  <si>
    <t>MURETA</t>
  </si>
  <si>
    <t>6.7.3.0.1.</t>
  </si>
  <si>
    <t>COMP 031_SEE</t>
  </si>
  <si>
    <r>
      <rPr>
        <sz val="8"/>
        <rFont val="Times New Roman"/>
        <family val="1"/>
      </rPr>
      <t>MURETA P/ QUAD. POLIESP. ALV. DE TIJ. FURADO - 1/2 VEZ - C/ CHP. E PEDRISCO - H=0,80 M
(GOINFRA)</t>
    </r>
  </si>
  <si>
    <t>6.8.</t>
  </si>
  <si>
    <t>6.8.1.</t>
  </si>
  <si>
    <t>6.8.1.0.1.</t>
  </si>
  <si>
    <t>6.9.</t>
  </si>
  <si>
    <t>6.9.0.0.1.</t>
  </si>
  <si>
    <t>ESTRUTURA TRELIÇADA DE COBERTURA, TIPO ARCO, COM LIGAÇÕES SOLDADAS, INCLUSOS PERFIS METÁLICOS, CHAPAS METÁLICAS, MÃO DE OBRA E TRANSPORTE COM GUINDASTE - FORNECIMENTO E INSTALAÇÃO. AF_01/2020_PSA</t>
  </si>
  <si>
    <t>6.10.</t>
  </si>
  <si>
    <t>6.10.0.0.1.</t>
  </si>
  <si>
    <t>COBERTURA COM TELHA GALVANIZADA ONDULADA 0,5 MM COM ACESSÓRIOS</t>
  </si>
  <si>
    <t>6.11.</t>
  </si>
  <si>
    <t>6.11.1.</t>
  </si>
  <si>
    <t>ACESSIBILIDADE</t>
  </si>
  <si>
    <t>6.11.1.0.1.</t>
  </si>
  <si>
    <t>COMP 084_SEE</t>
  </si>
  <si>
    <t>GUARDA-CORPO COM CORRIMÃO - INCLUSO PINTURA - PADRÃO SEDUC (GOINFRA)</t>
  </si>
  <si>
    <t>6.12.</t>
  </si>
  <si>
    <t>6.12.0.0.1.</t>
  </si>
  <si>
    <t>6.12.0.0.2.</t>
  </si>
  <si>
    <t>6.13.</t>
  </si>
  <si>
    <t>6.13.1.</t>
  </si>
  <si>
    <t>LAMINADO</t>
  </si>
  <si>
    <t>6.13.1.0.1.</t>
  </si>
  <si>
    <t>6.13.1.0.2.</t>
  </si>
  <si>
    <t>COMP 720_SEE</t>
  </si>
  <si>
    <t>TELA DE ACO SOLDADA NERVURADA, CA-60, Q-196, (3,11 KG/M2), DIAMETRO DO FIO = 5,0 MM, ESPACAMENTO DA MALHA = 10 X 10 CM - FORNECIMENTO E INSTALAÇÃO (GOINFRA + SINAPI)</t>
  </si>
  <si>
    <t>6.13.1.0.3.</t>
  </si>
  <si>
    <t>PISO LAMINADO COM CONCRETO USINADO 20MPA E=7 CM</t>
  </si>
  <si>
    <t>6.13.2.</t>
  </si>
  <si>
    <t>ASSENTO ARQUIBANCADA</t>
  </si>
  <si>
    <t>6.13.2.0.1.</t>
  </si>
  <si>
    <t>6.13.2.0.2.</t>
  </si>
  <si>
    <t>6.13.3.</t>
  </si>
  <si>
    <t>6.13.3.0.1.</t>
  </si>
  <si>
    <t>6.14.</t>
  </si>
  <si>
    <t>6.14.1.</t>
  </si>
  <si>
    <t>PINTURA ALVENARIAS, MURETAS, ARQUIBANCADA, PILARES E VIGAS</t>
  </si>
  <si>
    <t>6.14.1.0.1.</t>
  </si>
  <si>
    <t>6.14.2.</t>
  </si>
  <si>
    <t>PINTURA ALAMBRADO</t>
  </si>
  <si>
    <t>6.14.2.0.1.</t>
  </si>
  <si>
    <t>6.14.3.</t>
  </si>
  <si>
    <t>PINTURA DA ESTRUTURA METÁLICA</t>
  </si>
  <si>
    <t>6.14.3.0.1.</t>
  </si>
  <si>
    <t>6.14.4.</t>
  </si>
  <si>
    <t>PINTURA  DO PISO DA QUADRA</t>
  </si>
  <si>
    <t>6.14.4.0.1.</t>
  </si>
  <si>
    <r>
      <rPr>
        <sz val="8"/>
        <rFont val="Times New Roman"/>
        <family val="1"/>
      </rPr>
      <t>PINTURA DE PISO COM TINTA EPÓXI, APLICAÇÃO MANUAL, 2 DEMÃOS, INCLUSO PRIMER
EPÓXI. AF_05/2021</t>
    </r>
  </si>
  <si>
    <t>6.14.4.0.2.</t>
  </si>
  <si>
    <t>PINTURA DE DEMARCAÇÃO DE QUADRA POLIESPORTIVA COM TINTA EPÓXI, E = 5 CM, APLICAÇÃO MANUAL. AF_05/2021</t>
  </si>
  <si>
    <t>6.14.5.</t>
  </si>
  <si>
    <t>PINTURA CALÇADA DE PROTEÇÃO</t>
  </si>
  <si>
    <t>6.14.5.0.1.</t>
  </si>
  <si>
    <t>6.15.</t>
  </si>
  <si>
    <t>6.15.1.</t>
  </si>
  <si>
    <t>ALAMBRADO</t>
  </si>
  <si>
    <t>6.15.1.0.1.</t>
  </si>
  <si>
    <r>
      <rPr>
        <sz val="8"/>
        <rFont val="Times New Roman"/>
        <family val="1"/>
      </rPr>
      <t>ALAMBRADO PARA QUADRA POLIESPORTIVA, ESTRUTURADO POR TUBOS DE ACO GALVANIZADO, (MONTANTES COM DIAMETRO 2", TRAVESSAS E ESCORAS COM DIÂMETRO 1 ¼)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, COM TELA DE ARAME GALVANIZADO, FIO 12 BWG E MALHA QUADRADA 5X5CM (EXCETO MURETA). AF_03/2021</t>
    </r>
  </si>
  <si>
    <t>6.15.2.</t>
  </si>
  <si>
    <t>ACESSÓRIOS</t>
  </si>
  <si>
    <t>6.15.2.0.1.</t>
  </si>
  <si>
    <t>CONJUNTO PARA VOLEIBOL EM FERRO GALVANIZADO COM PINTURA (2 SUPORTES)</t>
  </si>
  <si>
    <t>6.15.2.0.2.</t>
  </si>
  <si>
    <t>TRAVES FERRO GALVANIZADO PARA FUTEBOL DE SALÃO PINTADAS - 3,00 x 2,00M - 2 UNID.</t>
  </si>
  <si>
    <t>6.15.2.0.3.</t>
  </si>
  <si>
    <t>SUPORTE PADRÃO PARA TABELA BASQUETE EM "U" ENRIJECIDO- 2 UNID. (ASSENTADOS/PINTADOS)</t>
  </si>
  <si>
    <t>6.15.2.0.4.</t>
  </si>
  <si>
    <t>TABELA PARA BASQUETE ESTRUTURA METÁLICA MADEIRA DE LEI (ASSENT./PINTADAS) ARO METÁLICO - 2 UNID.</t>
  </si>
  <si>
    <t>6.15.3.</t>
  </si>
  <si>
    <t>6.15.3.0.1.</t>
  </si>
  <si>
    <t>7.1.</t>
  </si>
  <si>
    <t>7.1.0.0.1.</t>
  </si>
  <si>
    <t>8.1.</t>
  </si>
  <si>
    <t>8.1.0.0.1.</t>
  </si>
  <si>
    <t>8.2.</t>
  </si>
  <si>
    <t>8.2.0.0.1.</t>
  </si>
  <si>
    <t>8.3.</t>
  </si>
  <si>
    <t>8.3.1.</t>
  </si>
  <si>
    <t>IMPLANTAÇÃO</t>
  </si>
  <si>
    <t>8.3.1.0.1.</t>
  </si>
  <si>
    <t>8.3.1.0.2.</t>
  </si>
  <si>
    <t>8.3.1.0.3.</t>
  </si>
  <si>
    <t>8.3.1.0.4.</t>
  </si>
  <si>
    <t>8.3.1.0.5.</t>
  </si>
  <si>
    <t>8.3.2.</t>
  </si>
  <si>
    <t>INST. ELÉTRICAS</t>
  </si>
  <si>
    <t>8.3.2.0.1.</t>
  </si>
  <si>
    <t>8.3.2.0.2.</t>
  </si>
  <si>
    <t>8.3.3.</t>
  </si>
  <si>
    <t>8.3.3.0.1.</t>
  </si>
  <si>
    <t>8.3.3.0.2.</t>
  </si>
  <si>
    <t>8.4.</t>
  </si>
  <si>
    <t>8.4.1.</t>
  </si>
  <si>
    <t>8.4.1.0.1.</t>
  </si>
  <si>
    <t>8.4.1.0.2.</t>
  </si>
  <si>
    <t>8.4.1.0.3.</t>
  </si>
  <si>
    <t>8.4.2.</t>
  </si>
  <si>
    <t>8.4.2.0.1.</t>
  </si>
  <si>
    <t>8.4.2.0.2.</t>
  </si>
  <si>
    <t>8.4.2.0.3.</t>
  </si>
  <si>
    <t>8.4.2.0.4.</t>
  </si>
  <si>
    <t>8.4.2.0.5.</t>
  </si>
  <si>
    <t>8.4.2.0.6.</t>
  </si>
  <si>
    <t>8.5.</t>
  </si>
  <si>
    <t>8.5.1.</t>
  </si>
  <si>
    <t>8.5.1.0.1.</t>
  </si>
  <si>
    <t>8.5.1.0.2.</t>
  </si>
  <si>
    <t>8.5.1.0.3.</t>
  </si>
  <si>
    <t>8.5.1.0.4.</t>
  </si>
  <si>
    <t>8.5.1.0.5.</t>
  </si>
  <si>
    <t>8.5.1.0.6.</t>
  </si>
  <si>
    <t>8.5.1.0.7.</t>
  </si>
  <si>
    <t>8.5.1.0.8.</t>
  </si>
  <si>
    <t>8.5.1.0.9.</t>
  </si>
  <si>
    <t>8.5.2.</t>
  </si>
  <si>
    <t>8.5.2.0.1.</t>
  </si>
  <si>
    <t>8.5.2.0.2.</t>
  </si>
  <si>
    <t>8.5.2.0.3.</t>
  </si>
  <si>
    <t>8.5.2.0.4.</t>
  </si>
  <si>
    <t>8.5.2.0.5.</t>
  </si>
  <si>
    <t>8.5.3.</t>
  </si>
  <si>
    <t>8.5.3.0.1.</t>
  </si>
  <si>
    <t>8.5.3.0.2.</t>
  </si>
  <si>
    <t>8.5.3.0.3.</t>
  </si>
  <si>
    <t>8.5.3.0.4.</t>
  </si>
  <si>
    <t>8.5.3.0.5.</t>
  </si>
  <si>
    <t>8.5.3.0.6.</t>
  </si>
  <si>
    <t>8.5.4.</t>
  </si>
  <si>
    <t>8.5.4.0.1.</t>
  </si>
  <si>
    <t>8.5.5.</t>
  </si>
  <si>
    <t>8.5.5.0.1.</t>
  </si>
  <si>
    <t>8.6.</t>
  </si>
  <si>
    <t>8.6.0.0.1.</t>
  </si>
  <si>
    <r>
      <rPr>
        <sz val="8"/>
        <rFont val="Times New Roman"/>
        <family val="1"/>
      </rPr>
      <t>CABO DE COBRE FLEXÍVEL ISOLADO, 2,5 MM², ANTI-CHAMA 450/750 V, PARA CIRCUITOS
TERMINAIS - FORNECIMENTO E INSTALAÇÃO. AF_03/2023</t>
    </r>
  </si>
  <si>
    <t>8.6.0.0.2.</t>
  </si>
  <si>
    <t>CABO FLEXÍVEL, PVC (70° C), 450/750 V, 4 MM2</t>
  </si>
  <si>
    <t>8.6.0.0.3.</t>
  </si>
  <si>
    <t>CABO FLEXÍVEL PVC (70° C), 0,6/1 KV, 16 MM2</t>
  </si>
  <si>
    <t>8.6.0.0.4.</t>
  </si>
  <si>
    <t>CABO DE COBRE FLEXÍVEL ISOLADO, 25 MM², ANTI-CHAMA 0,6/1,0 KV, PARA REDE ENTERRADA DE DISTRIBUIÇÃO DE ENERGIA ELÉTRICA - FORNECIMENTO E INSTALAÇÃO. AF_12/2021</t>
  </si>
  <si>
    <t>8.6.0.0.5.</t>
  </si>
  <si>
    <t>CAIXA METALICA OCTOGONAL FUNDO MOVEL DUPLA 4"</t>
  </si>
  <si>
    <t>8.6.0.0.6.</t>
  </si>
  <si>
    <t>CAIXA DE PASSAGEM 30X30X40CM (MEDIDAS INTERNAS) COM TAMPA E DRENO BRITA</t>
  </si>
  <si>
    <t>8.6.0.0.7.</t>
  </si>
  <si>
    <t>8.6.0.0.8.</t>
  </si>
  <si>
    <t>8.6.0.0.9.</t>
  </si>
  <si>
    <t>8.6.0.0.10.</t>
  </si>
  <si>
    <t>DISJUNTOR TRIPOLAR DE 60 A 100-A</t>
  </si>
  <si>
    <t>8.6.0.0.11.</t>
  </si>
  <si>
    <t>DISJUNTOR MONOPOLAR TIPO DIN, CORRENTE NOMINAL DE 25A - FORNECIMENTO E INSTALAÇÃO. AF_10/2020</t>
  </si>
  <si>
    <t>8.6.0.0.12.</t>
  </si>
  <si>
    <t>8.6.0.0.13.</t>
  </si>
  <si>
    <t>8.6.0.0.14.</t>
  </si>
  <si>
    <t>ELETRODUTO PVC FLEXÍVEL - MANGUEIRA CORRUGADA LEVE - DIAM. 25MM</t>
  </si>
  <si>
    <t>8.6.0.0.15.</t>
  </si>
  <si>
    <t>ELETRODUTO PVC FLEXÍVEL - MANGUEIRA CORRUGADA REFORÇADA - DIAM. 60MM</t>
  </si>
  <si>
    <t>8.6.0.0.16.</t>
  </si>
  <si>
    <t>8.6.0.0.17.</t>
  </si>
  <si>
    <t>8.6.0.0.18.</t>
  </si>
  <si>
    <t>ELETRODUTO DE PVC RIGIDO DIAMETRO 3/4"</t>
  </si>
  <si>
    <t>8.6.0.0.19.</t>
  </si>
  <si>
    <t>LUVA PARA ELETRODUTO, PVC, ROSCÁVEL, DN 25 MM (3/4"), PARA CIRCUITOS TERMINAIS, INSTALADA EM FORRO - FORNECIMENTO E INSTALAÇÃO. AF_03/2023</t>
  </si>
  <si>
    <t>8.6.0.0.20.</t>
  </si>
  <si>
    <t>CURVA DE 90 GRAUS DE PVC RIGIDO DIAM. 3/4"</t>
  </si>
  <si>
    <t>8.6.0.0.21.</t>
  </si>
  <si>
    <t>FITA ISOLANTE, ROLO DE 20,00 M</t>
  </si>
  <si>
    <t>8.6.0.0.22.</t>
  </si>
  <si>
    <t>FITA DE AUTO FUSAO, ROLO E 10,00 MM</t>
  </si>
  <si>
    <t>8.6.0.0.23.</t>
  </si>
  <si>
    <t>8.6.0.0.24.</t>
  </si>
  <si>
    <t>8.6.0.0.25.</t>
  </si>
  <si>
    <t>8.6.0.0.26.</t>
  </si>
  <si>
    <t>8.6.0.0.27.</t>
  </si>
  <si>
    <t>8.6.0.0.28.</t>
  </si>
  <si>
    <t>8.6.0.0.29.</t>
  </si>
  <si>
    <t>TOMADA MÉDIA DE EMBUTIR (2 MÓDULOS), 2P+T 10 A, INCLUINDO SUPORTE E PLACA - FORNECIMENTO E INSTALAÇÃO. AF_03/2023</t>
  </si>
  <si>
    <t>8.6.0.0.30.</t>
  </si>
  <si>
    <t>8.6.0.0.31.</t>
  </si>
  <si>
    <t>8.6.0.0.32.</t>
  </si>
  <si>
    <t>8.7.</t>
  </si>
  <si>
    <t>8.7.1.</t>
  </si>
  <si>
    <t>PEÇAS E ACESSÓRIOS</t>
  </si>
  <si>
    <t>8.7.1.1.</t>
  </si>
  <si>
    <t>VASO SANITÁRIO E ACESSÓRIOS</t>
  </si>
  <si>
    <t>8.7.1.1.1.</t>
  </si>
  <si>
    <t>VASO SANITARIO SIFONADO CONVENCIONAL PARA PCD SEM FURO FRONTAL COM  LOUÇA BRANCA SEM ASSENTO -  FORNECIMENTO E INSTALAÇÃO. AF_01/2020</t>
  </si>
  <si>
    <t>8.7.1.1.2.</t>
  </si>
  <si>
    <t>VASO SANITARIO SIFONADO CONVENCIONAL COM  LOUÇA BRANCA - FORNECIMENTO E INSTALAÇÃO. AF_01/2020</t>
  </si>
  <si>
    <t>8.7.1.1.3.</t>
  </si>
  <si>
    <t>8.7.1.1.4.</t>
  </si>
  <si>
    <t>VÁLVULA DE DESCARGA PARA PcD COM ACABAMENTO CROMADO ANTIVANDALISMO</t>
  </si>
  <si>
    <t>8.7.1.1.5.</t>
  </si>
  <si>
    <t>8.7.1.1.6.</t>
  </si>
  <si>
    <t>8.7.1.1.7.</t>
  </si>
  <si>
    <t>8.7.1.1.8.</t>
  </si>
  <si>
    <t>8.7.1.1.9.</t>
  </si>
  <si>
    <t>8.7.1.1.10.</t>
  </si>
  <si>
    <t>8.7.1.1.11.</t>
  </si>
  <si>
    <t>COMP 427_SEE</t>
  </si>
  <si>
    <t>DUCHA HIGIENICA PLASTICA COM REGISTRO METALICO 1/2 " (GOINFRA + SINAPI)</t>
  </si>
  <si>
    <t>8.7.1.1.12.</t>
  </si>
  <si>
    <t>8.7.1.1.13.</t>
  </si>
  <si>
    <t>8.7.1.1.14.</t>
  </si>
  <si>
    <t>BANCO ARTICULADO, EM ACO INOX, PARA PCD, FIXADO NA PAREDE - FORNECIMENTO E INSTALAÇÃO. AF_01/2020</t>
  </si>
  <si>
    <t>8.7.1.2.</t>
  </si>
  <si>
    <t>LAVATÓRIO E ACESSÓRIOS</t>
  </si>
  <si>
    <t>8.7.1.2.1.</t>
  </si>
  <si>
    <t>LAVATÓRIO MÉDIO SEM COLUNA</t>
  </si>
  <si>
    <t>8.7.1.2.2.</t>
  </si>
  <si>
    <t>8.7.1.2.3.</t>
  </si>
  <si>
    <t>8.7.1.2.4.</t>
  </si>
  <si>
    <t>8.7.1.2.5.</t>
  </si>
  <si>
    <t>TORNEIRA DE MESA PARA PcD COM FECHAMENTO AUTOMÁTICO TEMPORIZADO PARA LAVATÓRIO DIÂMETRO DE 1/2"</t>
  </si>
  <si>
    <t>8.7.1.2.6.</t>
  </si>
  <si>
    <t>8.7.1.2.7.</t>
  </si>
  <si>
    <t>VALVULA PARA LAVATORIO OU BEBEDOURO METALICO DIAMETRO 1"</t>
  </si>
  <si>
    <t>8.7.1.2.8.</t>
  </si>
  <si>
    <t>CUBA DE LOUÇA DE EMBUTIR REDONDA</t>
  </si>
  <si>
    <t>8.7.1.3.</t>
  </si>
  <si>
    <t>FILTRO E CHUVEIROS</t>
  </si>
  <si>
    <t>8.7.1.3.1.</t>
  </si>
  <si>
    <t>8.7.1.3.2.</t>
  </si>
  <si>
    <t>PORTA TOALHA BANHO EM METAL CROMADO, TIPO BARRA, INCLUSO FIXAÇÃO. AF_01/2020</t>
  </si>
  <si>
    <t>8.7.1.3.3.</t>
  </si>
  <si>
    <t>SABONETEIRA EM METAL / ACABAMENTO CROMADO</t>
  </si>
  <si>
    <t>8.7.1.4.</t>
  </si>
  <si>
    <t>8.7.1.4.1.</t>
  </si>
  <si>
    <r>
      <rPr>
        <sz val="8"/>
        <rFont val="Times New Roman"/>
        <family val="1"/>
      </rPr>
      <t>REGISTRO DE GAVETA BRUTO, LATÃO, ROSCÁVEL, 1", COM ACABAMENTO E CANOPLA
CROMADOS - FORNECIMENTO E INSTALAÇÃO. AF_08/2021</t>
    </r>
  </si>
  <si>
    <t>8.7.1.4.2.</t>
  </si>
  <si>
    <t>8.7.1.4.3.</t>
  </si>
  <si>
    <t>REGISTRO DE GAVETA BRUTO, LATÃO, ROSCÁVEL, 3/4", COM ACABAMENTO E CANOPLA CROMADOS - FORNECIMENTO E INSTALAÇÃO. AF_08/2021</t>
  </si>
  <si>
    <t>8.7.2.</t>
  </si>
  <si>
    <t>8.7.2.1.</t>
  </si>
  <si>
    <t>8.7.2.1.1.</t>
  </si>
  <si>
    <t>8.7.2.1.2.</t>
  </si>
  <si>
    <t>TUBO, PVC, SOLDÁVEL, DN 32MM, INSTALADO EM PRUMADA DE ÁGUA - FORNECIMENTO E INSTALAÇÃO. AF_06/2022</t>
  </si>
  <si>
    <t>8.7.2.1.3.</t>
  </si>
  <si>
    <t>8.7.2.1.4.</t>
  </si>
  <si>
    <t>8.7.2.2.</t>
  </si>
  <si>
    <t>8.7.2.2.1.</t>
  </si>
  <si>
    <t>8.7.2.2.2.</t>
  </si>
  <si>
    <t>ADAPTADOR SOLDÁVEL CURTO C/ BOLSA E ROSCA PARA REGISTRO 32X1"</t>
  </si>
  <si>
    <t>8.7.2.3.</t>
  </si>
  <si>
    <t>LUVAS DE PVC</t>
  </si>
  <si>
    <t>8.7.2.3.1.</t>
  </si>
  <si>
    <t>LUVA SOLDAVEL DIAMETRO 25 mm</t>
  </si>
  <si>
    <t>8.7.2.3.2.</t>
  </si>
  <si>
    <t>LUVA SOLDAVEL C/ROSCA DIAMETRO 32 X 1"</t>
  </si>
  <si>
    <t>8.7.2.3.3.</t>
  </si>
  <si>
    <t>LUVA SOLDAVEL DIAMETRO 40 mm</t>
  </si>
  <si>
    <t>8.7.2.3.4.</t>
  </si>
  <si>
    <t>LUVA SOLDAVEL DIAMETRO 50 mm</t>
  </si>
  <si>
    <t>8.7.2.4.</t>
  </si>
  <si>
    <t>BUCHAS</t>
  </si>
  <si>
    <t>8.7.2.4.1.</t>
  </si>
  <si>
    <r>
      <rPr>
        <sz val="8"/>
        <rFont val="Times New Roman"/>
        <family val="1"/>
      </rPr>
      <t>LUVA DE REDUÇÃO, PVC, SOLDÁVEL, DN 60MM X 50MM, INSTALADO EM PRUMADA DE
ÁGUA - FORNECIMENTO E INSTALAÇÃO. AF_06/2022</t>
    </r>
  </si>
  <si>
    <t>8.7.2.4.2.</t>
  </si>
  <si>
    <t>LUVA DE REDUÇÃO, PVC, SOLDÁVEL, DN 50MM X 25MM, INSTALADO EM PRUMADA DE ÁGUA   FORNECIMENTO E INSTALAÇÃO. AF_06/2022</t>
  </si>
  <si>
    <t>8.7.2.5.</t>
  </si>
  <si>
    <t>JOELHO</t>
  </si>
  <si>
    <t>8.7.2.5.1.</t>
  </si>
  <si>
    <t>8.7.2.5.2.</t>
  </si>
  <si>
    <t>JOELHO 90 GRAUS SOLDAVEL DIAMETRO 32 MM (1")</t>
  </si>
  <si>
    <t>8.7.2.5.3.</t>
  </si>
  <si>
    <t>8.7.2.5.4.</t>
  </si>
  <si>
    <t>JOELHO DE REDUÇÃO 90 GRAUS SOLDAVEL DIAM. 32 MM X 25 MM</t>
  </si>
  <si>
    <t>8.7.2.5.5.</t>
  </si>
  <si>
    <t>JOELHO 90 GRAUS C/ROSCA E BUCHA LATAO DIAM.1/2"</t>
  </si>
  <si>
    <t>8.7.2.5.6.</t>
  </si>
  <si>
    <t>8.7.2.6.</t>
  </si>
  <si>
    <t>8.7.2.6.1.</t>
  </si>
  <si>
    <t>8.7.2.6.2.</t>
  </si>
  <si>
    <t>8.7.2.6.3.</t>
  </si>
  <si>
    <t>8.7.2.6.4.</t>
  </si>
  <si>
    <t>TE REDUCAO 90 GRAUS SOLDAVEL 32 X 25 mm</t>
  </si>
  <si>
    <t>8.7.2.6.5.</t>
  </si>
  <si>
    <t>8.7.2.7.</t>
  </si>
  <si>
    <t>8.7.2.7.1.</t>
  </si>
  <si>
    <t>8.7.2.7.2.</t>
  </si>
  <si>
    <t>8.7.3.</t>
  </si>
  <si>
    <t>8.7.3.1.</t>
  </si>
  <si>
    <t>CORPO DE CAIXA SIFONADA / RALO</t>
  </si>
  <si>
    <t>8.7.3.1.1.</t>
  </si>
  <si>
    <t>8.7.3.1.2.</t>
  </si>
  <si>
    <t>GRELHA QUADRADA BRANCA DIAM. 100 MM</t>
  </si>
  <si>
    <t>8.7.3.1.3.</t>
  </si>
  <si>
    <t>COMP 591_SEE</t>
  </si>
  <si>
    <t>RALO LINEAR REFORÇADO - 6X90 SECA EM AÇO INOX C/ GRELHA E CANALETA EM ALUMÍNIO (GOINFRA + COT)</t>
  </si>
  <si>
    <t>8.7.3.1.4.</t>
  </si>
  <si>
    <t>8.7.3.1.5.</t>
  </si>
  <si>
    <t>8.7.3.2.</t>
  </si>
  <si>
    <t>8.7.3.2.1.</t>
  </si>
  <si>
    <t>8.7.3.2.2.</t>
  </si>
  <si>
    <t>CURVA 90 GRAUS CURTA DIAM. 50 MM (ESGOTO)</t>
  </si>
  <si>
    <t>8.7.3.3.</t>
  </si>
  <si>
    <t>8.7.3.3.1.</t>
  </si>
  <si>
    <t>JOELHO 45 GRAUS, PVC, SERIE NORMAL, ESGOTO PREDIAL, DN 40 MM, JUNTA SOLDÁVEL, FORNECIDO E INSTALADO EM RAMAL DE DESCARGA OU RAMAL DE ESGOTO SANITÁRIO. AF_08/2022</t>
  </si>
  <si>
    <t>8.7.3.3.2.</t>
  </si>
  <si>
    <t>JOELHO 45 GRAUS, PVC, SERIE NORMAL, ESGOTO PREDIAL, DN 50 MM, JUNTA ELÁSTICA, FORNECIDO E INSTALADO EM PRUMADA DE ESGOTO SANITÁRIO OU VENTILAÇÃO. AF_08/2022</t>
  </si>
  <si>
    <t>8.7.3.3.3.</t>
  </si>
  <si>
    <t>JOELHO 45 GRAUS DIAMETRO 100 MM (ESGOTO)</t>
  </si>
  <si>
    <t>8.7.3.3.4.</t>
  </si>
  <si>
    <t>JOELHO 90 GRAUS DIAMETRO 50 MM (ESGOTO)</t>
  </si>
  <si>
    <t>8.7.3.3.5.</t>
  </si>
  <si>
    <t>8.7.3.3.6.</t>
  </si>
  <si>
    <t>JOELHO 90 GRAUS C/ANEL 50 MM</t>
  </si>
  <si>
    <t>8.7.3.4.</t>
  </si>
  <si>
    <t>JUNÇÕES</t>
  </si>
  <si>
    <t>8.7.3.4.1.</t>
  </si>
  <si>
    <t>JUNCAO SIMPLES DIAM. 100 X 50 MM (ESGOTO)</t>
  </si>
  <si>
    <t>8.7.3.4.2.</t>
  </si>
  <si>
    <t>JUNCAO SIMPLES DIAM. 100 X 100 MM (ESGOTO)</t>
  </si>
  <si>
    <t>8.7.3.5.</t>
  </si>
  <si>
    <t>LUVAS</t>
  </si>
  <si>
    <t>8.7.3.5.1.</t>
  </si>
  <si>
    <t>LUVA SIMPLES DIAMETRO 40 MM - (ESGOTO)</t>
  </si>
  <si>
    <t>8.7.3.5.2.</t>
  </si>
  <si>
    <t>LUVA SIMPLES DIAMETRO 50 MM - (ESGOTO)</t>
  </si>
  <si>
    <t>8.7.3.5.3.</t>
  </si>
  <si>
    <t>8.7.3.6.</t>
  </si>
  <si>
    <t>REDUÇÕES</t>
  </si>
  <si>
    <t>8.7.3.6.1.</t>
  </si>
  <si>
    <t>8.7.3.6.2.</t>
  </si>
  <si>
    <t>REDUCAO EXCENTRICA 100 X 50 MM (ESGOTO)</t>
  </si>
  <si>
    <t>8.7.3.7.</t>
  </si>
  <si>
    <t>8.7.3.7.1.</t>
  </si>
  <si>
    <t>8.7.3.8.</t>
  </si>
  <si>
    <t>8.7.3.8.1.</t>
  </si>
  <si>
    <t>8.7.3.8.2.</t>
  </si>
  <si>
    <t>8.7.3.8.3.</t>
  </si>
  <si>
    <t>8.7.4.</t>
  </si>
  <si>
    <t>8.7.4.0.1.</t>
  </si>
  <si>
    <t>8.7.4.0.2.</t>
  </si>
  <si>
    <t>8.8.</t>
  </si>
  <si>
    <t>8.8.0.0.1.</t>
  </si>
  <si>
    <t>8.8.0.0.2.</t>
  </si>
  <si>
    <t>8.8.0.0.3.</t>
  </si>
  <si>
    <t>8.9.</t>
  </si>
  <si>
    <t>8.9.0.0.1.</t>
  </si>
  <si>
    <t>8.9.0.0.2.</t>
  </si>
  <si>
    <t>IMPERMEABILIZACAO - ARGAMASSA SINTÉTICA SEMI-FLEXIVEL</t>
  </si>
  <si>
    <t>8.10.</t>
  </si>
  <si>
    <t>8.10.0.0.1.</t>
  </si>
  <si>
    <t>8.11.</t>
  </si>
  <si>
    <t>8.11.0.0.1.</t>
  </si>
  <si>
    <t>COBERTURA COM TELHA PLAN RESINADA COR VERMELHA</t>
  </si>
  <si>
    <t>8.11.0.0.2.</t>
  </si>
  <si>
    <t>CUMEEIRA  P/ TELHA PLAN RESINADA COR VERMELHA</t>
  </si>
  <si>
    <t>8.11.0.0.3.</t>
  </si>
  <si>
    <t>EMBOÇAMENTO COM ARGAMASSA TRAÇO 1:2:9 (CIMENTO, CAL E AREIA). AF_07/2019</t>
  </si>
  <si>
    <t>8.12.</t>
  </si>
  <si>
    <t>8.12.0.0.1.</t>
  </si>
  <si>
    <t>8.12.0.0.2.</t>
  </si>
  <si>
    <t>8.12.0.0.3.</t>
  </si>
  <si>
    <t>8.12.0.0.4.</t>
  </si>
  <si>
    <t>PORTA DE ABRIR DE 01 FOLHA EM CHAPA DE AÇO PARA SANITÁRIO PF-10 C/FERRAGENS</t>
  </si>
  <si>
    <t>8.13.</t>
  </si>
  <si>
    <t>8.13.0.0.1.</t>
  </si>
  <si>
    <t>8.14.</t>
  </si>
  <si>
    <t>8.14.0.0.1.</t>
  </si>
  <si>
    <t>8.14.0.0.2.</t>
  </si>
  <si>
    <t>8.14.0.0.3.</t>
  </si>
  <si>
    <t>8.14.0.0.4.</t>
  </si>
  <si>
    <t>REVESTIMENTO COM CERÂMICA</t>
  </si>
  <si>
    <t>8.15.</t>
  </si>
  <si>
    <t>8.15.0.0.1.</t>
  </si>
  <si>
    <t>8.15.0.0.2.</t>
  </si>
  <si>
    <t>8.16.</t>
  </si>
  <si>
    <t>8.16.0.0.1.</t>
  </si>
  <si>
    <t>8.16.0.0.2.</t>
  </si>
  <si>
    <t>8.16.0.0.3.</t>
  </si>
  <si>
    <t>8.16.0.0.4.</t>
  </si>
  <si>
    <t>PASSEIO PROTECAO EM CONC.DESEMPEN.5 CM 1:2,5:3,5 (INCLUSO ESPELHO DE 30CM/ESCAVAÇÃO/REATERRO/APILOAMENTO/ATERRO INTERNO)</t>
  </si>
  <si>
    <t>8.17.</t>
  </si>
  <si>
    <t>FERRAGENS</t>
  </si>
  <si>
    <t>8.17.0.0.1.</t>
  </si>
  <si>
    <t>BARRA DE APOIO EM AÇO INOX - 40 CM</t>
  </si>
  <si>
    <t>8.17.0.0.2.</t>
  </si>
  <si>
    <t>BARRA DE APOIO EM AÇO INOX - 80 CM</t>
  </si>
  <si>
    <t>8.18.</t>
  </si>
  <si>
    <t>8.18.1.</t>
  </si>
  <si>
    <t>PINTURA COM BARRADO - TINTA ESMALTE</t>
  </si>
  <si>
    <t>8.18.1.0.1.</t>
  </si>
  <si>
    <t>8.18.1.0.2.</t>
  </si>
  <si>
    <t>8.18.2.</t>
  </si>
  <si>
    <t>PINTURA ACIMA DO BARRADO - TINTA ACRÍLICA</t>
  </si>
  <si>
    <t>8.18.2.0.1.</t>
  </si>
  <si>
    <t>8.18.2.0.2.</t>
  </si>
  <si>
    <t>8.18.3.</t>
  </si>
  <si>
    <t>PINTURA DO TETO - TINTA PVA</t>
  </si>
  <si>
    <t>8.18.3.0.1.</t>
  </si>
  <si>
    <t>8.18.3.0.2.</t>
  </si>
  <si>
    <t>8.18.4.</t>
  </si>
  <si>
    <t>PINTURA EXTERNA</t>
  </si>
  <si>
    <t>8.18.4.0.1.</t>
  </si>
  <si>
    <t>8.18.5.</t>
  </si>
  <si>
    <t>ESQUADRIAS</t>
  </si>
  <si>
    <t>8.18.5.0.1.</t>
  </si>
  <si>
    <t>8.18.6.</t>
  </si>
  <si>
    <t>ESTRUT. METÁLICA DA COBERTURA</t>
  </si>
  <si>
    <t>8.18.6.0.1.</t>
  </si>
  <si>
    <t>8.19.</t>
  </si>
  <si>
    <t>8.19.0.0.1.</t>
  </si>
  <si>
    <t>8.19.0.0.2.</t>
  </si>
  <si>
    <t>8.19.0.0.3.</t>
  </si>
  <si>
    <t>COMP 419_SEE</t>
  </si>
  <si>
    <t>BANCO DE GRANITO (GOINFRA)</t>
  </si>
  <si>
    <t>8.19.0.0.4.</t>
  </si>
  <si>
    <t>9.1.</t>
  </si>
  <si>
    <t>9.1.0.0.1.</t>
  </si>
  <si>
    <t>COMP 083_SEE</t>
  </si>
  <si>
    <t>CORRIMÃO DE PISO - INCLUSO PINTURA - PADRÃO SEDUC (GOINFRA)</t>
  </si>
  <si>
    <t>9.2.</t>
  </si>
  <si>
    <t>9.2.0.0.1.</t>
  </si>
  <si>
    <t>10.1.</t>
  </si>
  <si>
    <t>10.1.0.0.1.</t>
  </si>
  <si>
    <t>10.2.</t>
  </si>
  <si>
    <t>10.2.0.0.1.</t>
  </si>
  <si>
    <t>10.3.</t>
  </si>
  <si>
    <t>10.3.0.0.1.</t>
  </si>
  <si>
    <t>ATERRO INTERNO SEM APILOAMENTO COM TRANSPORTE EM CARRINHO MÃO</t>
  </si>
  <si>
    <t>10.3.0.0.2.</t>
  </si>
  <si>
    <t>10.4.</t>
  </si>
  <si>
    <t>10.4.1.</t>
  </si>
  <si>
    <t>ESTACAS E BLOCOS</t>
  </si>
  <si>
    <t>10.4.1.0.1.</t>
  </si>
  <si>
    <t>ESTACA A TRADO DIAM.25 CM SEM FERRO</t>
  </si>
  <si>
    <t>10.4.1.0.2.</t>
  </si>
  <si>
    <t>10.4.1.0.3.</t>
  </si>
  <si>
    <t>10.4.1.0.4.</t>
  </si>
  <si>
    <t>10.4.1.0.5.</t>
  </si>
  <si>
    <t>10.4.1.0.6.</t>
  </si>
  <si>
    <t>10.4.1.0.7.</t>
  </si>
  <si>
    <t>REATERRO COM APILOAMENTO MANUAL (BLOCOS/SAPATAS)</t>
  </si>
  <si>
    <t>10.4.1.0.8.</t>
  </si>
  <si>
    <t>10.4.1.0.9.</t>
  </si>
  <si>
    <t>10.4.1.0.10.</t>
  </si>
  <si>
    <t>10.4.1.0.11.</t>
  </si>
  <si>
    <t>10.5.</t>
  </si>
  <si>
    <t>10.5.0.0.1.</t>
  </si>
  <si>
    <t>10.6.</t>
  </si>
  <si>
    <t>10.6.1.</t>
  </si>
  <si>
    <t>METÁLICA</t>
  </si>
  <si>
    <t>10.6.1.0.1.</t>
  </si>
  <si>
    <t>COBERTURA COM TELHA CHAPA GALVANIZADA  TRAPEZOIDAL 0,5 MM COM ACESSÓRIOS</t>
  </si>
  <si>
    <t>10.6.2.</t>
  </si>
  <si>
    <t>CALHA E RUFO</t>
  </si>
  <si>
    <t>10.6.2.0.1.</t>
  </si>
  <si>
    <t>CALHA DE CHAPA GALVANIZADA</t>
  </si>
  <si>
    <t>10.7.</t>
  </si>
  <si>
    <t>10.7.1.</t>
  </si>
  <si>
    <t>10.7.1.0.1.</t>
  </si>
  <si>
    <r>
      <rPr>
        <sz val="8"/>
        <rFont val="Times New Roman"/>
        <family val="1"/>
      </rPr>
      <t>GRANITINA 8MM FUNDIDA COM CONTRAPISO (1CI:3ARML) E=2CM, JUNTA PLASTICA 27MM
E RESINA ACRÍLICA (GOINFRA + SINAPI)</t>
    </r>
  </si>
  <si>
    <t>10.8.</t>
  </si>
  <si>
    <t>10.8.1.</t>
  </si>
  <si>
    <t>10.8.1.0.1.</t>
  </si>
  <si>
    <t>10.9.</t>
  </si>
  <si>
    <t>10.9.0.0.1.</t>
  </si>
  <si>
    <t>11.1.</t>
  </si>
  <si>
    <t>11.1.0.0.1.</t>
  </si>
  <si>
    <t>12.1.</t>
  </si>
  <si>
    <t>12.1.0.0.1.</t>
  </si>
  <si>
    <t>12.2.</t>
  </si>
  <si>
    <t>12.2.0.0.1.</t>
  </si>
  <si>
    <t>12.3.</t>
  </si>
  <si>
    <t>12.3.0.0.1.</t>
  </si>
  <si>
    <t>12.3.0.0.2.</t>
  </si>
  <si>
    <t>12.4.</t>
  </si>
  <si>
    <t>12.4.1.</t>
  </si>
  <si>
    <t>12.4.1.0.1.</t>
  </si>
  <si>
    <t>12.4.1.0.2.</t>
  </si>
  <si>
    <t>12.4.1.0.3.</t>
  </si>
  <si>
    <t>12.4.1.0.4.</t>
  </si>
  <si>
    <t>12.4.1.0.5.</t>
  </si>
  <si>
    <t>12.4.1.0.6.</t>
  </si>
  <si>
    <t>12.4.1.0.7.</t>
  </si>
  <si>
    <t>12.4.1.0.8.</t>
  </si>
  <si>
    <t>12.4.1.0.9.</t>
  </si>
  <si>
    <t>12.4.1.0.10.</t>
  </si>
  <si>
    <t>12.4.1.0.11.</t>
  </si>
  <si>
    <t>12.5.</t>
  </si>
  <si>
    <t>12.5.0.0.1.</t>
  </si>
  <si>
    <t>12.6.</t>
  </si>
  <si>
    <t>12.6.1.</t>
  </si>
  <si>
    <t>12.6.1.0.1.</t>
  </si>
  <si>
    <t>12.6.2.</t>
  </si>
  <si>
    <t>12.6.2.0.1.</t>
  </si>
  <si>
    <t>12.7.</t>
  </si>
  <si>
    <t>12.7.1.</t>
  </si>
  <si>
    <t>12.7.1.0.1.</t>
  </si>
  <si>
    <t>12.8.</t>
  </si>
  <si>
    <t>12.8.1.</t>
  </si>
  <si>
    <t>12.8.1.0.1.</t>
  </si>
  <si>
    <t>12.9.</t>
  </si>
  <si>
    <t>12.9.0.0.1.</t>
  </si>
  <si>
    <t>13.1.</t>
  </si>
  <si>
    <t>13.1.0.0.1.</t>
  </si>
  <si>
    <t>13.2.</t>
  </si>
  <si>
    <t>13.2.0.0.1.</t>
  </si>
  <si>
    <t>13.3.</t>
  </si>
  <si>
    <t>13.3.0.0.1.</t>
  </si>
  <si>
    <t>13.3.0.0.2.</t>
  </si>
  <si>
    <t>13.4.</t>
  </si>
  <si>
    <t>13.4.1.</t>
  </si>
  <si>
    <t>TUBULÕES</t>
  </si>
  <si>
    <t>13.4.1.0.1.</t>
  </si>
  <si>
    <t>TUBULÃO A CÉU ABERTO, DIÂMETRO DO FUSTE DE 70CM, ESCAVAÇÃO MECÂNICA, SEM ALARGAMENTO DE BASE, CONCRETO USINADO E LANÇADO COM BOMBA OU DIRETAMENTE DO CAMINHÃO (EXCLUSIVE BOMBEAMENTO, MOBILIZAÇÃO E DESMOBILIZAÇÃO). AF_05/2020_PA</t>
  </si>
  <si>
    <t>13.4.1.0.2.</t>
  </si>
  <si>
    <t>ALARGAMENTO DE BASE DE TUBULÃO A CÉU ABERTO, ESCAVAÇÃO MANUAL, CONCRETO USINADO E LANÇADO COM BOMBA OU DIRETAMENTE DO CAMINHÃO (EXCLUSIVE BOMBEAMENTO). AF_05/2020</t>
  </si>
  <si>
    <t>13.4.1.0.3.</t>
  </si>
  <si>
    <t>13.4.1.0.4.</t>
  </si>
  <si>
    <t>ACO CA 50-A - 12,5 MM (1/2") - (OBRAS CIVIS)</t>
  </si>
  <si>
    <t>13.4.2.</t>
  </si>
  <si>
    <t>13.4.2.0.1.</t>
  </si>
  <si>
    <t>13.5.</t>
  </si>
  <si>
    <t>13.5.1.</t>
  </si>
  <si>
    <t>13.5.1.0.1.</t>
  </si>
  <si>
    <t>13.5.1.0.2.</t>
  </si>
  <si>
    <t>13.5.1.0.3.</t>
  </si>
  <si>
    <t>13.5.1.0.4.</t>
  </si>
  <si>
    <t>13.5.1.0.5.</t>
  </si>
  <si>
    <t>13.5.1.0.6.</t>
  </si>
  <si>
    <t>13.5.1.0.7.</t>
  </si>
  <si>
    <t>13.5.1.0.8.</t>
  </si>
  <si>
    <t>13.5.2.</t>
  </si>
  <si>
    <t>13.5.2.0.1.</t>
  </si>
  <si>
    <t>13.5.2.0.2.</t>
  </si>
  <si>
    <t>13.5.2.0.3.</t>
  </si>
  <si>
    <t>13.5.2.0.4.</t>
  </si>
  <si>
    <t>13.5.2.0.5.</t>
  </si>
  <si>
    <t>ACO CA-50A - 12,5 MM (1/2") - (OBRAS CIVIS)</t>
  </si>
  <si>
    <t>13.5.3.</t>
  </si>
  <si>
    <t>VIGAS SUPERIORES</t>
  </si>
  <si>
    <t>13.5.3.0.1.</t>
  </si>
  <si>
    <t>13.5.3.0.2.</t>
  </si>
  <si>
    <t>13.5.3.0.3.</t>
  </si>
  <si>
    <t>13.5.3.0.4.</t>
  </si>
  <si>
    <t>13.5.3.0.5.</t>
  </si>
  <si>
    <t>13.5.4.</t>
  </si>
  <si>
    <t>PAREDE DO RESERVATÓRIO</t>
  </si>
  <si>
    <t>13.5.4.0.1.</t>
  </si>
  <si>
    <t>13.5.4.0.2.</t>
  </si>
  <si>
    <t>13.5.4.0.3.</t>
  </si>
  <si>
    <t>13.5.4.0.4.</t>
  </si>
  <si>
    <t>13.5.4.0.5.</t>
  </si>
  <si>
    <t>13.5.5.</t>
  </si>
  <si>
    <t>LAJES INTERMEDIÁRIAS, FUNDO E TAMPA</t>
  </si>
  <si>
    <t>13.5.5.0.1.</t>
  </si>
  <si>
    <t>13.5.5.0.2.</t>
  </si>
  <si>
    <t>13.5.5.0.3.</t>
  </si>
  <si>
    <t>13.5.5.0.4.</t>
  </si>
  <si>
    <t>13.5.5.0.5.</t>
  </si>
  <si>
    <t>13.5.5.0.6.</t>
  </si>
  <si>
    <t>13.5.5.0.7.</t>
  </si>
  <si>
    <t>13.5.6.</t>
  </si>
  <si>
    <t>13.5.6.0.1.</t>
  </si>
  <si>
    <t>13.6.</t>
  </si>
  <si>
    <t>13.6.0.0.1.</t>
  </si>
  <si>
    <t>REGISTRO DE GAVETA BRUTO DIAMETRO 1"</t>
  </si>
  <si>
    <t>13.6.0.0.2.</t>
  </si>
  <si>
    <t>REGISTRO DE GAVETA BRUTO DIAMETRO 1.1/2"</t>
  </si>
  <si>
    <t>13.6.0.0.3.</t>
  </si>
  <si>
    <t>REGISTRO DE GAVETA BRUTO DIAMETRO 3"</t>
  </si>
  <si>
    <t>13.6.0.0.4.</t>
  </si>
  <si>
    <t>TUBO SOLDAVEL PVC MARROM DIAM. 32 MM</t>
  </si>
  <si>
    <t>13.6.0.0.5.</t>
  </si>
  <si>
    <t>TUBO SOLDAVEL PVC MARROM DIAM. 50 MM</t>
  </si>
  <si>
    <t>13.6.0.0.6.</t>
  </si>
  <si>
    <t>TUBO SOLDAVEL PVC MARROM DIAM. 85 MM</t>
  </si>
  <si>
    <t>13.6.0.0.7.</t>
  </si>
  <si>
    <t>ADAPTADOR COM FLANGES LIVRES, PVC, SOLDÁVEL LONGO, DN 32 MM X 1 , INSTALADO EM RESERVAÇÃO DE ÁGUA DE EDIFICAÇÃO QUE POSSUA RESERVATÓRIO DE FIBRA/FIBROCIMENTO   FORNECIMENTO E INSTALAÇÃO. AF_06/2016</t>
  </si>
  <si>
    <t>13.6.0.0.8.</t>
  </si>
  <si>
    <t>ADAPTADOR PVC SOLDÁVEL LONGO COM FLANGES LIVRES PARA CAIXA D'ÁGUA 50X1.1/2"</t>
  </si>
  <si>
    <t>13.6.0.0.9.</t>
  </si>
  <si>
    <t>13.6.0.0.10.</t>
  </si>
  <si>
    <t>13.6.0.0.11.</t>
  </si>
  <si>
    <t>ADAPTADOR SOLDAVEL CURTO C/ BOLSA E ROSCA PARA REGISTRO 85 X 3"</t>
  </si>
  <si>
    <t>13.6.0.0.12.</t>
  </si>
  <si>
    <t>ADAPTADOR COM FLANGES LIVRES, PVC, SOLDÁVEL LONGO, DN 85 MM X 3 , INSTALADO EM RESERVAÇÃO DE ÁGUA DE EDIFICAÇÃO QUE POSSUA RESERVATÓRIO DE FIBRA/FIBROCIMENTO   FORNECIMENTO E INSTALAÇÃO. AF_06/2016</t>
  </si>
  <si>
    <t>13.6.0.0.13.</t>
  </si>
  <si>
    <t>LUVA SOLDAVEL DIAMETRO 32 mm</t>
  </si>
  <si>
    <t>13.6.0.0.14.</t>
  </si>
  <si>
    <t>13.6.0.0.15.</t>
  </si>
  <si>
    <t>LUVA SOLDAVEL DIAMETRO 85 mm</t>
  </si>
  <si>
    <t>13.6.0.0.16.</t>
  </si>
  <si>
    <t>13.6.0.0.17.</t>
  </si>
  <si>
    <t>13.6.0.0.18.</t>
  </si>
  <si>
    <t>JOELHO 90 GRAUS SOLDAVEL 50 mm (MARROM)</t>
  </si>
  <si>
    <t>13.6.0.0.19.</t>
  </si>
  <si>
    <t>JOELHO 90 GRAUS SOLDAVEL DIAMETRO 85 mm</t>
  </si>
  <si>
    <t>13.6.0.0.20.</t>
  </si>
  <si>
    <t>TE 90 GRAUS SOLDAVEL DIAMETRO 32 MM</t>
  </si>
  <si>
    <t>13.6.0.0.21.</t>
  </si>
  <si>
    <t>TE 90 GRAUS SOLDAVEL DIAMETRO 85 MM</t>
  </si>
  <si>
    <t>13.6.0.0.22.</t>
  </si>
  <si>
    <t>TE REDUCAO 90 GRAUS SOLDAVEL 50 X 32 mm</t>
  </si>
  <si>
    <t>13.6.0.0.23.</t>
  </si>
  <si>
    <t>TE 90 GRAUS SOLDAVEL COM ROSCA NA BOLSA CENTRAL 32 X 32 X 3/4"</t>
  </si>
  <si>
    <t>13.6.0.0.24.</t>
  </si>
  <si>
    <t>UNIAO SOLDAVEL DIAMETRO 32 mm</t>
  </si>
  <si>
    <t>13.6.0.0.25.</t>
  </si>
  <si>
    <t>UNIAO SOLDAVEL DIAMETRO 50 mm</t>
  </si>
  <si>
    <t>13.6.0.0.26.</t>
  </si>
  <si>
    <t>TORNEIRA BOIA DIAMETRO 1.1/4" - 32 MM</t>
  </si>
  <si>
    <t>13.6.0.0.27.</t>
  </si>
  <si>
    <t>TUBO FERRO GALVANIZADO 1"</t>
  </si>
  <si>
    <t>13.6.0.0.28.</t>
  </si>
  <si>
    <t>TUBO DE AÇO GALVANIZADO COM COSTURA, CLASSE MÉDIA, DN 32 (1 1/4"), CONEXÃO ROSQUEADA, INSTALADO EM REDE DE ALIMENTAÇÃO PARA HIDRANTE - FORNECIMENTO E INSTALAÇÃO. AF_10/2020</t>
  </si>
  <si>
    <t>13.6.0.0.29.</t>
  </si>
  <si>
    <t>CHAVE DE FLUXO 3/4"</t>
  </si>
  <si>
    <t>13.6.0.0.30.</t>
  </si>
  <si>
    <t>VALVULA DE RETENÇÃO HORIZONTAL 1"</t>
  </si>
  <si>
    <t>13.6.0.0.31.</t>
  </si>
  <si>
    <t>VALVULA DE RETENÇÃO VERTICAL 1"</t>
  </si>
  <si>
    <t>13.6.0.0.32.</t>
  </si>
  <si>
    <t>NIPLE, EM FERRO GALVANIZADO, DN 25 (1"), CONEXÃO ROSQUEADA, INSTALADO EM REDE DE ALIMENTAÇÃO PARA HIDRANTE - FORNECIMENTO E INSTALAÇÃO. AF_10/2020</t>
  </si>
  <si>
    <t>13.6.0.0.33.</t>
  </si>
  <si>
    <t>TÊ, EM FERRO GALVANIZADO, CONEXÃO ROSQUEADA, DN 25 (1"), INSTALADO EM REDE DE ALIMENTAÇÃO PARA SPRINKLER - FORNECIMENTO E INSTALAÇÃO. AF_10/2020</t>
  </si>
  <si>
    <t>13.6.0.0.34.</t>
  </si>
  <si>
    <t>COTOVELO FERRO GALVANIZADO 90º X 1"</t>
  </si>
  <si>
    <t>13.6.0.0.35.</t>
  </si>
  <si>
    <r>
      <rPr>
        <sz val="8"/>
        <rFont val="Times New Roman"/>
        <family val="1"/>
      </rPr>
      <t>COTOVELO 90 GRAUS, EM FERRO GALVANIZADO, CONEXÃO ROSQUEADA, DN 65 (2 1/2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 xml:space="preserve">), INSTALADO EM RESERVAÇÃO DE ÁGUA DE EDIFICAÇÃO QUE POSSUA RESERVATÓRIO DE FIBRA/FIBROCIMENTO 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FORNECIMENTO E INSTALAÇÃO. AF_06/2016</t>
    </r>
  </si>
  <si>
    <t>13.6.0.0.36.</t>
  </si>
  <si>
    <t>COMP 066_SEE</t>
  </si>
  <si>
    <t>COTOVELO FERRO GALVANIZADO 90º X 1.1/4" (GOINFRA + SINAPI)</t>
  </si>
  <si>
    <t>13.6.0.0.37.</t>
  </si>
  <si>
    <t>UNIÃO, EM FERRO GALVANIZADO, DN 32 (1 1/4"), CONEXÃO ROSQUEADA, INSTALADO EM REDE DE ALIMENTAÇÃO PARA HIDRANTE - FORNECIMENTO E INSTALAÇÃO. AF_10/2020</t>
  </si>
  <si>
    <t>13.6.0.0.38.</t>
  </si>
  <si>
    <t>COMP 331_SEE</t>
  </si>
  <si>
    <t>VALVULA PÉ DE CRIVO 1.1/4" (GOINFRA + SINAPI)</t>
  </si>
  <si>
    <t>13.6.0.0.39.</t>
  </si>
  <si>
    <t>COMP 071_SEE</t>
  </si>
  <si>
    <t>UNIÃO COM ASSENTO MACHO FEMEA 1" (GOINFRA + SINAPI)</t>
  </si>
  <si>
    <t>13.6.0.0.40.</t>
  </si>
  <si>
    <t>COMP 330_SEE</t>
  </si>
  <si>
    <t>LUVA SIMPLES 1" (GOINFRA + SINAPI)</t>
  </si>
  <si>
    <t>13.6.0.0.41.</t>
  </si>
  <si>
    <t>COMP 095_SEE</t>
  </si>
  <si>
    <t>ADAPTADOR PARA MANGOTE 1" (GOINFRA + COT)</t>
  </si>
  <si>
    <t>13.6.0.0.42.</t>
  </si>
  <si>
    <t>COMP 094_SEE</t>
  </si>
  <si>
    <t>MANGUEIRA DE BORRACHA PARA ALTA PRESSÃO 1" - FORNECIMENTO E INSTALAÇÃO (GOINFRA + ORSE)</t>
  </si>
  <si>
    <t>13.6.0.0.43.</t>
  </si>
  <si>
    <t>COMP 092_SEE</t>
  </si>
  <si>
    <t>CONJUNTO MOTO BOMBA ELÉTRICA PARA VAZÃO 2,8 M³/H, HM=11,70 MCA (GOINFRA + SINAPI)</t>
  </si>
  <si>
    <t>13.6.0.0.44.</t>
  </si>
  <si>
    <t>COMP 090_SEE</t>
  </si>
  <si>
    <t>CONJUNTO MOTO BOMBA VAZÃO 5 M³/H, HM=20 M, REC. 1", SUCÇÃO 1.1/4" (GOINFRA + SINAPI)</t>
  </si>
  <si>
    <t>13.7.</t>
  </si>
  <si>
    <t>13.7.0.0.1.</t>
  </si>
  <si>
    <t>13.8.</t>
  </si>
  <si>
    <t>13.8.0.0.1.</t>
  </si>
  <si>
    <t>REGULARIZAÇÃO (1:3) E=2 CM</t>
  </si>
  <si>
    <t>13.8.0.0.2.</t>
  </si>
  <si>
    <t>MANTA ASFÁLTICA TIPO III - B ( 3 MM)</t>
  </si>
  <si>
    <t>13.8.0.0.3.</t>
  </si>
  <si>
    <t>PROTECAO MECANICA (1:3) E=2 CM</t>
  </si>
  <si>
    <t>13.8.0.0.4.</t>
  </si>
  <si>
    <t>13.8.0.0.5.</t>
  </si>
  <si>
    <t>13.9.</t>
  </si>
  <si>
    <t>13.9.0.0.1.</t>
  </si>
  <si>
    <r>
      <rPr>
        <sz val="8"/>
        <rFont val="Times New Roman"/>
        <family val="1"/>
      </rPr>
      <t>ALÇAPÃO FORMATO COIFA EM CHAPA VINCADA Nº. 18 H=(10+2)CM, C/ALÇAS E PORTA
CADEADOS (INCLUSIVE CADEADOS Nº. 30)</t>
    </r>
  </si>
  <si>
    <t>13.9.0.0.2.</t>
  </si>
  <si>
    <t>PORTA DE ABRIR DE 01 FOLHA EM VENEZIANA PF-4 C/FERRAGENS</t>
  </si>
  <si>
    <t>13.9.0.0.3.</t>
  </si>
  <si>
    <t>ESCADA TIPO MARINHEIRO COM GUARDA CORPO PADRÃO GOINFRA ( H &gt; 3M )</t>
  </si>
  <si>
    <t>13.9.0.0.4.</t>
  </si>
  <si>
    <t>ESCADA TIPO MARINHEIRO SEM GUARDA CORPO PADRÃO GOINFRA ( H &lt;= 3M)</t>
  </si>
  <si>
    <t>13.10.</t>
  </si>
  <si>
    <t>13.10.0.0.1.</t>
  </si>
  <si>
    <t>13.10.0.0.2.</t>
  </si>
  <si>
    <t>13.11.</t>
  </si>
  <si>
    <t>13.11.0.0.1.</t>
  </si>
  <si>
    <t>CHAPISCO ROLADO (1CIM:3 ARML)+(1 COLA:10 CIM)</t>
  </si>
  <si>
    <t>13.11.0.0.2.</t>
  </si>
  <si>
    <t>REBOCO PAULISTA EM FORRO(1CALH:4ARML+150KG CI/M3)</t>
  </si>
  <si>
    <t>13.12.</t>
  </si>
  <si>
    <t>13.12.0.0.1.</t>
  </si>
  <si>
    <t>13.12.0.0.2.</t>
  </si>
  <si>
    <t>13.13.</t>
  </si>
  <si>
    <t>13.13.0.0.1.</t>
  </si>
  <si>
    <t>13.13.0.0.2.</t>
  </si>
  <si>
    <t>13.13.0.0.3.</t>
  </si>
  <si>
    <t>13.13.0.0.4.</t>
  </si>
  <si>
    <t>13.14.</t>
  </si>
  <si>
    <t>13.14.0.0.1.</t>
  </si>
  <si>
    <t>14.1.</t>
  </si>
  <si>
    <t>14.1.0.0.1.</t>
  </si>
  <si>
    <t>14.2.</t>
  </si>
  <si>
    <t>14.2.0.0.1.</t>
  </si>
  <si>
    <t>14.3.</t>
  </si>
  <si>
    <t>14.3.0.0.1.</t>
  </si>
  <si>
    <t>14.3.0.0.2.</t>
  </si>
  <si>
    <t>14.4.</t>
  </si>
  <si>
    <t>14.4.0.0.1.</t>
  </si>
  <si>
    <t>14.4.0.0.2.</t>
  </si>
  <si>
    <t>14.4.0.0.3.</t>
  </si>
  <si>
    <t>14.4.0.0.4.</t>
  </si>
  <si>
    <t>14.4.0.0.5.</t>
  </si>
  <si>
    <t>14.4.0.0.6.</t>
  </si>
  <si>
    <t>14.4.0.0.7.</t>
  </si>
  <si>
    <t>14.5.</t>
  </si>
  <si>
    <t>14.5.0.0.1.</t>
  </si>
  <si>
    <t>14.5.0.0.2.</t>
  </si>
  <si>
    <t>14.5.0.0.3.</t>
  </si>
  <si>
    <t>14.5.0.0.4.</t>
  </si>
  <si>
    <t>14.5.0.0.5.</t>
  </si>
  <si>
    <t>IMPERMEABILIZAÇÃO DE SUPERFÍCIE COM EMULSÃO ASFÁLTICA, 2 DEMÃOS AF_06/2018</t>
  </si>
  <si>
    <t>14.6.</t>
  </si>
  <si>
    <t>14.6.0.0.1.</t>
  </si>
  <si>
    <t>14.6.0.0.2.</t>
  </si>
  <si>
    <t>14.7.</t>
  </si>
  <si>
    <t>14.7.0.0.1.</t>
  </si>
  <si>
    <t>14.8.</t>
  </si>
  <si>
    <t>14.8.0.0.1.</t>
  </si>
  <si>
    <t>15.1.</t>
  </si>
  <si>
    <t>15.1.0.0.1.</t>
  </si>
  <si>
    <t>15.1.0.0.2.</t>
  </si>
  <si>
    <t>15.2.</t>
  </si>
  <si>
    <t>INSTALAÇÕES ESPECIAIS</t>
  </si>
  <si>
    <t>15.2.1.</t>
  </si>
  <si>
    <t>PEÇAS E ACESSÓRIOS 2 CILINDROS</t>
  </si>
  <si>
    <t>15.2.1.0.1.</t>
  </si>
  <si>
    <t>15.2.1.0.2.</t>
  </si>
  <si>
    <t>UNIÃO DE FERRO MALEÁVEL GALVANIZADO 3/4", ASSENTO BRONZE , CLASSE 150, ROSCA NPT - NBR 6925</t>
  </si>
  <si>
    <t>15.2.1.0.3.</t>
  </si>
  <si>
    <t>COMP 382_SEE</t>
  </si>
  <si>
    <t>TE DE REDUCAO DE FERRO GALVANIZADO, COM ROSCA BSP, DE 3/4" X 1/2" (GOINFRA + SINAPI)</t>
  </si>
  <si>
    <t>15.2.1.0.4.</t>
  </si>
  <si>
    <t>COMP 383_SEE</t>
  </si>
  <si>
    <t>BUCHA DE REDUCAO DE FERRO GALVANIZADO, COM ROSCA BSP, DE 1/2" X 1/4" (GOINFRA + SINAPI)</t>
  </si>
  <si>
    <t>15.2.1.0.5.</t>
  </si>
  <si>
    <t>LUVA REDUÇÃO DE FERRO MALEÁVEL GALVANIZADO 3/4" X 1/2", CLASSE 150, ROSCA NPT - NBR 6925</t>
  </si>
  <si>
    <t>15.2.1.0.6.</t>
  </si>
  <si>
    <t>NIPLE, EM FERRO GALVANIZADO, CONEXÃO ROSQUEADA, DN 15 (1/2"), INSTALADO EM RAMAIS E SUB-RAMAIS DE GÁS - FORNECIMENTO E INSTALAÇÃO. AF_10/2020</t>
  </si>
  <si>
    <t>15.2.1.0.7.</t>
  </si>
  <si>
    <t>NIPLE DUPLO DE FERRO MALEÁVEL GALVANIZADO 3/4" CLASSE 300 ROSCA NPT - NBR 6925</t>
  </si>
  <si>
    <t>15.2.1.0.8.</t>
  </si>
  <si>
    <t>COMP 212_SEE</t>
  </si>
  <si>
    <t>NIPLE DE REDUÇÃO 1/2" X 1/4" BSP (GOINFRA + SINAPI)</t>
  </si>
  <si>
    <t>15.2.1.0.9.</t>
  </si>
  <si>
    <t>COMP 213_SEE</t>
  </si>
  <si>
    <t>NIPLE DE REDUÇÃO 3/4" X 1/2" BSP (GOINFRA + SINAPI)</t>
  </si>
  <si>
    <t>15.2.1.0.10.</t>
  </si>
  <si>
    <t>TUBO DE AÇO GALVANIZADO COM COSTURA, CLASSE MÉDIA, CONEXÃO ROSQUEADA, DN 20 (3/4"), INSTALADO EM RAMAIS E SUB-RAMAIS DE GÁS - FORNECIMENTO E INSTALAÇÃO. AF_10/2020</t>
  </si>
  <si>
    <t>15.2.1.0.11.</t>
  </si>
  <si>
    <t>JOELHO 90 GRAUS, EM FERRO GALVANIZADO, CONEXÃO ROSQUEADA, DN 20 (3/4"), INSTALADO EM RAMAIS E SUB-RAMAIS DE GÁS - FORNECIMENTO E INSTALAÇÃO. AF_10/2020</t>
  </si>
  <si>
    <t>15.2.1.0.12.</t>
  </si>
  <si>
    <t>COMP 237_SEE</t>
  </si>
  <si>
    <t>FITA ANTICORROSIVA (GOINFRA + SINAPI)</t>
  </si>
  <si>
    <t>15.2.1.0.13.</t>
  </si>
  <si>
    <t>VÁLVULA DE ESFERA TRIPARTIDA 3/4", PASSAGEM PLENA, ROSCA NPT, CLASSE 300 - NORMA ASME B16.34</t>
  </si>
  <si>
    <t>15.2.1.0.14.</t>
  </si>
  <si>
    <t>TE DE FERRO MALEÁVEL GALVANIZADO 3/4" CLASSE 150 ROSCA NPT NBR 6925</t>
  </si>
  <si>
    <t>15.2.1.0.15.</t>
  </si>
  <si>
    <t>COMP 542_SEE</t>
  </si>
  <si>
    <t>VÁLVULA UGV-1 3/4" - FORNECIMENTO E INSTALAÇÃO (GOINFRA + ORSE)</t>
  </si>
  <si>
    <t>15.2.1.0.16.</t>
  </si>
  <si>
    <t>COMP 543_SEE</t>
  </si>
  <si>
    <t>VÁLVULA UGV-1 1/2" - FORNECIMENTO E INSTALAÇÃO (GOINFRA + ORSE)</t>
  </si>
  <si>
    <t>15.2.1.0.17.</t>
  </si>
  <si>
    <t>VÁLVULA DE RETENÇÃO EM LATÃO 7/16" NS (I) X 1/2" NPT (E)</t>
  </si>
  <si>
    <t>15.2.1.0.18.</t>
  </si>
  <si>
    <t>COMP 210_SEE</t>
  </si>
  <si>
    <t>REGULADOR DE 1º ESTÁGIO 60KG/H MODELO AP-40 COM MANÔMETRO (GOINFRA + ORSE)</t>
  </si>
  <si>
    <t>15.2.1.0.19.</t>
  </si>
  <si>
    <t>EXTINTOR PO QUIMICO SECO (6 KG) - CAPACIDADE EXTINTORA 20 BC</t>
  </si>
  <si>
    <t>15.2.1.0.20.</t>
  </si>
  <si>
    <t>COMP 235_SEE</t>
  </si>
  <si>
    <t>PLACA DE SINALIZAÇÃO EM PVC COD 01 - (300X300) PROIBIDO FUMAR (GOINFRA + SINAPI)</t>
  </si>
  <si>
    <t>15.2.1.0.21.</t>
  </si>
  <si>
    <t>COMP 236_SEE</t>
  </si>
  <si>
    <t>PLACA DE SINALIZAÇÃO EM PVC COD 06 - (300X300) PERIGO INFLAMÁVEL  (GOINFRA + SINAPI)</t>
  </si>
  <si>
    <t>15.2.1.0.22.</t>
  </si>
  <si>
    <t>15.2.1.0.23.</t>
  </si>
  <si>
    <t>PARAFUSO P/BUCHA S-10</t>
  </si>
  <si>
    <t>15.2.1.0.24.</t>
  </si>
  <si>
    <t>BUCHA DE NYLON S-10</t>
  </si>
  <si>
    <t>15.2.1.0.25.</t>
  </si>
  <si>
    <t>CHICOTE "PIGTAIL" FLEXÍVEL PARA P-45 DE MANGUEIRA NITRÍLICA COM COMPRIMENTO DE 500 MM E ROSCA DAS CONEXÕES DE 7/8" R.E. X 7/16"NS OU M20 X 7/16" NS - NBR 13419</t>
  </si>
  <si>
    <t>15.2.1.0.26.</t>
  </si>
  <si>
    <t>SUPORTE "L" , EM FERRO CHATO 1/8" X 1" PINTADO (42CM) PARA TUBO DE AÇO GALVANIZADO 3/4" -  INCLUSO ABRAÇADEIRA TIPO "U" 3/4"/PARAFUSOS/PORCAS/ARRUELAS, BEM COMO A FIXAÇÃO NA PAREDE COM BUCHAS/PARAFUSOS.</t>
  </si>
  <si>
    <t>15.2.1.0.27.</t>
  </si>
  <si>
    <t>COMP 045_SEE</t>
  </si>
  <si>
    <t>LAUDO DE ESTANQUEIDADE (GOINFRA)</t>
  </si>
  <si>
    <t>16.1.</t>
  </si>
  <si>
    <t>16.1.0.0.1.</t>
  </si>
  <si>
    <t>16.2.</t>
  </si>
  <si>
    <t>16.2.0.0.1.</t>
  </si>
  <si>
    <t>16.3.</t>
  </si>
  <si>
    <t>16.3.0.0.1.</t>
  </si>
  <si>
    <t>16.3.0.0.2.</t>
  </si>
  <si>
    <t>16.4.</t>
  </si>
  <si>
    <t>16.4.1.</t>
  </si>
  <si>
    <t>PREVENÇÃO E COMBATE A INCÊNDIO</t>
  </si>
  <si>
    <t>16.4.1.0.1.</t>
  </si>
  <si>
    <t>COMP 040_SEE</t>
  </si>
  <si>
    <r>
      <rPr>
        <sz val="8"/>
        <rFont val="Times New Roman"/>
        <family val="1"/>
      </rPr>
      <t>CONJUNTO MOTOR-BOMBA ELÉTRICA TRIFÁSICO 380/220 V PARA VZ= 24,33 M³/H, HM= 46,24
M POTÊNCIA= 7,5 CV (GOINFRA + COT)</t>
    </r>
  </si>
  <si>
    <t>16.4.1.0.2.</t>
  </si>
  <si>
    <t>COMP 347_SEE</t>
  </si>
  <si>
    <t>ADAPTADOR PVC SOLDAVEL, COM FLANGES LIVRES, 75 MM X 2 1/2", PARA CAIXA D' AGUA (GOINFRA + SINAPI)</t>
  </si>
  <si>
    <t>16.4.1.0.3.</t>
  </si>
  <si>
    <t>16.4.1.0.4.</t>
  </si>
  <si>
    <r>
      <rPr>
        <sz val="8"/>
        <rFont val="Times New Roman"/>
        <family val="1"/>
      </rPr>
      <t>COTOVELO 45 GRAUS, EM FERRO GALVANIZADO, CONEXÃO ROSQUEADA, DN 65 (2 1/2)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 xml:space="preserve">, INSTALADO EM RESERVAÇÃO DE ÁGUA DE EDIFICAÇÃO QUE POSSUA RESERVATÓRIO DE FIBRA/FIBROCIMENTO 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FORNECIMENTO E INSTALAÇÃO. AF_06/2016</t>
    </r>
  </si>
  <si>
    <t>16.4.1.0.5.</t>
  </si>
  <si>
    <t>REGISTRO DE GAVETA BRUTO DIAMETRO 2.1/2"</t>
  </si>
  <si>
    <t>16.4.1.0.6.</t>
  </si>
  <si>
    <t>TUBO FERRO GALVANIZADO 2.1/2"</t>
  </si>
  <si>
    <t>16.4.1.0.7.</t>
  </si>
  <si>
    <t>16.4.1.0.8.</t>
  </si>
  <si>
    <t>EXTINTOR MULTI USO EM PO A B C (6 KG) - CAPACIDADE EXTINTORA 3A 20BC</t>
  </si>
  <si>
    <t>16.4.1.0.9.</t>
  </si>
  <si>
    <t>CAIXA DE INCÊNDIO METÁLICA COM SUPORTE PARA MANGUEIRA, TAMPA E MURETA 17X60X90 CM C/PINTURA</t>
  </si>
  <si>
    <t>16.4.1.0.10.</t>
  </si>
  <si>
    <t>MANGUEIRA DE INCÊNDIO DI=38 MM TIPO 2 COMP. = 15 M</t>
  </si>
  <si>
    <t>16.4.1.0.11.</t>
  </si>
  <si>
    <t>ESGUICHO REGULÁVEL 1.1/2"</t>
  </si>
  <si>
    <t>16.4.1.0.12.</t>
  </si>
  <si>
    <t>ADAPTADOR PARA ENGATE STORZ 2.1/2" X 1.1/2"</t>
  </si>
  <si>
    <t>16.4.1.0.13.</t>
  </si>
  <si>
    <t>REGISTRO GLOBO ANGULAR 2.1/2"</t>
  </si>
  <si>
    <t>16.4.1.0.14.</t>
  </si>
  <si>
    <t>COMP 194_SEE</t>
  </si>
  <si>
    <t>TAMPAO COM CORRENTE, EM LATAO, ENGATE RAPIDO 1 1/2" - FORNECIMENTO E INSTALAÇÃO (GOINFRA + SINAPI)</t>
  </si>
  <si>
    <t>16.4.1.0.15.</t>
  </si>
  <si>
    <t>TAMPÃO CEGO COM CORRENTE 2.1/2"</t>
  </si>
  <si>
    <t>16.4.1.0.16.</t>
  </si>
  <si>
    <t>TANQUE DE PRESSÃO DE 10 L</t>
  </si>
  <si>
    <t>16.4.1.0.17.</t>
  </si>
  <si>
    <t>PRESSOSTATO 50 A 80 PSI</t>
  </si>
  <si>
    <t>16.4.1.0.18.</t>
  </si>
  <si>
    <t>MANOMETRO - 0 A 10 KG/CM2</t>
  </si>
  <si>
    <t>16.4.1.0.19.</t>
  </si>
  <si>
    <t>NIPLE DUPLO FERRO GALVANIZADO 2.1/2"</t>
  </si>
  <si>
    <t>16.4.1.0.20.</t>
  </si>
  <si>
    <t>NIPLE, EM FERRO GALVANIZADO, DN 65 (2 1/2"), CONEXÃO ROSQUEADA, INSTALADO EM REDE DE ALIMENTAÇÃO PARA HIDRANTE - FORNECIMENTO E INSTALAÇÃO. AF_10/2020</t>
  </si>
  <si>
    <t>16.4.1.0.21.</t>
  </si>
  <si>
    <t>VÁLVULA DE RETENÇÃO HORIZONTAL 2.1/2"</t>
  </si>
  <si>
    <t>16.4.1.0.22.</t>
  </si>
  <si>
    <t>COMP 017_SEE</t>
  </si>
  <si>
    <t>REDUCAO GIRATÓRIA TIPO STORZ LATAO P/ INST. PREDIAL COMBATE A INCENDIO ENGATE RAPIDO 2.1/2" X 1.1/2" (GOINFRA + SINAPI)</t>
  </si>
  <si>
    <t>16.4.1.0.23.</t>
  </si>
  <si>
    <t>COMP 018_SEE</t>
  </si>
  <si>
    <t>CHAVE DUPLA P/ CONEXÕES TIPO STORZ EM LATÃO ENGATE RÁPIDO 1 1/2" X 2 1/2" (GOINFRA + SINAPI)</t>
  </si>
  <si>
    <t>16.4.1.0.24.</t>
  </si>
  <si>
    <t>COMP 087_SEE</t>
  </si>
  <si>
    <t>REGISTRO DE GAVETA COM HASTE ASCENDENTE DE BRONZE 2 1/2" (GOINFRA + COT)</t>
  </si>
  <si>
    <t>16.4.1.0.25.</t>
  </si>
  <si>
    <t>TÊ DE FERRO GALVANIZADO 90º X 2 1/2"</t>
  </si>
  <si>
    <t>16.4.1.0.26.</t>
  </si>
  <si>
    <t>COMP 077_SEE</t>
  </si>
  <si>
    <t>UNIAO FERRO GALV C/ASSENTO CONICO BRONZE 2 1/2" (GOINFRA + SINAPI)</t>
  </si>
  <si>
    <t>16.4.1.0.27.</t>
  </si>
  <si>
    <t>COMP 129_SEE</t>
  </si>
  <si>
    <t>TAMPÃO FOFO 40X40CM C/INSCRIÇÃO (GOINFRA + SINAPI)</t>
  </si>
  <si>
    <t>16.4.1.0.28.</t>
  </si>
  <si>
    <t>COMP 186_SEE</t>
  </si>
  <si>
    <t>BOTOEIRA BOMBA DE INCÊNDIO COM MARTELO CONVENCIONAL / ANALÓGICA - FORNECIMENTO E INSTALAÇÃO (GOINFRA + ORSE)</t>
  </si>
  <si>
    <t>16.4.1.0.29.</t>
  </si>
  <si>
    <t>COMP 188_SEE</t>
  </si>
  <si>
    <t>ACIONADOR MANUAL DE ALARME CONVENCIONAL, TIPO "APERTE AQUI" - FORNECIMENTO E INSTALAÇÃO (GOINFRA + ORSE)</t>
  </si>
  <si>
    <t>16.4.1.0.30.</t>
  </si>
  <si>
    <t>COMP 190_SEE</t>
  </si>
  <si>
    <t>CENTRAL DE ALARME E DETECÇÃO DE INCENDIO, COM 01 BATERIA, CAPACIDADE: 2 BATERIAS, 8 LAÇOS (20 DISPOSITIVOS CADA), COM 2 LINHAS - FORNECIMENTO E INSTALAÇÃO (GOINFRA + ORSE)</t>
  </si>
  <si>
    <t>16.4.1.0.31.</t>
  </si>
  <si>
    <t>LUMINÁRIA DE EMERGÊNCIA, COM 30 LÂMPADAS LED DE 2 W, SEM REATOR - FORNECIMENTO E INSTALAÇÃO. AF_02/2020</t>
  </si>
  <si>
    <t>16.4.1.0.32.</t>
  </si>
  <si>
    <t>SIRENE METALICA ALCANCE 500 M</t>
  </si>
  <si>
    <t>16.4.1.0.33.</t>
  </si>
  <si>
    <t>COMP 024_SEE</t>
  </si>
  <si>
    <t>SINALIZADOR FOTOLUMINESCENTE PARA EXTINTOR (GOINFRA + SINAPI)</t>
  </si>
  <si>
    <t>16.4.1.0.34.</t>
  </si>
  <si>
    <t>COMP 025_SEE</t>
  </si>
  <si>
    <t>SINALIZADOR FOTOLUMINESCENTE DE EMERGÊNCIA (GOINFRA + SINAPI)</t>
  </si>
  <si>
    <t>16.4.1.0.35.</t>
  </si>
  <si>
    <t>16.4.1.0.36.</t>
  </si>
  <si>
    <t>16.4.1.0.37.</t>
  </si>
  <si>
    <t>COMP 411_SEE</t>
  </si>
  <si>
    <t>PLACA DE SINALIZAÇÃO EM PVC COD 13 - (316X158) SAÍDA DE EMERGÊNCIA (GOINFRA + SINAPI)</t>
  </si>
  <si>
    <t>16.4.1.0.38.</t>
  </si>
  <si>
    <t>COMP 412_SEE</t>
  </si>
  <si>
    <t>PLACA DE SINALIZAÇÃO EM PVC COD 17 - (316X158) MENSAGEM "SAÍDA" (GOINFRA + SINAPI)</t>
  </si>
  <si>
    <t>16.4.1.0.39.</t>
  </si>
  <si>
    <t>COMP 041_SEE</t>
  </si>
  <si>
    <t>CASA DE BOMBAS - EXCLUSO INSTALAÇÕES ELÉTRICAS, HIDROSANITÁRIAS E ESPECIAIS (GOINFRA + SINAPI)</t>
  </si>
  <si>
    <t>17.1.</t>
  </si>
  <si>
    <t>17.1.0.0.1.</t>
  </si>
  <si>
    <t>17.2.</t>
  </si>
  <si>
    <t>17.2.0.0.1.</t>
  </si>
  <si>
    <t>17.3.</t>
  </si>
  <si>
    <t>17.3.0.0.1.</t>
  </si>
  <si>
    <t>17.3.0.0.2.</t>
  </si>
  <si>
    <t>17.4.</t>
  </si>
  <si>
    <t>17.4.1.</t>
  </si>
  <si>
    <t>17.4.1.1.</t>
  </si>
  <si>
    <t>17.4.1.1.1.</t>
  </si>
  <si>
    <t>17.4.1.1.2.</t>
  </si>
  <si>
    <t>17.4.1.1.3.</t>
  </si>
  <si>
    <t>VASO SANITÁRIO PARA PcD SEM ABERTURA FRONTAL (1ª LINHA)</t>
  </si>
  <si>
    <t>17.4.1.1.4.</t>
  </si>
  <si>
    <t>17.4.1.1.5.</t>
  </si>
  <si>
    <t>17.4.1.1.6.</t>
  </si>
  <si>
    <t>17.4.1.1.7.</t>
  </si>
  <si>
    <t>17.4.1.1.8.</t>
  </si>
  <si>
    <t>17.4.1.1.9.</t>
  </si>
  <si>
    <t>17.4.1.1.10.</t>
  </si>
  <si>
    <t>17.4.1.2.</t>
  </si>
  <si>
    <t>17.4.1.2.1.</t>
  </si>
  <si>
    <t>17.4.1.2.2.</t>
  </si>
  <si>
    <t>LAVATÓRIO DE CANTO SEM COLUNA</t>
  </si>
  <si>
    <t>17.4.1.2.3.</t>
  </si>
  <si>
    <t>17.4.1.2.4.</t>
  </si>
  <si>
    <t>LIGAÇÃO FLEXÍVEL PVC DIAM.1/2" (ENGATE)</t>
  </si>
  <si>
    <t>17.4.1.2.5.</t>
  </si>
  <si>
    <t>17.4.1.2.6.</t>
  </si>
  <si>
    <t>17.4.1.2.7.</t>
  </si>
  <si>
    <t>17.4.1.2.8.</t>
  </si>
  <si>
    <t>17.4.1.2.9.</t>
  </si>
  <si>
    <t>17.4.1.3.</t>
  </si>
  <si>
    <t>PIA E ACESSÓRIOS</t>
  </si>
  <si>
    <t>17.4.1.3.1.</t>
  </si>
  <si>
    <t>CUBA INOX 46X30X15CM E=0,6MM-AÇO 304 (CUBA Nº 1)</t>
  </si>
  <si>
    <t>17.4.1.3.2.</t>
  </si>
  <si>
    <r>
      <rPr>
        <sz val="8"/>
        <rFont val="Times New Roman"/>
        <family val="1"/>
      </rPr>
      <t>TORNEIRA CROMADA TUBO MÓVEL, DE MESA, 1/2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OU 3/4,</t>
    </r>
    <r>
      <rPr>
        <sz val="8"/>
        <rFont val="Microsoft Sans Serif"/>
        <family val="2"/>
      </rPr>
      <t xml:space="preserve">  </t>
    </r>
    <r>
      <rPr>
        <sz val="8"/>
        <rFont val="Times New Roman"/>
        <family val="1"/>
      </rPr>
      <t>PARA PIA DE COZINHA, PADRÃO ALTO - FORNECIMENTO E INSTALAÇÃO. AF_01/2020</t>
    </r>
  </si>
  <si>
    <t>17.4.1.3.3.</t>
  </si>
  <si>
    <t>17.4.1.3.4.</t>
  </si>
  <si>
    <t>SIFAO PARA PIA 1.1/2" X 2" PVC</t>
  </si>
  <si>
    <t>17.4.1.3.5.</t>
  </si>
  <si>
    <t>17.4.1.4.</t>
  </si>
  <si>
    <t>TANQUES / TORNEIRAS</t>
  </si>
  <si>
    <t>17.4.1.4.1.</t>
  </si>
  <si>
    <t>TANQUE MARMORE/GRANITO SINTÉTICO C/DUAS CUBAS E 1 BATEDOR</t>
  </si>
  <si>
    <t>17.4.1.4.2.</t>
  </si>
  <si>
    <r>
      <rPr>
        <sz val="8"/>
        <rFont val="Times New Roman"/>
        <family val="1"/>
      </rPr>
      <t>TORNEIRA CROMADA 1/2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OU 3/4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PARA TANQUE, PADRÃO POPULAR - FORNECIMENTO E INSTALAÇÃO. AF_01/2020</t>
    </r>
  </si>
  <si>
    <t>17.4.1.4.3.</t>
  </si>
  <si>
    <t>TORNEIRA DE JARDIM COM BICO PARA MANGUEIRA DIÂMETRO DE 1/2" E 3/4"</t>
  </si>
  <si>
    <t>17.4.1.4.4.</t>
  </si>
  <si>
    <t>SIFAO PARA TANQUE 1" X 1.1/2" - PVC</t>
  </si>
  <si>
    <t>17.4.1.4.5.</t>
  </si>
  <si>
    <t>VÁLVULA PARA TANQUE METÁLICA DIAM. 1" SEM LADRAO</t>
  </si>
  <si>
    <t>17.4.1.5.</t>
  </si>
  <si>
    <t>17.4.1.5.1.</t>
  </si>
  <si>
    <t>REGISTRO DE GAVETA C/CANOPLA DIAMETRO 1"</t>
  </si>
  <si>
    <t>17.4.1.5.2.</t>
  </si>
  <si>
    <t>REGISTRO DE GAVETA C/CANOPLA DIAMETRO 1.1/2"</t>
  </si>
  <si>
    <t>17.4.1.5.3.</t>
  </si>
  <si>
    <t>REGISTRO DE GAVETA C/CANOPLA DIAMETRO 3/4"</t>
  </si>
  <si>
    <t>17.4.1.5.4.</t>
  </si>
  <si>
    <t>REGISTRO DE ESFERA DIAMETRO 2"</t>
  </si>
  <si>
    <t>17.4.1.5.5.</t>
  </si>
  <si>
    <t>17.4.2.</t>
  </si>
  <si>
    <t>17.4.2.1.</t>
  </si>
  <si>
    <t>17.4.2.1.1.</t>
  </si>
  <si>
    <t>17.4.2.1.2.</t>
  </si>
  <si>
    <t>17.4.2.1.3.</t>
  </si>
  <si>
    <t>17.4.2.1.4.</t>
  </si>
  <si>
    <t>17.4.2.1.5.</t>
  </si>
  <si>
    <t>17.4.2.2.</t>
  </si>
  <si>
    <t>17.4.2.2.1.</t>
  </si>
  <si>
    <t>ADAPTADOR PVC SOLDÁVEL LONGO COM FLANGES LIVRES PARA CAIXA D'ÁGUA 25X3/4"</t>
  </si>
  <si>
    <t>17.4.2.2.2.</t>
  </si>
  <si>
    <t>17.4.2.2.3.</t>
  </si>
  <si>
    <t>ADAPTADOR PVC SOLDÁVEL LONGO COM FLANGES LIVRES PARA CAIXA D'ÁGUA 32X1"</t>
  </si>
  <si>
    <t>17.4.2.2.4.</t>
  </si>
  <si>
    <t>ADAPTADOR PVC SOLDÁVEL LONGO COM FLANGES LIVRES PARA CAIXA D'ÁGUA 50X1.1/2</t>
  </si>
  <si>
    <t>17.4.2.2.5.</t>
  </si>
  <si>
    <t>17.4.2.2.6.</t>
  </si>
  <si>
    <t>ADAPTADOR SOLDÁVEL CURTO C/ BOLSA E ROSCA PARA REGISTRO 60X2"</t>
  </si>
  <si>
    <t>17.4.2.2.7.</t>
  </si>
  <si>
    <t>17.4.2.3.</t>
  </si>
  <si>
    <t>17.4.2.3.1.</t>
  </si>
  <si>
    <t>17.4.2.4.</t>
  </si>
  <si>
    <t>17.4.2.4.1.</t>
  </si>
  <si>
    <r>
      <rPr>
        <sz val="8"/>
        <rFont val="Times New Roman"/>
        <family val="1"/>
      </rPr>
      <t>BUCHA DE REDUÇÃO, PPR, 32 X 25, CLASSE PN 25, INSTALADO EM RAMAL DE
DISTRIBUIÇÃO DE ÁGUA   FORNECIMENTO E INSTALAÇÃO. AF_08/2022</t>
    </r>
  </si>
  <si>
    <t>17.4.2.4.2.</t>
  </si>
  <si>
    <t>LUVA DE REDUÇÃO, PVC, SOLDÁVEL, DN 60MM X 50MM, INSTALADO EM PRUMADA DE ÁGUA - FORNECIMENTO E INSTALAÇÃO. AF_06/2022</t>
  </si>
  <si>
    <t>17.4.2.4.3.</t>
  </si>
  <si>
    <t>17.4.2.4.4.</t>
  </si>
  <si>
    <t>BUCHA DE REDUCAO SOLDAVEL LONGA 50 X 32 mm</t>
  </si>
  <si>
    <t>17.4.2.4.5.</t>
  </si>
  <si>
    <t>BUCHA DE REDUCAO SOLDAVEL LONGA 60 X 32 mm</t>
  </si>
  <si>
    <t>17.4.2.4.6.</t>
  </si>
  <si>
    <t>BUCHA DE REDUCAO SOLDAVEL LONGA 60 X 50 mm</t>
  </si>
  <si>
    <t>17.4.2.4.7.</t>
  </si>
  <si>
    <t>BUCHA DE REDUÇÃO SOLDÁVEL LONGA 75 X 50 MM</t>
  </si>
  <si>
    <t>17.4.2.4.8.</t>
  </si>
  <si>
    <t>COMP 057_SEE</t>
  </si>
  <si>
    <t>BUCHA DE REDUCAO SOLDAVEL LONGA 85 X 60 mm (GOINFRA + SINAPI)</t>
  </si>
  <si>
    <t>17.4.2.5.</t>
  </si>
  <si>
    <t>CAP</t>
  </si>
  <si>
    <t>17.4.2.5.1.</t>
  </si>
  <si>
    <t>CAP SOLD. DIAMETRO 25 mm</t>
  </si>
  <si>
    <t>17.4.2.5.2.</t>
  </si>
  <si>
    <t>CAP PVC SOLDAVEL 32 mm</t>
  </si>
  <si>
    <t>17.4.2.5.3.</t>
  </si>
  <si>
    <t>CAP PVC SOLDAVEL DIAMETRO 50 mm</t>
  </si>
  <si>
    <t>17.4.2.5.4.</t>
  </si>
  <si>
    <t>CAP PVC SOLDAVEL DIAMETRO 60 mm</t>
  </si>
  <si>
    <t>17.4.2.5.5.</t>
  </si>
  <si>
    <t>CAP PVC SOLDAVEL DIAMETRO 75 mm</t>
  </si>
  <si>
    <t>17.4.2.6.</t>
  </si>
  <si>
    <t>17.4.2.6.1.</t>
  </si>
  <si>
    <t>17.4.2.6.2.</t>
  </si>
  <si>
    <t>17.4.2.6.3.</t>
  </si>
  <si>
    <r>
      <rPr>
        <sz val="8"/>
        <rFont val="Times New Roman"/>
        <family val="1"/>
      </rPr>
      <t>JOELHO 90 GRAUS COM BUCHA DE LATÃO, PVC, SOLDÁVEL, DN  25 MM, X 3/4</t>
    </r>
    <r>
      <rPr>
        <sz val="8"/>
        <rFont val="Microsoft Sans Serif"/>
        <family val="2"/>
      </rPr>
      <t xml:space="preserve"> </t>
    </r>
    <r>
      <rPr>
        <sz val="8"/>
        <rFont val="Times New Roman"/>
        <family val="1"/>
      </rPr>
      <t>INSTALADO EM RESERVAÇÃO DE ÁGUA DE EDIFICAÇÃO QUE POSSUA RESERVATÓRIO DE FIBRA/FIBROCIMENTO   FORNECIMENTO E INSTALAÇÃO. AF_06/2016</t>
    </r>
  </si>
  <si>
    <t>17.4.2.7.</t>
  </si>
  <si>
    <t>17.4.2.7.1.</t>
  </si>
  <si>
    <r>
      <rPr>
        <sz val="8"/>
        <rFont val="Times New Roman"/>
        <family val="1"/>
      </rPr>
      <t>TE, PVC, SOLDÁVEL, DN 25MM, INSTALADO EM PRUMADA DE ÁGUA - FORNECIMENTO E
INSTALAÇÃO. AF_06/2022</t>
    </r>
  </si>
  <si>
    <t>17.4.2.7.2.</t>
  </si>
  <si>
    <t>17.4.2.7.3.</t>
  </si>
  <si>
    <t>17.4.2.7.4.</t>
  </si>
  <si>
    <t>17.4.2.7.5.</t>
  </si>
  <si>
    <t>17.4.2.7.6.</t>
  </si>
  <si>
    <t>17.4.2.7.7.</t>
  </si>
  <si>
    <t>17.4.2.7.8.</t>
  </si>
  <si>
    <t>17.4.2.7.9.</t>
  </si>
  <si>
    <t>TE DE REDUCAO 90 GRAUS SOLDAVEL 75 X 50 MM</t>
  </si>
  <si>
    <t>17.4.2.7.10.</t>
  </si>
  <si>
    <t>TE DE REDUCAO 90 GRAUS SOLDAVEL 85 X 60 MM</t>
  </si>
  <si>
    <t>17.4.2.7.11.</t>
  </si>
  <si>
    <t>17.4.2.7.12.</t>
  </si>
  <si>
    <t>17.4.2.8.</t>
  </si>
  <si>
    <t>UNIÃO</t>
  </si>
  <si>
    <t>17.4.2.8.1.</t>
  </si>
  <si>
    <t>UNIAO SOLDAVEL DIAMETRO 60 mm</t>
  </si>
  <si>
    <t>17.4.2.8.2.</t>
  </si>
  <si>
    <t>UNIÃO, PVC, SOLDÁVEL, DN 85MM, INSTALADO EM PRUMADA DE ÁGUA - FORNECIMENTO E INSTALAÇÃO. AF_06/2022</t>
  </si>
  <si>
    <t>17.4.2.9.</t>
  </si>
  <si>
    <t>17.4.2.9.1.</t>
  </si>
  <si>
    <t>17.4.2.9.2.</t>
  </si>
  <si>
    <t>17.4.2.10.</t>
  </si>
  <si>
    <t>17.4.2.10.1.</t>
  </si>
  <si>
    <r>
      <rPr>
        <sz val="8"/>
        <rFont val="Times New Roman"/>
        <family val="1"/>
      </rPr>
      <t>CURVA 45 GRAUS, PVC, SOLDÁVEL, DN 32MM, INSTALADO EM RAMAL OU SUB-RAMAL DE
ÁGUA - FORNECIMENTO E INSTALAÇÃO. AF_06/2022</t>
    </r>
  </si>
  <si>
    <t>17.4.2.10.2.</t>
  </si>
  <si>
    <t>CURVA 90 GRAUS SOLDAVEL DIAMETRO 25 MM</t>
  </si>
  <si>
    <t>17.4.2.10.3.</t>
  </si>
  <si>
    <t>CURVA 90 GRAUS SOLDAVEL DIAMETRO 32 MM</t>
  </si>
  <si>
    <t>17.4.2.10.4.</t>
  </si>
  <si>
    <t>CURVA 90 GRAUS, PVC, SOLDÁVEL, DN 50MM, INSTALADO EM PRUMADA DE ÁGUA - FORNECIMENTO E INSTALAÇÃO. AF_06/2022</t>
  </si>
  <si>
    <t>17.4.2.10.5.</t>
  </si>
  <si>
    <t>CURVA 90 GRAUS SOLDAVEL DIAMETRO 60 MM</t>
  </si>
  <si>
    <t>17.4.2.10.6.</t>
  </si>
  <si>
    <t>CURVA 90 GRAUS, PVC, SOLDÁVEL, DN 85MM, INSTALADO EM PRUMADA DE ÁGUA - FORNECIMENTO E INSTALAÇÃO. AF_06/2022</t>
  </si>
  <si>
    <t>17.4.3.</t>
  </si>
  <si>
    <t>17.4.3.1.</t>
  </si>
  <si>
    <t>17.4.3.1.1.</t>
  </si>
  <si>
    <t>17.4.3.1.2.</t>
  </si>
  <si>
    <t>PROLONGAMENTO PARA CAIXA SIFONADA 150 MM</t>
  </si>
  <si>
    <t>17.4.3.1.3.</t>
  </si>
  <si>
    <t>GRELHA REDONDA BRANCA DIAM. 150 MM</t>
  </si>
  <si>
    <t>17.4.3.1.4.</t>
  </si>
  <si>
    <t>CORPO RALO SIFONADO CONICO DIAM. 100 X 40</t>
  </si>
  <si>
    <t>17.4.3.1.5.</t>
  </si>
  <si>
    <t>PROLONGAMENTO PARA CAIXA SIFONADA 100 MM</t>
  </si>
  <si>
    <t>17.4.3.1.6.</t>
  </si>
  <si>
    <t>GRELHA REDONDA CROMADA DIAM.100 MM</t>
  </si>
  <si>
    <t>17.4.3.2.</t>
  </si>
  <si>
    <t>17.4.3.2.1.</t>
  </si>
  <si>
    <t>CURVA 45 GRAUS DIAMETRO 100 MM (ESGOTO)</t>
  </si>
  <si>
    <t>17.4.3.2.2.</t>
  </si>
  <si>
    <t>17.4.3.2.3.</t>
  </si>
  <si>
    <t>17.4.3.2.4.</t>
  </si>
  <si>
    <t>CURVA 90 GRAUS LONGA DIAM. 100 MM (ESGOTO)</t>
  </si>
  <si>
    <t>17.4.3.3.</t>
  </si>
  <si>
    <t>17.4.3.3.1.</t>
  </si>
  <si>
    <t>17.4.3.3.2.</t>
  </si>
  <si>
    <t>17.4.3.3.3.</t>
  </si>
  <si>
    <t>17.4.3.3.4.</t>
  </si>
  <si>
    <t>17.4.3.3.5.</t>
  </si>
  <si>
    <t>17.4.3.3.6.</t>
  </si>
  <si>
    <t>JOELHO 90 GRAUS C/VISITA DIAM.100 X 50 MM</t>
  </si>
  <si>
    <t>17.4.3.4.</t>
  </si>
  <si>
    <t>17.4.3.4.1.</t>
  </si>
  <si>
    <t>JUNCAO SIMPLES DIAM. 75 X 50 MM (ESGOTO)</t>
  </si>
  <si>
    <t>17.4.3.4.2.</t>
  </si>
  <si>
    <t>17.4.3.4.3.</t>
  </si>
  <si>
    <t>17.4.3.5.</t>
  </si>
  <si>
    <t>17.4.3.5.1.</t>
  </si>
  <si>
    <t>17.4.3.5.2.</t>
  </si>
  <si>
    <t>17.4.3.6.</t>
  </si>
  <si>
    <t>17.4.3.6.1.</t>
  </si>
  <si>
    <t>REDUCAO EXCENTRICA 75 X 50 MM (ESGOTO)</t>
  </si>
  <si>
    <t>17.4.3.7.</t>
  </si>
  <si>
    <t>17.4.3.7.1.</t>
  </si>
  <si>
    <t>17.4.3.7.2.</t>
  </si>
  <si>
    <t>17.4.3.8.</t>
  </si>
  <si>
    <t>17.4.3.8.1.</t>
  </si>
  <si>
    <t>17.4.3.8.2.</t>
  </si>
  <si>
    <t>17.4.3.8.3.</t>
  </si>
  <si>
    <t>TUBO PVC, SERIE NORMAL, ESGOTO PREDIAL, DN 75 MM, FORNECIDO E INSTALADO EM PRUMADA DE ESGOTO SANITÁRIO OU VENTILAÇÃO. AF_08/2022</t>
  </si>
  <si>
    <t>17.4.3.8.4.</t>
  </si>
  <si>
    <t>17.4.3.8.5.</t>
  </si>
  <si>
    <t>TUBO PVC, SERIE NORMAL, ESGOTO PREDIAL, DN 150 MM, FORNECIDO E INSTALADO EM SUBCOLETOR AÉREO DE ESGOTO SANITÁRIO. AF_08/2022</t>
  </si>
  <si>
    <t>17.4.4.</t>
  </si>
  <si>
    <t>17.4.4.0.1.</t>
  </si>
  <si>
    <t>HIDROMETRO DIAM.RAMAL = 25 MM VAZAO =1,5  A 3 M3</t>
  </si>
  <si>
    <t>17.4.4.0.2.</t>
  </si>
  <si>
    <t>KIT CAVALETE D=25MM P/HIDRÔMETRO 1,5-3,0-5,0 M3/MURETA/CAIXA</t>
  </si>
  <si>
    <t>17.4.4.0.3.</t>
  </si>
  <si>
    <t>CAIXA DE AREIA 60X60X80CM (MEDIDAS INTERNAS) FUNDO DE BRITA COM GRELHA METÁLICA FERRO CHATO PADRÃO GOINFRA</t>
  </si>
  <si>
    <t>17.4.4.0.4.</t>
  </si>
  <si>
    <t>17.4.4.0.5.</t>
  </si>
  <si>
    <t>17.4.4.0.6.</t>
  </si>
  <si>
    <t>COMP 554_SEE</t>
  </si>
  <si>
    <t>CAIXA DE DECANTAÇÃO (GOINFRA)</t>
  </si>
  <si>
    <t>17.4.4.0.7.</t>
  </si>
  <si>
    <t>CAIXA DE PASSAGEM 20X20X25CM (MEDIDAS INTERNAS) FUNDO BRITA SEM TAMPA</t>
  </si>
  <si>
    <t>17.4.4.0.8.</t>
  </si>
  <si>
    <t>RESERVATÓRIO METALICO TIPO TAÇA EM AÇO PATINÁVEL - V=15M3-COLUNA SECA H=6M+FUNDAÇÃO+LOGOTIPO</t>
  </si>
  <si>
    <t>17.4.4.0.9.</t>
  </si>
  <si>
    <t>TORNEIRA BOIA DIAMETRO 1" (25 MM )</t>
  </si>
  <si>
    <t>17.4.4.0.10.</t>
  </si>
  <si>
    <t>17.4.4.0.11.</t>
  </si>
  <si>
    <t>COMP 091_SEE</t>
  </si>
  <si>
    <t>RALO SEMI-ESFERICO FOFO TP ABACAXI D = 100MM (GOINFRA + SINAPI)</t>
  </si>
  <si>
    <t>18.1.</t>
  </si>
  <si>
    <t>18.1.1.</t>
  </si>
  <si>
    <t>SUBESTAÇÃO 225KVA</t>
  </si>
  <si>
    <t>18.1.1.0.1.</t>
  </si>
  <si>
    <t>18.2.</t>
  </si>
  <si>
    <t>18.2.1.</t>
  </si>
  <si>
    <t>18.2.1.0.1.</t>
  </si>
  <si>
    <t>18.3.</t>
  </si>
  <si>
    <t>18.3.1.</t>
  </si>
  <si>
    <t>INST. ELÉTRICAS GERAL</t>
  </si>
  <si>
    <t>18.3.1.0.1.</t>
  </si>
  <si>
    <t>18.3.1.0.2.</t>
  </si>
  <si>
    <t>18.3.2.</t>
  </si>
  <si>
    <t>18.3.2.0.1.</t>
  </si>
  <si>
    <t>18.3.2.0.2.</t>
  </si>
  <si>
    <t>18.4.</t>
  </si>
  <si>
    <t>18.4.1.</t>
  </si>
  <si>
    <t>IMPLANTAÇÃO ELÉTRICA</t>
  </si>
  <si>
    <t>18.4.1.0.1.</t>
  </si>
  <si>
    <r>
      <rPr>
        <sz val="8"/>
        <rFont val="Times New Roman"/>
        <family val="1"/>
      </rPr>
      <t>CABO DE COBRE FLEXÍVEL ISOLADO, 2,5 MM², ANTI-CHAMA 0,6/1,0 KV, PARA CIRCUITOS
TERMINAIS - FORNECIMENTO E INSTALAÇÃO. AF_03/2023</t>
    </r>
  </si>
  <si>
    <t>18.4.1.0.2.</t>
  </si>
  <si>
    <t>CABO FLEXÍVEL PVC (70° C), 0,6/1 KV, 6 MM2</t>
  </si>
  <si>
    <t>18.4.1.0.3.</t>
  </si>
  <si>
    <t>CABO FLEXÍVEL PVC (70° C), 0,6/1 KV, 10 MM2</t>
  </si>
  <si>
    <t>18.4.1.0.4.</t>
  </si>
  <si>
    <t>18.4.1.0.5.</t>
  </si>
  <si>
    <t>18.4.1.0.6.</t>
  </si>
  <si>
    <t>CABO DE COBRE FLEXÍVEL ISOLADO, 35 MM², ANTI-CHAMA 0,6/1,0 KV, PARA REDE ENTERRADA DE DISTRIBUIÇÃO DE ENERGIA ELÉTRICA - FORNECIMENTO E INSTALAÇÃO. AF_12/2021</t>
  </si>
  <si>
    <t>18.4.1.0.7.</t>
  </si>
  <si>
    <t>CABO DE COBRE FLEXÍVEL ISOLADO, 50 MM², ANTI-CHAMA 0,6/1,0 KV, PARA REDE ENTERRADA DE DISTRIBUIÇÃO DE ENERGIA ELÉTRICA - FORNECIMENTO E INSTALAÇÃO. AF_12/2021</t>
  </si>
  <si>
    <t>18.4.1.0.8.</t>
  </si>
  <si>
    <t>ELETRODUTO FLEXÍVEL CORRUGADO, PEAD, DN 90 (3"), PARA REDE ENTERRADA DE DISTRIBUIÇÃO DE ENERGIA ELÉTRICA - FORNECIMENTO E INSTALAÇÃO. AF_12/2021</t>
  </si>
  <si>
    <t>18.4.1.0.9.</t>
  </si>
  <si>
    <t>ELETRODUTO RÍGIDO ROSCÁVEL, PVC, DN 60 MM (2"), PARA REDE ENTERRADA DE DISTRIBUIÇÃO DE ENERGIA ELÉTRICA - FORNECIMENTO E INSTALAÇÃO. AF_12/2021</t>
  </si>
  <si>
    <t>18.4.1.0.10.</t>
  </si>
  <si>
    <t>LUVA PVC ROSQUEAVEL DIAMETRO 2"</t>
  </si>
  <si>
    <t>18.4.1.0.11.</t>
  </si>
  <si>
    <t>CURVA 90 GRAUS PARA ELETRODUTO, PVC, ROSCÁVEL, DN 60 MM (2"), PARA REDE ENTERRADA DE DISTRIBUIÇÃO DE ENERGIA ELÉTRICA - FORNECIMENTO E INSTALAÇÃO. AF_12/2021</t>
  </si>
  <si>
    <t>18.4.1.0.12.</t>
  </si>
  <si>
    <t>BRACADEIRA METALICA TIPO "D" DIAM. 2"</t>
  </si>
  <si>
    <t>18.4.1.0.13.</t>
  </si>
  <si>
    <t>BUCHA E ARRUELA METALICA DIAM. 2"</t>
  </si>
  <si>
    <t>18.4.1.0.14.</t>
  </si>
  <si>
    <t>ELETRODUTO RÍGIDO ROSCÁVEL, PVC, DN 75 MM (2 1/2"), PARA REDE ENTERRADA DE DISTRIBUIÇÃO DE ENERGIA ELÉTRICA - FORNECIMENTO E INSTALAÇÃO. AF_12/2021</t>
  </si>
  <si>
    <t>18.4.1.0.15.</t>
  </si>
  <si>
    <t>LUVA PARA ELETRODUTO, PVC, ROSCÁVEL, DN 75 MM (2 1/2"), PARA REDE ENTERRADA DE DISTRIBUIÇÃO DE ENERGIA ELÉTRICA - FORNECIMENTO E INSTALAÇÃO. AF_12/2021</t>
  </si>
  <si>
    <t>18.4.1.0.16.</t>
  </si>
  <si>
    <t>CURVA 90 GRAUS PARA ELETRODUTO, PVC, ROSCÁVEL, DN 75 MM (2 1/2"), PARA REDE ENTERRADA DE DISTRIBUIÇÃO DE ENERGIA ELÉTRICA - FORNECIMENTO E INSTALAÇÃO. AF_12/2021</t>
  </si>
  <si>
    <t>18.4.1.0.17.</t>
  </si>
  <si>
    <t>BRACADEIRA METALICA TIPO "D" DIAM. 2.1/2"</t>
  </si>
  <si>
    <t>18.4.1.0.18.</t>
  </si>
  <si>
    <t>ELETRODUTO EM AÇO GALVANIZADO A FOGO DIÂMETRO 2" - PESADO</t>
  </si>
  <si>
    <t>18.4.1.0.19.</t>
  </si>
  <si>
    <t>LUVA EM AÇO GALVANIZADO DIÂMETRO 2"</t>
  </si>
  <si>
    <t>18.4.1.0.20.</t>
  </si>
  <si>
    <t>CURVA DE 90 GRAUS AÇO GALVANIZADO DIAM. 2"</t>
  </si>
  <si>
    <t>18.4.1.0.21.</t>
  </si>
  <si>
    <t>18.4.1.0.22.</t>
  </si>
  <si>
    <t>18.4.1.0.23.</t>
  </si>
  <si>
    <t>COMP 747_SEE</t>
  </si>
  <si>
    <t>CURVA DE INVERSÃO 100X100 MM PARA ELETROCALHA METÁLICA (REF.: MOPA OU SIMILAR) - FORNECIMENTO E INSTALAÇÃO (GOINFRA + ORSE)</t>
  </si>
  <si>
    <t>18.4.1.0.24.</t>
  </si>
  <si>
    <t>COMP 748_SEE</t>
  </si>
  <si>
    <t>CURVA HORIZONTAL 100X100 MM PARA ELETROCALHA METÁLICA, COM ÂNGULO 90° (REF.: MOPA OU SIMILAR) - FORNECIMENTO E INSTALAÇÃO (GOINFRA + ORSE)</t>
  </si>
  <si>
    <t>18.4.1.0.25.</t>
  </si>
  <si>
    <t>COMP 746_SEE</t>
  </si>
  <si>
    <t>ELETROCALHA METÁLICA PERFURADA 100X100X3000MM, PESO, 2,20KG/M, (REF.: MOPA OU SIMILAR) - FORNECIMENTO E INSTALAÇÃO (GOINFRA + ORSE)</t>
  </si>
  <si>
    <t>18.4.1.0.26.</t>
  </si>
  <si>
    <t>COMP 749_SEE</t>
  </si>
  <si>
    <t>SAÍDA HORIZONTAL PARA ELETRODUTO 2" (REF. VL 33 GE VALEMAM OU SIMILAR) - FORNECIMENTO E INSTALAÇÃO (GOINFRA + ORSE)</t>
  </si>
  <si>
    <t>18.4.1.0.27.</t>
  </si>
  <si>
    <t>CONDULETE DE ALUMÍNIO, TIPO LR, PARA ELETRODUTO DE AÇO GALVANIZADO DN 32 MM (1 1/4''), APARENTE - FORNECIMENTO E INSTALAÇÃO. AF_10/2022</t>
  </si>
  <si>
    <t>18.4.1.0.28.</t>
  </si>
  <si>
    <t>CAIXA DE PASSAGEM 60X60X80CM (MEDIDAS INTERNAS) FUNDO DE BRITA SEM TAMPA</t>
  </si>
  <si>
    <t>18.4.1.0.29.</t>
  </si>
  <si>
    <t>CAIXA DE PASSAGEM 80X80X130CM (MEDIDAS INTERNAS) FUNDO DE BRITA SEM TAMPA</t>
  </si>
  <si>
    <t>18.4.1.0.30.</t>
  </si>
  <si>
    <t>COMP 400_SEE</t>
  </si>
  <si>
    <t>TAMPA EM CONCRETO ARMADO 25 MPA E= 5CM (GOINFRA)</t>
  </si>
  <si>
    <t>18.4.1.0.31.</t>
  </si>
  <si>
    <t>CAIXA DE PASSAGEM METÁLICA DE EMBUTIR 15X15X8 CM</t>
  </si>
  <si>
    <t>18.4.1.0.32.</t>
  </si>
  <si>
    <t>CAIXA DE PASSAGEM METÁLICA DE EMBUTIR 20X20X10 CM</t>
  </si>
  <si>
    <t>18.4.1.0.33.</t>
  </si>
  <si>
    <t>18.4.1.0.34.</t>
  </si>
  <si>
    <t>18.4.1.0.35.</t>
  </si>
  <si>
    <t>18.4.1.0.36.</t>
  </si>
  <si>
    <t>18.4.1.0.37.</t>
  </si>
  <si>
    <t>18.4.1.0.38.</t>
  </si>
  <si>
    <t>18.4.1.0.39.</t>
  </si>
  <si>
    <t>DISPOSITIVO DE PROTEÇÃO CONTRA SURTOS (D.P.S.) 275V DE 90KA</t>
  </si>
  <si>
    <t>18.4.1.0.40.</t>
  </si>
  <si>
    <t>QUADRO DE DISTRIBUIÇÃO DE EMBUTIR METÁLICO CB-44E - 150A</t>
  </si>
  <si>
    <t>18.4.1.0.41.</t>
  </si>
  <si>
    <t>18.4.1.0.42.</t>
  </si>
  <si>
    <t>CAIXA METALICA RETANGULAR 4" X 2" X 2"</t>
  </si>
  <si>
    <t>18.4.1.0.43.</t>
  </si>
  <si>
    <t>18.4.1.0.44.</t>
  </si>
  <si>
    <t>18.4.1.0.45.</t>
  </si>
  <si>
    <t>18.4.1.0.46.</t>
  </si>
  <si>
    <t>LUMINÁRIA TIPO PLAFON CIRCULAR, DE SOBREPOR, COM LED DE 12/13 W - FORNECIMENTO E INSTALAÇÃO. AF_03/2022</t>
  </si>
  <si>
    <t>18.4.2.</t>
  </si>
  <si>
    <t>DISTRIBUIÇÃO ELÉTRICA</t>
  </si>
  <si>
    <t>18.4.2.0.1.</t>
  </si>
  <si>
    <t>18.4.2.0.2.</t>
  </si>
  <si>
    <t>18.4.2.0.3.</t>
  </si>
  <si>
    <t>ELETRODUTO RÍGIDO ROSCÁVEL, PVC, DN 25 MM (3/4"), PARA CIRCUITOS TERMINAIS, INSTALADO EM FORRO - FORNECIMENTO E INSTALAÇÃO. AF_03/2023</t>
  </si>
  <si>
    <t>18.4.2.0.4.</t>
  </si>
  <si>
    <t>18.4.2.0.5.</t>
  </si>
  <si>
    <t>18.4.2.0.6.</t>
  </si>
  <si>
    <t>LUVA PVC ROSQUEAVEL DIAMETRO 3/4"</t>
  </si>
  <si>
    <t>18.4.2.0.7.</t>
  </si>
  <si>
    <t>18.4.2.0.8.</t>
  </si>
  <si>
    <t>ELETRODUTO DE PVC RIGIDO DIAMETRO 1"</t>
  </si>
  <si>
    <t>18.4.2.0.9.</t>
  </si>
  <si>
    <t>BRACADEIRA METALICA TIPO "D" DIAM. 1"</t>
  </si>
  <si>
    <t>18.4.2.0.10.</t>
  </si>
  <si>
    <t>BUCHA E ARRUELA METALICA DIAM. 1"</t>
  </si>
  <si>
    <t>18.4.2.0.11.</t>
  </si>
  <si>
    <t>LUVA PVC ROSQUEAVEL DIAMETRO 1"</t>
  </si>
  <si>
    <t>18.4.2.0.12.</t>
  </si>
  <si>
    <t>CURVA DE 90 GRAUS DE PVC RIGIDO DIAM. 1"</t>
  </si>
  <si>
    <t>18.4.2.0.13.</t>
  </si>
  <si>
    <t>ELETRODUTO RÍGIDO ROSCÁVEL, PVC, DN 50 MM (1 1/2"), PARA REDE ENTERRADA DE DISTRIBUIÇÃO DE ENERGIA ELÉTRICA - FORNECIMENTO E INSTALAÇÃO. AF_12/2021</t>
  </si>
  <si>
    <t>18.4.2.0.14.</t>
  </si>
  <si>
    <t>BRACADEIRA METALICA TIPO "D" DIAM. 1.1/2"</t>
  </si>
  <si>
    <t>18.4.2.0.15.</t>
  </si>
  <si>
    <t>BUCHA E ARRUELA METALICA DIAM. 1.1/2"</t>
  </si>
  <si>
    <t>18.4.2.0.16.</t>
  </si>
  <si>
    <t>LUVA PVC ROSQUEAVEL DIAMETRO 1.1/2"</t>
  </si>
  <si>
    <t>18.4.2.0.17.</t>
  </si>
  <si>
    <t>CURVA 90 GRAUS PARA ELETRODUTO, PVC, ROSCÁVEL, DN 50 MM (1 1/2"), PARA REDE ENTERRADA DE DISTRIBUIÇÃO DE ENERGIA ELÉTRICA - FORNECIMENTO E INSTALAÇÃO. AF_12/2021</t>
  </si>
  <si>
    <t>18.4.2.0.18.</t>
  </si>
  <si>
    <t>18.4.2.0.19.</t>
  </si>
  <si>
    <t>18.4.2.0.20.</t>
  </si>
  <si>
    <t>18.4.2.0.21.</t>
  </si>
  <si>
    <t>18.4.2.0.22.</t>
  </si>
  <si>
    <t>18.4.2.0.23.</t>
  </si>
  <si>
    <t>18.4.2.0.24.</t>
  </si>
  <si>
    <t>18.4.2.0.25.</t>
  </si>
  <si>
    <t>18.4.2.0.26.</t>
  </si>
  <si>
    <t>18.4.2.0.27.</t>
  </si>
  <si>
    <t>18.4.2.0.28.</t>
  </si>
  <si>
    <t>ELETRODUTO FLEXÍVEL CORRUGADO, PEAD, DN 63 (2"), PARA REDE ENTERRADA DE DISTRIBUIÇÃO DE ENERGIA ELÉTRICA - FORNECIMENTO E INSTALAÇÃO. AF_12/2021</t>
  </si>
  <si>
    <t>18.4.2.0.29.</t>
  </si>
  <si>
    <t>CONDULETE DE ALUMÍNIO, TIPO C, PARA ELETRODUTO DE AÇO GALVANIZADO DN 20 MM (3/4''), APARENTE - FORNECIMENTO E INSTALAÇÃO. AF_10/2022</t>
  </si>
  <si>
    <t>18.4.2.0.30.</t>
  </si>
  <si>
    <t>CONDULETE DE ALUMÍNIO, TIPO E, PARA ELETRODUTO DE AÇO GALVANIZADO DN 20 MM (3/4''), APARENTE - FORNECIMENTO E INSTALAÇÃO. AF_10/2022</t>
  </si>
  <si>
    <t>18.4.2.0.31.</t>
  </si>
  <si>
    <t>CONDULETE DE ALUMÍNIO, TIPO LR, PARA ELETRODUTO DE AÇO GALVANIZADO DN 20 MM (3/4''), APARENTE - FORNECIMENTO E INSTALAÇÃO. AF_10/2022</t>
  </si>
  <si>
    <t>18.4.2.0.32.</t>
  </si>
  <si>
    <t>CONDULETE DE ALUMÍNIO, TIPO T, PARA ELETRODUTO DE AÇO GALVANIZADO DN 20 MM (3/4''), APARENTE - FORNECIMENTO E INSTALAÇÃO. AF_10/2022</t>
  </si>
  <si>
    <t>18.4.2.0.33.</t>
  </si>
  <si>
    <t>CAIXA DE PASSAGEM METÁLICA DE EMBUTIR 30X30X12 CM</t>
  </si>
  <si>
    <t>18.4.2.0.34.</t>
  </si>
  <si>
    <t>18.4.2.0.35.</t>
  </si>
  <si>
    <t>18.4.2.0.36.</t>
  </si>
  <si>
    <t>TOMADA HEXAGONAL 2P + T - 20A - 250V</t>
  </si>
  <si>
    <t>18.4.2.0.37.</t>
  </si>
  <si>
    <t>18.4.2.0.38.</t>
  </si>
  <si>
    <t>18.4.2.0.39.</t>
  </si>
  <si>
    <t>18.4.2.0.40.</t>
  </si>
  <si>
    <t>18.4.2.0.41.</t>
  </si>
  <si>
    <t>18.4.2.0.42.</t>
  </si>
  <si>
    <t>SENSOR DE PRESENÇA SEM FOTOCÉLULA, FIXAÇÃO EM PAREDE - FORNECIMENTO E INSTALAÇÃO. AF_02/2020</t>
  </si>
  <si>
    <t>18.4.2.0.43.</t>
  </si>
  <si>
    <t>RELÉ FOTOELÉTRICO PARA COMANDO DE ILUMINAÇÃO EXTERNA 1000 W - FORNECIMENTO E INSTALAÇÃO. AF_08/2020</t>
  </si>
  <si>
    <t>18.4.2.0.44.</t>
  </si>
  <si>
    <t>18.4.2.0.45.</t>
  </si>
  <si>
    <t>COMP 693_SEE</t>
  </si>
  <si>
    <t>LUMINÁRIA DE SOBREPOR COM ALETAS 2 X 16/18/20 W - FORNECIMENTO E INSTALAÇÃO (GOINFRA + ORSE)</t>
  </si>
  <si>
    <t>18.4.2.0.46.</t>
  </si>
  <si>
    <t>18.4.2.0.47.</t>
  </si>
  <si>
    <t>18.4.2.0.48.</t>
  </si>
  <si>
    <t>18.4.2.0.49.</t>
  </si>
  <si>
    <t>LUMINÁRIA PARA JARDIM COM POSTE 2,50 M COM 02 GLOBOS - INCLUSO BASE DE CONCRETO PADRÃO GOINFRA E FIXAÇÃO</t>
  </si>
  <si>
    <t>18.4.2.0.50.</t>
  </si>
  <si>
    <t>LÂMPADA BULBO LED, BASE E27, BIVOLT 30 W, 2400 A 3000 LUMENS, LUZ BRANCA</t>
  </si>
  <si>
    <t>18.4.2.0.51.</t>
  </si>
  <si>
    <t>LUMINÁRIA ARANDELA TIPO TARTARUGA, COM GRADE, DE SOBREPOR, COM 1 LÂMPADA FLUORESCENTE DE 15 W, SEM REATOR - FORNECIMENTO E INSTALAÇÃO. AF_02/2020</t>
  </si>
  <si>
    <t>18.4.2.0.52.</t>
  </si>
  <si>
    <t>LÂMPADA BULBO LED, BASE E27, BIVOLT 17/20 W, 1500 A 1900 LUMENS, LUZ BRANCA</t>
  </si>
  <si>
    <t>18.4.2.0.53.</t>
  </si>
  <si>
    <t>18.4.2.0.54.</t>
  </si>
  <si>
    <t>18.4.2.0.55.</t>
  </si>
  <si>
    <t>18.4.3.</t>
  </si>
  <si>
    <t>SDAI</t>
  </si>
  <si>
    <t>18.4.3.0.1.</t>
  </si>
  <si>
    <t>CABO ISOLADO PP 3 X 2,5 MM2</t>
  </si>
  <si>
    <t>18.4.3.0.2.</t>
  </si>
  <si>
    <t>ELETRODUTO EM AÇO GALVANIZADO A FOGO DIÂMETRO 1" - PESADO</t>
  </si>
  <si>
    <t>18.4.3.0.3.</t>
  </si>
  <si>
    <t>LUVA  EM AÇO GALVANIZADO DIÂMETRO 1"</t>
  </si>
  <si>
    <t>18.4.3.0.4.</t>
  </si>
  <si>
    <t>CURVA DE 90 GRAUS AÇO GALVANIZADO DIAM.1"</t>
  </si>
  <si>
    <t>18.4.3.0.5.</t>
  </si>
  <si>
    <t>18.4.3.0.6.</t>
  </si>
  <si>
    <t>18.4.3.0.7.</t>
  </si>
  <si>
    <t>18.4.3.0.8.</t>
  </si>
  <si>
    <t>CAIXA DE PASSAGEM 40X40X50CM (MEDIDAS INTERNAS) FUNDO DE BRITA SEM TAMPA</t>
  </si>
  <si>
    <t>18.4.3.0.9.</t>
  </si>
  <si>
    <t>18.4.3.0.10.</t>
  </si>
  <si>
    <t>18.4.3.0.11.</t>
  </si>
  <si>
    <t>18.4.3.0.12.</t>
  </si>
  <si>
    <t>18.4.3.0.13.</t>
  </si>
  <si>
    <t>CONDULETE METÁLICO - ADAPTADOR DE SAÍDA 1"</t>
  </si>
  <si>
    <t>18.4.3.0.14.</t>
  </si>
  <si>
    <t>CONDULETE DE ALUMÍNIO, TIPO B, PARA ELETRODUTO DE AÇO GALVANIZADO DN 25 MM (1''), APARENTE - FORNECIMENTO E INSTALAÇÃO. AF_10/2022</t>
  </si>
  <si>
    <t>18.4.3.0.15.</t>
  </si>
  <si>
    <t>CONDULETE DE ALUMÍNIO, TIPO LR, PARA ELETRODUTO DE AÇO GALVANIZADO DN 25 MM (1''), APARENTE - FORNECIMENTO E INSTALAÇÃO. AF_10/2022</t>
  </si>
  <si>
    <t>18.4.3.0.16.</t>
  </si>
  <si>
    <t>CONDULETE DE ALUMÍNIO, TIPO T, PARA ELETRODUTO DE AÇO GALVANIZADO DN 25 MM (1''), APARENTE - FORNECIMENTO E INSTALAÇÃO. AF_10/2022</t>
  </si>
  <si>
    <t>18.4.3.0.17.</t>
  </si>
  <si>
    <t>18.4.3.0.18.</t>
  </si>
  <si>
    <t>18.4.3.0.19.</t>
  </si>
  <si>
    <t>18.4.3.0.20.</t>
  </si>
  <si>
    <t>18.4.4.</t>
  </si>
  <si>
    <t>SPDA</t>
  </si>
  <si>
    <t>18.4.4.0.1.</t>
  </si>
  <si>
    <t>CABO DE COBRE NU 35 MM2</t>
  </si>
  <si>
    <t>18.4.4.0.2.</t>
  </si>
  <si>
    <t>CABO DE COBRE NU 50 MM2</t>
  </si>
  <si>
    <t>18.4.4.0.3.</t>
  </si>
  <si>
    <t>CAIXA DE INSPEÇÃO PARA ATERRAMENTO, CIRCULAR, EM POLIETILENO, DIÂMETRO INTERNO = 0,3 M. AF_12/2020</t>
  </si>
  <si>
    <t>18.4.4.0.4.</t>
  </si>
  <si>
    <t>COMP 567_SEE</t>
  </si>
  <si>
    <t>TAMPA DE FERRO FUNDIDO 300MM PARA CAIXA DE INSPEÇÃO DE ATERRAMENTO (GOINFRA + SINAPI)</t>
  </si>
  <si>
    <t>18.4.4.0.5.</t>
  </si>
  <si>
    <t>HASTE REV.COBRE(COPPERWELD)  5/8" X 3,00 M C/CONECTOR</t>
  </si>
  <si>
    <t>18.4.4.0.6.</t>
  </si>
  <si>
    <t>COMP 497_SEE</t>
  </si>
  <si>
    <t>TERMINAL AÉREO EM AÇO GALVANIZADO A FOGO H=35CM X 3/8" (SPDA), FIXAÇÃO HORIZONTAL E COM BANDEIRINHA - FORNECIMENTO E INSTALAÇÃO (GOINFRA + ORSE)</t>
  </si>
  <si>
    <t>18.4.4.0.7.</t>
  </si>
  <si>
    <t>COMP 049_SEE</t>
  </si>
  <si>
    <t>PORCA SEXTAVADA 3/8" (GOINFRA + SINAPI)</t>
  </si>
  <si>
    <t>18.4.4.0.8.</t>
  </si>
  <si>
    <t>COMP 036_SEE</t>
  </si>
  <si>
    <t>PRESILHA DE LATÃO, L=20MM, PARA FIXAÇÃO DE CABOS DE COBRE, FURO D=5MM, PARA CABOS 16MM² A 25MM², REF:TEL-743 OU SIMILAR (SPDA) - FORNECIMENTO E INSTALAÇÃO (GOINFRA + ORSE)</t>
  </si>
  <si>
    <t>18.4.4.0.9.</t>
  </si>
  <si>
    <t>COMP 639_SEE</t>
  </si>
  <si>
    <t>PARAFUSO AUTOPERFURANTE (GOINFRA)</t>
  </si>
  <si>
    <t>18.4.4.0.10.</t>
  </si>
  <si>
    <t>COMP 219_SEE</t>
  </si>
  <si>
    <t>PARAFUSO FENDA AUTOTARRACHANTE AÇO INOX DIAM 4,2x32mm² (COT)</t>
  </si>
  <si>
    <t>18.4.4.0.11.</t>
  </si>
  <si>
    <t>PARAFUSO SEXTAVADO D = 1/4" X 5/8"</t>
  </si>
  <si>
    <t>18.4.4.0.12.</t>
  </si>
  <si>
    <t>18.4.4.0.13.</t>
  </si>
  <si>
    <t>18.4.4.0.14.</t>
  </si>
  <si>
    <t>ARRUELA LISA D=1/4"</t>
  </si>
  <si>
    <t>18.4.4.0.15.</t>
  </si>
  <si>
    <t>18.4.4.0.16.</t>
  </si>
  <si>
    <t>18.4.4.0.17.</t>
  </si>
  <si>
    <t>BUCHA DE NYLON S-8</t>
  </si>
  <si>
    <t>18.4.4.0.18.</t>
  </si>
  <si>
    <t>PARAFUSO P/BUCHA S-8</t>
  </si>
  <si>
    <t>18.4.4.0.19.</t>
  </si>
  <si>
    <t>COMP 423_SEE</t>
  </si>
  <si>
    <t>CONECTOR PARALELO EM BRONZE C/ PARAFUSO, P/ CABOS #16 A 50MM (COT)</t>
  </si>
  <si>
    <t>UND</t>
  </si>
  <si>
    <t>18.4.4.0.20.</t>
  </si>
  <si>
    <t>COMP 435_SEE</t>
  </si>
  <si>
    <t>GRAMPO TIPO X EM COBRE P/ CABOS #25 A 35MM²</t>
  </si>
  <si>
    <t>18.4.4.0.21.</t>
  </si>
  <si>
    <t>TERMINAL DE PRESSAO 35 MM2</t>
  </si>
  <si>
    <t>18.4.4.0.22.</t>
  </si>
  <si>
    <t>TERMINAL DE PRESSAO 50 MM2</t>
  </si>
  <si>
    <t>18.4.5.</t>
  </si>
  <si>
    <t>18.4.5.0.1.</t>
  </si>
  <si>
    <t>BRACADEIRA METALICA TIPO "U" DIAM. 4"</t>
  </si>
  <si>
    <t>18.4.5.0.2.</t>
  </si>
  <si>
    <t>CABO DE COBRE FLEXÍVEL ISOLADO, 120 MM², ANTI-CHAMA 0,6/1,0 KV, PARA REDE ENTERRADA DE DISTRIBUIÇÃO DE ENERGIA ELÉTRICA - FORNECIMENTO E INSTALAÇÃO. AF_12/2021</t>
  </si>
  <si>
    <t>18.4.5.0.3.</t>
  </si>
  <si>
    <t>CABO DE COBRE NU 25 MM2 (4,73 M /KG)</t>
  </si>
  <si>
    <t>18.4.5.0.4.</t>
  </si>
  <si>
    <t>18.4.5.0.5.</t>
  </si>
  <si>
    <t>COMP 047_SEE</t>
  </si>
  <si>
    <t>CAPUZ DE PROTEÇÃO PARA BUCHA DE TRANSFORMADOR (GOINFRA + COT)</t>
  </si>
  <si>
    <t>18.4.5.0.6.</t>
  </si>
  <si>
    <t>COMP 046_SEE</t>
  </si>
  <si>
    <t>CAPUZ PARA PROTEÇÃO DOS PARA RAIOS (GOINFRA + COT)</t>
  </si>
  <si>
    <t>18.4.5.0.7.</t>
  </si>
  <si>
    <t>CHAVE FUSIVEL,15 KV,100A, (CHAVE MATHEUS)</t>
  </si>
  <si>
    <t>18.4.5.0.8.</t>
  </si>
  <si>
    <t>COMP 198_SEE</t>
  </si>
  <si>
    <t>CINTA PARA POSTE 240 MM - FORNECIMENTO E INSTALAÇÃO (GOINFRA + ORSE)</t>
  </si>
  <si>
    <t>18.4.5.0.9.</t>
  </si>
  <si>
    <t>COMP 130_SEE</t>
  </si>
  <si>
    <t>CINTA PARA POSTE 290 MM - FORNECIMENTO E INSTALAÇÃO (GOINFRA + ORSE)</t>
  </si>
  <si>
    <t>18.4.5.0.10.</t>
  </si>
  <si>
    <t>COMP 137_SEE</t>
  </si>
  <si>
    <t>CINTA PARA POSTE 330 MM (GOINFRA + ORSE)</t>
  </si>
  <si>
    <t>18.4.5.0.11.</t>
  </si>
  <si>
    <t>CONECTOR DE COMPRESSÃO FORMATO H PARA CABO 25 A 70 MM2</t>
  </si>
  <si>
    <t>18.4.5.0.12.</t>
  </si>
  <si>
    <t>CORDOALHA DE COBRE NU 50 MM², ENTERRADA, SEM ISOLADOR - FORNECIMENTO E INSTALAÇÃO. AF_12/2017</t>
  </si>
  <si>
    <t>18.4.5.0.13.</t>
  </si>
  <si>
    <t>CORDOALHA DE COBRE NU 50 MM², NÃO ENTERRADA, COM ISOLADOR - FORNECIMENTO E INSTALAÇÃO. AF_12/2017</t>
  </si>
  <si>
    <t>18.4.5.0.14.</t>
  </si>
  <si>
    <t>COMP 131_SEE</t>
  </si>
  <si>
    <t>CRUZETA POLIMÉRICA 2000 MM (GOINFRA + COT)</t>
  </si>
  <si>
    <t>18.4.5.0.15.</t>
  </si>
  <si>
    <t>CURVA 90 GRAUS PARA ELETRODUTO, PVC, ROSCÁVEL, DN 32 MM (1"), PARA CIRCUITOS TERMINAIS, INSTALADA EM FORRO - FORNECIMENTO E INSTALAÇÃO. AF_03/2023</t>
  </si>
  <si>
    <t>18.4.5.0.16.</t>
  </si>
  <si>
    <t>ELETRODUTO EM AÇO GALVANIZADO A FOGO DIÂMETRO 4" - PESADO</t>
  </si>
  <si>
    <t>18.4.5.0.17.</t>
  </si>
  <si>
    <t>ELETRODUTO FLEXÍVEL CORRUGADO, PEAD, DN 100 (4"), PARA REDE ENTERRADA DE DISTRIBUIÇÃO DE ENERGIA ELÉTRICA - FORNECIMENTO E INSTALAÇÃO. AF_12/2021</t>
  </si>
  <si>
    <t>18.4.5.0.18.</t>
  </si>
  <si>
    <t>18.4.5.0.19.</t>
  </si>
  <si>
    <t>ELO FUSIVEL 10 K - 15 KV</t>
  </si>
  <si>
    <t>18.4.5.0.20.</t>
  </si>
  <si>
    <t>COMP 081_SEE</t>
  </si>
  <si>
    <t>FITA EM AÇO INOX PARA CINTAR POSTE 19MM COM FECHO (GOINFRA + SINAPI + ORSE)</t>
  </si>
  <si>
    <t>18.4.5.0.21.</t>
  </si>
  <si>
    <t>GRAMPO DE ANCORAGEM POLIMÉRICO</t>
  </si>
  <si>
    <t>18.4.5.0.22.</t>
  </si>
  <si>
    <t>HASTE DE ATERRAMENTO 5/8  PARA SPDA - FORNECIMENTO E INSTALAÇÃO. AF_12/2017</t>
  </si>
  <si>
    <t>18.4.5.0.23.</t>
  </si>
  <si>
    <t>COMP 048_SEE</t>
  </si>
  <si>
    <t>HASTE ROSQUEADA(TIRANTE) 3/8" - FORNECIMENTO E INSTALAÇÃO (GOINFRA + ORSE)</t>
  </si>
  <si>
    <t>18.4.5.0.24.</t>
  </si>
  <si>
    <t>ISOLADOR DE ANCORAGEM POLIMÉRICO 15KV</t>
  </si>
  <si>
    <t>18.4.5.0.25.</t>
  </si>
  <si>
    <t>COMP 105_SEE</t>
  </si>
  <si>
    <t>ISOLADOR PILAR COM CORPO POLIMÉRICO E CABEÇA DE PORCELANA - 15 Kv (GOINFRA + COT)</t>
  </si>
  <si>
    <t>18.4.5.0.26.</t>
  </si>
  <si>
    <t>LAÇO PREFORMADO DE DISTRIBUICAO</t>
  </si>
  <si>
    <t>18.4.5.0.27.</t>
  </si>
  <si>
    <t>COMP 138_SEE</t>
  </si>
  <si>
    <t>MÃO FRANCESA PLANA DE AÇO GALVANIZADO 1053 MM (GOINFRA + COT)</t>
  </si>
  <si>
    <t>18.4.5.0.28.</t>
  </si>
  <si>
    <t>COMP 139_SEE</t>
  </si>
  <si>
    <t>MÃO FRANCESA PERFILADA DE AÇO GALVANIZADO 993 MM (GOINFRA + COT)</t>
  </si>
  <si>
    <t>18.4.5.0.29.</t>
  </si>
  <si>
    <t>OLHAL PARA PARAFUSO</t>
  </si>
  <si>
    <t>18.4.5.0.30.</t>
  </si>
  <si>
    <t>PARA RAIOS DISTRIBUIDOR POLIMÉRICO ÓXIDO DE ZINCO S/CENTELHADOR C/ DESLIGAMENTO AUTOMÁTICO 15KV,10KA</t>
  </si>
  <si>
    <t>18.4.5.0.31.</t>
  </si>
  <si>
    <t>PARAFUSO CABEÇA ABAULADA (FRANCES) M16 X 150 MM</t>
  </si>
  <si>
    <t>18.4.5.0.32.</t>
  </si>
  <si>
    <t>18.4.5.0.33.</t>
  </si>
  <si>
    <t>COMP 197_SEE</t>
  </si>
  <si>
    <t>POSTE - FUNDAÇÃO EM CONCRETO SIMPLES DO ENGASTAMENTO DA BASE DOS POSTES DE SEÇÃO DE BASE 1000 MM ( DIAM. 1200MM) (GOINFRA)</t>
  </si>
  <si>
    <t>18.4.5.0.34.</t>
  </si>
  <si>
    <t>COMP 141_SEE</t>
  </si>
  <si>
    <t>POSTE TIPO SEÇÃO CIRCULAR - SC 12/1000 (m/daN) SEM FUNDAÇÃO (ORSE)</t>
  </si>
  <si>
    <t>18.4.5.0.35.</t>
  </si>
  <si>
    <t>POSTE/TRAFO - CAMINHÃO MUNCK 12 TON. (MÍNIMO 4H/DIA)</t>
  </si>
  <si>
    <t>18.4.5.0.36.</t>
  </si>
  <si>
    <t>SELA DE AÇO GALVANIZADA PARA CRUZETA POLIMÉRICA 15 KV</t>
  </si>
  <si>
    <t>18.4.5.0.37.</t>
  </si>
  <si>
    <t>SUPORTE PARA TRANSFORMADOR EM POSTE DE CONCRETO CIRCULAR</t>
  </si>
  <si>
    <t>18.4.5.0.38.</t>
  </si>
  <si>
    <t>SUPORTE DE AÇO GALVANIZADO PARA FIXAÇÃO DO PÁRA-RAIO POLIMÉRICO</t>
  </si>
  <si>
    <t>18.4.5.0.39.</t>
  </si>
  <si>
    <t>TRANSFORMADOR DE DISTRIBUIÇÃO, 225 KVA, TRIFÁSICO, 60 HZ, CLASSE 15 KV, IMERSO EM ÓLEO MINERAL, INSTALAÇÃO EM POSTE (NÃO INCLUSO SUPORTE) - FORNECIMENTO E INSTALAÇÃO. AF_12/2020</t>
  </si>
  <si>
    <t>18.4.6.</t>
  </si>
  <si>
    <t>QD-INCÊNDIO</t>
  </si>
  <si>
    <t>18.4.6.0.1.</t>
  </si>
  <si>
    <t>CAIXA PARA QUADRO DE COMANDO METÁLICA DE SOBREPOR 40X30X20 CM</t>
  </si>
  <si>
    <t>18.4.6.0.2.</t>
  </si>
  <si>
    <t>18.4.6.0.3.</t>
  </si>
  <si>
    <t>COMP 544_SEE</t>
  </si>
  <si>
    <t>RELE DE NÍVEL (GOINFRA + ORSE)</t>
  </si>
  <si>
    <t>18.4.6.0.4.</t>
  </si>
  <si>
    <t>BOTOEIRA "LIGA-DESLIGA" PARA INSTALAÇÃO EM PORTA  DE QUADRO</t>
  </si>
  <si>
    <t>18.4.6.0.5.</t>
  </si>
  <si>
    <t>CHAVE DE PARTIDA DE MOTOR TRIFÁSICO C/RELE FALTA DE FASE 7 1/2CV</t>
  </si>
  <si>
    <t>18.4.6.0.6.</t>
  </si>
  <si>
    <t>DISJUNTOR TRIPOLAR TIPO DIN, CORRENTE NOMINAL DE 40A - FORNECIMENTO E INSTALAÇÃO. AF_10/2020</t>
  </si>
  <si>
    <t>18.4.6.0.7.</t>
  </si>
  <si>
    <t>DISJUNTOR TRIPOLAR TIPO DIN, CORRENTE NOMINAL DE 10A - FORNECIMENTO E INSTALAÇÃO. AF_10/2020</t>
  </si>
  <si>
    <t>18.4.6.0.8.</t>
  </si>
  <si>
    <t>18.4.6.0.9.</t>
  </si>
  <si>
    <t>CONTATOR TRIPOLAR - 25A, 500V NOMINAL, 220V COMANDO, CATEGORIA AC-3.</t>
  </si>
  <si>
    <t>18.4.6.0.10.</t>
  </si>
  <si>
    <t>CHAVE TRIPOLAR TIPO PACCO 40A</t>
  </si>
  <si>
    <t>18.4.6.0.11.</t>
  </si>
  <si>
    <t>18.4.6.0.12.</t>
  </si>
  <si>
    <t>CHAVE DE BOIA AUTOMÁTICA - 15A/250V</t>
  </si>
  <si>
    <t>18.4.6.0.13.</t>
  </si>
  <si>
    <t>18.4.6.0.14.</t>
  </si>
  <si>
    <t>18.4.6.0.15.</t>
  </si>
  <si>
    <t>BORNE TERMINAL SAK 10 MM2</t>
  </si>
  <si>
    <t>18.4.6.0.16.</t>
  </si>
  <si>
    <t>18.4.6.0.17.</t>
  </si>
  <si>
    <t>CURVA DE 90 GRAUS DE PVC RIGIDO DIAM. 1.1/2"</t>
  </si>
  <si>
    <t>18.4.7.</t>
  </si>
  <si>
    <t>QUADROS PARA SUBESTAÇÃO DE 225 KVA</t>
  </si>
  <si>
    <t>18.4.7.1.</t>
  </si>
  <si>
    <t>QDG PARA SUBESTAÇÃO DE 225  KVA</t>
  </si>
  <si>
    <t>18.4.7.1.1.</t>
  </si>
  <si>
    <t>CAIXA METÁLICA PARA PROTEÇÃO GERAL 1200X1000X310MM DE 500A A 800A</t>
  </si>
  <si>
    <t>18.4.7.1.2.</t>
  </si>
  <si>
    <t>DISJUNTOR TRIPOLAR DE 300 A 350-A</t>
  </si>
  <si>
    <t>18.4.7.1.3.</t>
  </si>
  <si>
    <t>BARRA DE COBRE 1.1/2" X 3/16" (1,5648 KG/M)</t>
  </si>
  <si>
    <t>18.4.7.1.4.</t>
  </si>
  <si>
    <t>ISOLADOR EPOXI 25X30 (BUJAO)</t>
  </si>
  <si>
    <t>18.4.7.1.5.</t>
  </si>
  <si>
    <t>ISOLADOR EPOXI 40X30 (BUJAO)</t>
  </si>
  <si>
    <t>18.4.7.1.6.</t>
  </si>
  <si>
    <t>TERMINAL DE PRESSAO 120 MM2</t>
  </si>
  <si>
    <t>18.4.7.1.7.</t>
  </si>
  <si>
    <t>TRILHO OU SUPORTE PARA BORNE TERMINAL</t>
  </si>
  <si>
    <t>18.4.7.1.8.</t>
  </si>
  <si>
    <t>18.4.7.1.9.</t>
  </si>
  <si>
    <t>COMP 718_SEE</t>
  </si>
  <si>
    <t>CANALETA PLÁSTICA 50X80 MM - FORNECIMENTO E INSTALAÇÃO (GOINFRA +ORSE)</t>
  </si>
  <si>
    <t>18.4.7.1.10.</t>
  </si>
  <si>
    <t>DISJUNTOR BIPOLAR TIPO DIN, CORRENTE NOMINAL DE 16A - FORNECIMENTO E INSTALAÇÃO. AF_10/2020</t>
  </si>
  <si>
    <t>18.4.7.1.11.</t>
  </si>
  <si>
    <t>18.4.7.1.12.</t>
  </si>
  <si>
    <t>COMP 719_SEE</t>
  </si>
  <si>
    <t>CHAPA DE ACRÍLICO PARA QUADRO DE DISTRIBUIÇÃO - FORNECIMENTO E INSTALAÇÃO (GOINFRA + ORSE)</t>
  </si>
  <si>
    <t>18.4.7.2.</t>
  </si>
  <si>
    <t>QD PARA SUBESTAÇÃO DE 225 KVA</t>
  </si>
  <si>
    <t>18.4.7.2.1.</t>
  </si>
  <si>
    <t>CAIXA PARA QUADRO DE COMANDO METÁLICA DE SOBREPOR 80X60X25 CM</t>
  </si>
  <si>
    <t>18.4.7.2.2.</t>
  </si>
  <si>
    <t>18.4.7.2.3.</t>
  </si>
  <si>
    <t>18.4.7.2.4.</t>
  </si>
  <si>
    <t>18.4.7.2.5.</t>
  </si>
  <si>
    <t>18.4.7.2.6.</t>
  </si>
  <si>
    <t>18.4.7.2.7.</t>
  </si>
  <si>
    <t>18.4.7.2.8.</t>
  </si>
  <si>
    <t>18.4.7.2.9.</t>
  </si>
  <si>
    <t>18.4.7.2.10.</t>
  </si>
  <si>
    <t>18.4.7.2.11.</t>
  </si>
  <si>
    <t>18.4.8.</t>
  </si>
  <si>
    <t>QUADRO DE COMANDO DE MOTORES, RESERV. ENTERRADO</t>
  </si>
  <si>
    <t>18.4.8.0.1.</t>
  </si>
  <si>
    <t>18.4.8.0.2.</t>
  </si>
  <si>
    <t>18.4.8.0.3.</t>
  </si>
  <si>
    <t>18.4.8.0.4.</t>
  </si>
  <si>
    <t>CHAVE DE PARTIDA DE MOTOR TRIFÁSICO C/RELE FALTA DE FASE 5CV</t>
  </si>
  <si>
    <t>18.4.8.0.5.</t>
  </si>
  <si>
    <t>CHAVE DE PARTIDA DE MOTOR TRIFÁSICO C/RELE FALTA DE FASE 1 CV</t>
  </si>
  <si>
    <t>18.4.8.0.6.</t>
  </si>
  <si>
    <t>DISJUNTOR TRIPOLAR 40 A 50A</t>
  </si>
  <si>
    <t>18.4.8.0.7.</t>
  </si>
  <si>
    <t>18.4.8.0.8.</t>
  </si>
  <si>
    <t>DISJUNTOR TRIPOLAR TIPO DIN, CORRENTE NOMINAL DE 25A - FORNECIMENTO E INSTALAÇÃO. AF_10/2020</t>
  </si>
  <si>
    <t>18.4.8.0.9.</t>
  </si>
  <si>
    <t>BORNE TERMINAL SAK 4 MM2</t>
  </si>
  <si>
    <t>18.4.8.0.10.</t>
  </si>
  <si>
    <t>18.4.8.0.11.</t>
  </si>
  <si>
    <t>18.4.8.0.12.</t>
  </si>
  <si>
    <t>18.4.8.0.13.</t>
  </si>
  <si>
    <t>18.4.8.0.14.</t>
  </si>
  <si>
    <t>18.4.8.0.15.</t>
  </si>
  <si>
    <t>CONTATOR TRIPOLAR - 32A, 500V NOMINAL, COMANDO 220V, CATEGORIA AC-3.</t>
  </si>
  <si>
    <t>18.5.</t>
  </si>
  <si>
    <t>18.5.1.</t>
  </si>
  <si>
    <t>18.5.1.0.1.</t>
  </si>
  <si>
    <t>COMP 272_SEE</t>
  </si>
  <si>
    <r>
      <rPr>
        <sz val="8"/>
        <rFont val="Times New Roman"/>
        <family val="1"/>
      </rPr>
      <t>MURO DE ALVENARIA TIJOLO FURADO 1/2 VEZ ( H=2,50M) COM FUNDAÇÃO - SEM
REVESTIMENTOS (PADRÃO GOINFRA) - (GOINFRA)</t>
    </r>
  </si>
  <si>
    <t>18.5.1.0.2.</t>
  </si>
  <si>
    <t>MOLDURA TIPO "U" INVERTIDO EM ARGAMASSA COM 2CM DE ESPESSURA TIPO PINGADEIRA EM MURO/PLATIBANDA ( A PARTE VERTICAL DESCE 2,5CM)</t>
  </si>
  <si>
    <t>18.6.</t>
  </si>
  <si>
    <t>18.6.1.</t>
  </si>
  <si>
    <t>18.6.1.0.1.</t>
  </si>
  <si>
    <t>PORTÃO DE ABRIR 02 FOLHAS DE FERRO REDONDO PT-6 C/FERRAGENS</t>
  </si>
  <si>
    <t>18.7.</t>
  </si>
  <si>
    <t>18.7.1.</t>
  </si>
  <si>
    <t>18.7.1.0.1.</t>
  </si>
  <si>
    <t>18.7.1.0.2.</t>
  </si>
  <si>
    <t>18.8.</t>
  </si>
  <si>
    <t>18.8.1.</t>
  </si>
  <si>
    <t>18.8.1.0.1.</t>
  </si>
  <si>
    <t>18.8.1.0.2.</t>
  </si>
  <si>
    <t>18.9.</t>
  </si>
  <si>
    <t>18.9.1.</t>
  </si>
  <si>
    <t>18.9.1.0.1.</t>
  </si>
  <si>
    <t>19.1.</t>
  </si>
  <si>
    <t>19.1.0.0.1.</t>
  </si>
  <si>
    <r>
      <rPr>
        <sz val="8"/>
        <rFont val="Times New Roman"/>
        <family val="1"/>
      </rPr>
      <t>DEMOLICAO MANUAL COBERTURA TELHA FIBROCIMENTO/FIBRA DE VIDRO/SIMILARES C/
TRANSP. ATÉ CB. E CARGA</t>
    </r>
  </si>
  <si>
    <t>19.1.0.0.2.</t>
  </si>
  <si>
    <t>DEMOLIÇÃO MANUAL ESTRUTURA EM MADEIRA TELHADO COM TRANSPORTE ATÉ CAÇAMBA E CARGA</t>
  </si>
  <si>
    <t>19.1.0.0.3.</t>
  </si>
  <si>
    <t>19.1.0.0.4.</t>
  </si>
  <si>
    <t>REMOÇÃO MANUAL DE JANELA OU PORTAL COM TRANSPORTE ATÉ CAÇAMBA E CARGA</t>
  </si>
  <si>
    <t>19.1.0.0.5.</t>
  </si>
  <si>
    <t>REMOCAO DE PINTURA ANTIGA A LATEX</t>
  </si>
  <si>
    <t>19.1.0.0.6.</t>
  </si>
  <si>
    <t>REMOCAO DE PINTURA ANTIGA A OLEO OU ESMALTE</t>
  </si>
  <si>
    <t>19.1.0.0.7.</t>
  </si>
  <si>
    <t>DEMOLIÇÃO DE RODAPÉ CERÂMICO, DE FORMA MANUAL, SEM REAPROVEITAMENTO. AF_12/2017</t>
  </si>
  <si>
    <t>19.1.0.0.8.</t>
  </si>
  <si>
    <t>DEMOLIÇÃO MANUAL DE BANCADA COM TRANSPORTE ATÉ CAÇAMBA E CARGA</t>
  </si>
  <si>
    <t>19.1.0.0.9.</t>
  </si>
  <si>
    <t>19.1.0.0.10.</t>
  </si>
  <si>
    <t>COMP 073_SEE</t>
  </si>
  <si>
    <t>DEMOLIÇÃO DAS INSTALAÇÕES HIDROSANITÁRIAS E AFINS C/ TRANSP. ATÉ CB. E CARGA (GOINFRA)</t>
  </si>
  <si>
    <t>19.1.0.0.11.</t>
  </si>
  <si>
    <t>19.2.</t>
  </si>
  <si>
    <t>19.2.0.0.1.</t>
  </si>
  <si>
    <t>19.3.</t>
  </si>
  <si>
    <t>19.3.0.0.1.</t>
  </si>
  <si>
    <t>19.3.0.0.2.</t>
  </si>
  <si>
    <t>19.4.</t>
  </si>
  <si>
    <t>19.4.1.</t>
  </si>
  <si>
    <t>BLOCOS DE COROAMENTO</t>
  </si>
  <si>
    <t>19.4.1.0.1.</t>
  </si>
  <si>
    <t>19.4.1.0.2.</t>
  </si>
  <si>
    <t>19.4.1.0.3.</t>
  </si>
  <si>
    <t>19.4.1.0.4.</t>
  </si>
  <si>
    <t>19.4.1.0.5.</t>
  </si>
  <si>
    <t>19.4.1.0.6.</t>
  </si>
  <si>
    <t>19.4.1.0.7.</t>
  </si>
  <si>
    <t>LASTRO DE BRITA (OBRAS CIVIS)</t>
  </si>
  <si>
    <t>19.4.2.</t>
  </si>
  <si>
    <t>19.4.2.0.1.</t>
  </si>
  <si>
    <t>19.4.2.0.2.</t>
  </si>
  <si>
    <t>19.4.2.0.3.</t>
  </si>
  <si>
    <t>19.5.</t>
  </si>
  <si>
    <t>19.5.1.</t>
  </si>
  <si>
    <t>19.5.1.0.1.</t>
  </si>
  <si>
    <t>19.5.1.0.2.</t>
  </si>
  <si>
    <t>19.5.1.0.3.</t>
  </si>
  <si>
    <t>19.5.1.0.4.</t>
  </si>
  <si>
    <t>19.5.1.0.5.</t>
  </si>
  <si>
    <t>19.5.1.0.6.</t>
  </si>
  <si>
    <t>19.5.1.0.7.</t>
  </si>
  <si>
    <t>19.5.2.</t>
  </si>
  <si>
    <t>19.5.2.0.1.</t>
  </si>
  <si>
    <t>19.5.2.0.2.</t>
  </si>
  <si>
    <t>19.5.2.0.3.</t>
  </si>
  <si>
    <t>19.5.2.0.4.</t>
  </si>
  <si>
    <t>19.5.2.0.5.</t>
  </si>
  <si>
    <t>19.5.3.</t>
  </si>
  <si>
    <t>VIGAS DO PAVIMENTO SUPERIOR</t>
  </si>
  <si>
    <t>19.5.3.0.1.</t>
  </si>
  <si>
    <t>19.5.3.0.2.</t>
  </si>
  <si>
    <t>19.5.3.0.3.</t>
  </si>
  <si>
    <t>19.5.3.0.4.</t>
  </si>
  <si>
    <t>19.5.3.0.5.</t>
  </si>
  <si>
    <t>19.5.3.0.6.</t>
  </si>
  <si>
    <t>19.5.3.0.7.</t>
  </si>
  <si>
    <t>19.5.3.0.8.</t>
  </si>
  <si>
    <t>ARMAÇÃO DE PILAR OU VIGA DE ESTRUTURA DE CONCRETO ARMADO EMBUTIDA EM ALVENARIA DE VEDAÇÃO UTILIZANDO AÇO CA-50 DE 12,5 MM - MONTAGEM. AF_06/2022</t>
  </si>
  <si>
    <t>19.5.4.</t>
  </si>
  <si>
    <t>LAJES TRELIÇADAS DO PAVIMENTO SUPERIOR</t>
  </si>
  <si>
    <t>19.5.4.0.1.</t>
  </si>
  <si>
    <t>COMP 729_SEE</t>
  </si>
  <si>
    <t>LAJE PRÉ-FABRICADA TRELIÇADA PARA PISO, H=16CM, ENCHIMENTO EM EPS, INCLUSIVE ESCORAMENTO EM MADEIRA ROLIÇA E CAPEAMENTO COM CONCRETO USINADO 25 MPA - FORNECIMENTO E INSTALAÇÃO. (GOINFRA + ORSE)</t>
  </si>
  <si>
    <t>19.5.5.</t>
  </si>
  <si>
    <t>VIGAS DO PAVIMENTO COBERTURA</t>
  </si>
  <si>
    <t>19.5.5.0.1.</t>
  </si>
  <si>
    <t>19.5.5.0.2.</t>
  </si>
  <si>
    <t>19.5.5.0.3.</t>
  </si>
  <si>
    <t>19.5.5.0.4.</t>
  </si>
  <si>
    <t>19.5.5.0.5.</t>
  </si>
  <si>
    <t>19.5.5.0.6.</t>
  </si>
  <si>
    <t>19.5.5.0.7.</t>
  </si>
  <si>
    <t>19.5.6.</t>
  </si>
  <si>
    <t>LAJES TRELIÇADAS DO PAVIMENTO COBERTURA</t>
  </si>
  <si>
    <t>19.5.6.0.1.</t>
  </si>
  <si>
    <t>19.5.7.</t>
  </si>
  <si>
    <t>LAJE MACIÇA DO PAVIMENTO COBERTURA - L302</t>
  </si>
  <si>
    <t>19.5.7.0.1.</t>
  </si>
  <si>
    <t>19.5.7.0.2.</t>
  </si>
  <si>
    <t>19.5.7.0.3.</t>
  </si>
  <si>
    <t>19.5.7.0.4.</t>
  </si>
  <si>
    <t>19.5.8.</t>
  </si>
  <si>
    <t>COBERTURA METÁLICA</t>
  </si>
  <si>
    <t>19.5.8.0.1.</t>
  </si>
  <si>
    <t>19.5.9.</t>
  </si>
  <si>
    <t>19.5.9.0.1.</t>
  </si>
  <si>
    <t>19.6.</t>
  </si>
  <si>
    <t>19.6.0.0.1.</t>
  </si>
  <si>
    <t>19.6.0.0.2.</t>
  </si>
  <si>
    <t>19.6.0.0.3.</t>
  </si>
  <si>
    <t>DIVISORIA DE GRANITO POLIDO</t>
  </si>
  <si>
    <t>19.6.0.0.4.</t>
  </si>
  <si>
    <t>PAREDE COM PLACAS DE GESSO ACARTONADO (DRYWALL), PARA USO INTERNO, COM DUAS FACES SIMPLES E ESTRUTURA METÁLICA COM GUIAS SIMPLES, SEM VÃOS. AF_06/2017_PS</t>
  </si>
  <si>
    <t>19.7.</t>
  </si>
  <si>
    <t>19.7.0.0.1.</t>
  </si>
  <si>
    <t>19.8.</t>
  </si>
  <si>
    <t>19.8.0.0.1.</t>
  </si>
  <si>
    <t>COBERTURA COM TELHA ONDULADA DE FIBROCIMENTO</t>
  </si>
  <si>
    <t>19.8.0.0.2.</t>
  </si>
  <si>
    <t>CUMEEIRA PARA TELHA ONDULADA DE FIBROCIMENTO</t>
  </si>
  <si>
    <t>19.8.0.0.3.</t>
  </si>
  <si>
    <t>19.9.</t>
  </si>
  <si>
    <t>ESQUADRIAS DE MADEIRA</t>
  </si>
  <si>
    <t>19.9.0.0.1.</t>
  </si>
  <si>
    <t>PORTA LISA 90X210 COM PORTAL E ALISAR SEM FERRAGENS</t>
  </si>
  <si>
    <t>19.10.</t>
  </si>
  <si>
    <t>19.10.0.0.1.</t>
  </si>
  <si>
    <t>19.10.0.0.2.</t>
  </si>
  <si>
    <t>19.10.0.0.3.</t>
  </si>
  <si>
    <t>PORTA DE CORRER DE 02 OU 04 FOLHAS DE VIDRO (METADE FIXA/METADE MÓVEL) C/BASCULA SUPERIOR PF-7/PF-8 C/ FERRAGENS</t>
  </si>
  <si>
    <t>19.10.0.0.4.</t>
  </si>
  <si>
    <t>19.10.0.0.5.</t>
  </si>
  <si>
    <t>19.10.0.0.6.</t>
  </si>
  <si>
    <t>19.11.</t>
  </si>
  <si>
    <t>19.11.0.0.1.</t>
  </si>
  <si>
    <t>VIDRO LISO 4 MM - COLOCADO</t>
  </si>
  <si>
    <t>19.12.</t>
  </si>
  <si>
    <t>19.12.0.0.1.</t>
  </si>
  <si>
    <t>DOBRADICA 3" X 3 1/2" CROMADA</t>
  </si>
  <si>
    <t>19.12.0.0.2.</t>
  </si>
  <si>
    <t>FECHADURA TIPO ALAVANCA REF.: LAFONTE 6236 B/8766 - B19 IMAB OU EQUIV.</t>
  </si>
  <si>
    <t>19.12.0.0.3.</t>
  </si>
  <si>
    <t>19.12.0.0.4.</t>
  </si>
  <si>
    <t>19.12.0.0.5.</t>
  </si>
  <si>
    <t>19.12.0.0.6.</t>
  </si>
  <si>
    <t>19.13.</t>
  </si>
  <si>
    <t>19.13.0.0.1.</t>
  </si>
  <si>
    <t>19.13.0.0.2.</t>
  </si>
  <si>
    <t>19.13.0.0.3.</t>
  </si>
  <si>
    <t>19.13.0.0.4.</t>
  </si>
  <si>
    <t>19.14.</t>
  </si>
  <si>
    <t>19.14.0.0.1.</t>
  </si>
  <si>
    <t>FORRO DE GESSO ACARTONADO PARA ÁREAS SECAS ESPESSURA DE 12,5MM</t>
  </si>
  <si>
    <t>19.14.0.0.2.</t>
  </si>
  <si>
    <t>19.15.</t>
  </si>
  <si>
    <t>19.15.0.0.1.</t>
  </si>
  <si>
    <t>19.15.0.0.2.</t>
  </si>
  <si>
    <t>19.15.0.0.3.</t>
  </si>
  <si>
    <t>RASPAGEM E APLICAÇÃO RESINA ACRÍLICA DUAS DEMÃOS</t>
  </si>
  <si>
    <t>19.15.0.0.4.</t>
  </si>
  <si>
    <t>19.15.0.0.5.</t>
  </si>
  <si>
    <t>19.15.0.0.6.</t>
  </si>
  <si>
    <t>PISO DE BORRACHA COLORIDO MODELO TÁTIL ( ALERTA OU DIRECIONAL) INCLUSO CONTRAPISO (1CI:3ARML) C/ E=2CM E NATA DE CIMENTO</t>
  </si>
  <si>
    <t>19.16.</t>
  </si>
  <si>
    <t>MARCENARIA</t>
  </si>
  <si>
    <t>19.16.0.0.1.</t>
  </si>
  <si>
    <t>BATE CARTEIRA ENVERNIZADO E ASSENT. 2,5 X 12 CM</t>
  </si>
  <si>
    <t>19.17.</t>
  </si>
  <si>
    <t>19.17.1.</t>
  </si>
  <si>
    <t>19.17.1.0.1.</t>
  </si>
  <si>
    <t>19.17.2.</t>
  </si>
  <si>
    <t>19.17.2.0.1.</t>
  </si>
  <si>
    <t>19.17.2.0.2.</t>
  </si>
  <si>
    <t>PINTURA ESMALTE 2 DEMÃOS PARA ESQUADRIAS DE FERRO (SEM FUNDO ANTICORROSIVO)</t>
  </si>
  <si>
    <t>19.17.3.</t>
  </si>
  <si>
    <t>FORRO</t>
  </si>
  <si>
    <t>19.17.3.0.1.</t>
  </si>
  <si>
    <t>19.17.3.0.2.</t>
  </si>
  <si>
    <t>19.17.4.</t>
  </si>
  <si>
    <t>CALÇADA DE PROTEÇÃO</t>
  </si>
  <si>
    <t>19.17.4.0.1.</t>
  </si>
  <si>
    <t>19.17.5.</t>
  </si>
  <si>
    <t>INTERNA</t>
  </si>
  <si>
    <t>19.17.5.0.1.</t>
  </si>
  <si>
    <t>19.17.5.0.2.</t>
  </si>
  <si>
    <t>19.17.5.0.3.</t>
  </si>
  <si>
    <t>19.17.6.</t>
  </si>
  <si>
    <t>19.17.6.0.1.</t>
  </si>
  <si>
    <t>19.17.6.0.2.</t>
  </si>
  <si>
    <t>19.17.7.</t>
  </si>
  <si>
    <t>19.17.7.0.1.</t>
  </si>
  <si>
    <t>19.18.</t>
  </si>
  <si>
    <t>19.18.0.0.1.</t>
  </si>
  <si>
    <t>COMP 498_SEE</t>
  </si>
  <si>
    <t>PLACA DE COMUNICAÇÃO VISUAL SEC XXI, MODELO S - PLACA DE SALA/PORTA, TAMANHO 0,21 X 0,31 M, CHAPA DOBRADA #18, PINTADA E ADESIVADA - FORNECIMENTO E INSTALAÇÃO (GOINFRA + ORSE)</t>
  </si>
  <si>
    <t>19.18.0.0.2.</t>
  </si>
  <si>
    <t>19.18.0.0.3.</t>
  </si>
  <si>
    <t>COMP 450_SEE</t>
  </si>
  <si>
    <t>PLACAS EM BRAILE PARA CORRIMÃO (GOINFRA + COT)</t>
  </si>
  <si>
    <t>19.18.0.0.4.</t>
  </si>
  <si>
    <t>COMP 641_SEE</t>
  </si>
  <si>
    <t>SINALIZAÇÃO DE DEGRAUS FOTOLUMINESCENTE 7X3CM - FORNECIMENTO E INSTALAÇÃO (GOINFRA + ORSE)</t>
  </si>
  <si>
    <t>19.18.0.0.5.</t>
  </si>
  <si>
    <t>PINTURA DE SÍMBOLOS E TEXTOS COM TINTA ACRÍLICA, DEMARCAÇÃO COM FITA ADESIVA E APLICAÇÃO COM ROLO. AF_05/2021</t>
  </si>
  <si>
    <t>19.18.0.0.6.</t>
  </si>
  <si>
    <t>19.18.0.0.7.</t>
  </si>
  <si>
    <t>19.18.0.0.8.</t>
  </si>
  <si>
    <t>COMP 582_SEE</t>
  </si>
  <si>
    <t>QUADRO ESCOLAR MISTO 4,20x1,25M - FÓRMICA BRANCA BRILHANTE (3,08x1,25M) E FELTRO VERDE COM FUNDO EM CORTIÇA 6MM (1,05x1,25M) (GOINFRA + SINAPI)</t>
  </si>
  <si>
    <t>19.18.0.0.9.</t>
  </si>
  <si>
    <t>COMP 086_SEE</t>
  </si>
  <si>
    <t>ELEVADOR (PLATAFORMA VERTICAL) MODELO HERA OU EQUIVALENTE 02 PARADAS - CAPACIDADE 280KG (INSTALADO) (COT)</t>
  </si>
  <si>
    <t>19.18.0.0.10.</t>
  </si>
  <si>
    <t>20.1.</t>
  </si>
  <si>
    <t>20.1.0.0.1.</t>
  </si>
  <si>
    <t>20.2.</t>
  </si>
  <si>
    <t>20.2.0.0.1.</t>
  </si>
  <si>
    <t>20.3.</t>
  </si>
  <si>
    <t>20.3.0.0.1.</t>
  </si>
  <si>
    <t>20.3.0.0.2.</t>
  </si>
  <si>
    <t>20.4.</t>
  </si>
  <si>
    <t>20.4.1.</t>
  </si>
  <si>
    <t>SAPATAS</t>
  </si>
  <si>
    <t>20.4.1.0.1.</t>
  </si>
  <si>
    <t>20.4.1.0.2.</t>
  </si>
  <si>
    <t>20.4.1.0.3.</t>
  </si>
  <si>
    <t>20.4.1.0.4.</t>
  </si>
  <si>
    <t>20.4.1.0.5.</t>
  </si>
  <si>
    <t>20.4.1.0.6.</t>
  </si>
  <si>
    <t>20.5.</t>
  </si>
  <si>
    <t>20.5.1.</t>
  </si>
  <si>
    <t>VIGAS BALDRAME - TRAVAMENTO</t>
  </si>
  <si>
    <t>20.5.1.0.1.</t>
  </si>
  <si>
    <t>20.5.1.0.2.</t>
  </si>
  <si>
    <t>20.5.1.0.3.</t>
  </si>
  <si>
    <t>20.5.1.0.4.</t>
  </si>
  <si>
    <t>20.5.1.0.5.</t>
  </si>
  <si>
    <t>20.5.1.0.6.</t>
  </si>
  <si>
    <t>20.5.1.0.7.</t>
  </si>
  <si>
    <t>20.6.</t>
  </si>
  <si>
    <t>20.6.0.0.1.</t>
  </si>
  <si>
    <t>20.7.</t>
  </si>
  <si>
    <t>20.7.0.0.1.</t>
  </si>
  <si>
    <t>20.7.0.0.2.</t>
  </si>
  <si>
    <t>RUFO DE CHAPA GALVANIZADA</t>
  </si>
  <si>
    <t>20.8.</t>
  </si>
  <si>
    <t>20.8.0.0.1.</t>
  </si>
  <si>
    <t>20.8.0.0.2.</t>
  </si>
  <si>
    <t>20.8.0.0.3.</t>
  </si>
  <si>
    <t>PISO DE LADRILHO HIDRÁULICO COLORIDO MODELO TÁTIL ( ALERTA OU DIRECIONAL) SEM LASTRO</t>
  </si>
  <si>
    <t>20.9.</t>
  </si>
  <si>
    <t>20.9.0.0.1.</t>
  </si>
  <si>
    <t>20.9.0.0.2.</t>
  </si>
  <si>
    <t>20.9.0.0.3.</t>
  </si>
  <si>
    <t>COMP 085_SEE</t>
  </si>
  <si>
    <t>GUARDA-CORPO - INCLUSO PINTURA - PADRÃO SEDUC (GOINFRA)</t>
  </si>
  <si>
    <t>20.10.</t>
  </si>
  <si>
    <t>20.10.1.</t>
  </si>
  <si>
    <t>PISOS</t>
  </si>
  <si>
    <t>20.10.1.0.1.</t>
  </si>
  <si>
    <t>20.10.2.</t>
  </si>
  <si>
    <t>20.10.2.0.1.</t>
  </si>
  <si>
    <t>21.1.</t>
  </si>
  <si>
    <t>21.1.0.0.1.</t>
  </si>
  <si>
    <t>21.1.0.0.2.</t>
  </si>
  <si>
    <t>21.1.0.0.3.</t>
  </si>
  <si>
    <t>DEMOLIÇÃO MANUAL DE CALHA/RUFO EM CHAPA COM TRANSPORTE ATÉ CAÇAMBA E CARGA</t>
  </si>
  <si>
    <t>21.1.0.0.4.</t>
  </si>
  <si>
    <t>21.1.0.0.5.</t>
  </si>
  <si>
    <t>21.1.0.0.6.</t>
  </si>
  <si>
    <t>21.1.0.0.7.</t>
  </si>
  <si>
    <t>21.1.0.0.8.</t>
  </si>
  <si>
    <t>21.1.0.0.9.</t>
  </si>
  <si>
    <t>21.1.0.0.10.</t>
  </si>
  <si>
    <t>REMOÇÃO MANUAL DE BACIA SANITÁRIA COM TRANSPORTE ATÉ CAÇAMBA E CARGA</t>
  </si>
  <si>
    <t>21.1.0.0.11.</t>
  </si>
  <si>
    <t>REMOÇÃO MANUAL DE LAVATÓRIO COM TRANSPORTE ATÉ CAÇAMBA E CARGA</t>
  </si>
  <si>
    <t>21.1.0.0.12.</t>
  </si>
  <si>
    <t>REMOÇÃO DE LOUÇAS, DE FORMA MANUAL, SEM REAPROVEITAMENTO. AF_12/2017</t>
  </si>
  <si>
    <t>21.1.0.0.13.</t>
  </si>
  <si>
    <t>21.2.</t>
  </si>
  <si>
    <t>21.2.0.0.1.</t>
  </si>
  <si>
    <t>21.3.</t>
  </si>
  <si>
    <t>21.3.0.0.1.</t>
  </si>
  <si>
    <t>21.3.0.0.2.</t>
  </si>
  <si>
    <t>21.3.0.0.3.</t>
  </si>
  <si>
    <t>21.3.0.0.4.</t>
  </si>
  <si>
    <t>21.3.0.0.5.</t>
  </si>
  <si>
    <t>21.4.</t>
  </si>
  <si>
    <t>21.4.1.</t>
  </si>
  <si>
    <t>21.4.1.0.1.</t>
  </si>
  <si>
    <t>21.4.1.0.2.</t>
  </si>
  <si>
    <t>21.4.1.0.3.</t>
  </si>
  <si>
    <t>21.4.1.0.4.</t>
  </si>
  <si>
    <t>21.4.1.0.5.</t>
  </si>
  <si>
    <t>21.4.1.0.6.</t>
  </si>
  <si>
    <t>21.4.1.0.7.</t>
  </si>
  <si>
    <t>21.4.2.</t>
  </si>
  <si>
    <t>21.4.2.0.1.</t>
  </si>
  <si>
    <t>21.4.2.0.2.</t>
  </si>
  <si>
    <t>21.4.2.0.3.</t>
  </si>
  <si>
    <t>21.4.3.</t>
  </si>
  <si>
    <t>BLOCOS DE COROAMENTO - COBERTURA METÁLICA NO FUNDO</t>
  </si>
  <si>
    <t>21.4.3.0.1.</t>
  </si>
  <si>
    <t>21.4.3.0.2.</t>
  </si>
  <si>
    <t>21.4.3.0.3.</t>
  </si>
  <si>
    <t>21.4.3.0.4.</t>
  </si>
  <si>
    <t>21.4.3.0.5.</t>
  </si>
  <si>
    <t>21.4.3.0.6.</t>
  </si>
  <si>
    <t>21.4.4.</t>
  </si>
  <si>
    <t>ESTACAS - COBERTURA METÁLICA NO FUNDO</t>
  </si>
  <si>
    <t>21.4.4.0.1.</t>
  </si>
  <si>
    <t>21.4.4.0.2.</t>
  </si>
  <si>
    <t>21.4.4.0.3.</t>
  </si>
  <si>
    <t>21.5.</t>
  </si>
  <si>
    <t>21.5.1.</t>
  </si>
  <si>
    <t>21.5.1.0.1.</t>
  </si>
  <si>
    <t>21.5.1.0.2.</t>
  </si>
  <si>
    <t>21.5.1.0.3.</t>
  </si>
  <si>
    <t>21.5.1.0.4.</t>
  </si>
  <si>
    <t>21.5.1.0.5.</t>
  </si>
  <si>
    <t>21.5.1.0.6.</t>
  </si>
  <si>
    <t>21.5.1.0.7.</t>
  </si>
  <si>
    <t>21.5.1.0.8.</t>
  </si>
  <si>
    <t>21.5.2.</t>
  </si>
  <si>
    <t>VIGAS BALDRAME - NOVAS ALVENARIAS</t>
  </si>
  <si>
    <t>21.5.2.0.1.</t>
  </si>
  <si>
    <t>21.5.2.0.2.</t>
  </si>
  <si>
    <t>21.5.2.0.3.</t>
  </si>
  <si>
    <t>21.5.2.0.4.</t>
  </si>
  <si>
    <t>21.5.2.0.5.</t>
  </si>
  <si>
    <t>21.5.2.0.6.</t>
  </si>
  <si>
    <t>21.5.2.0.7.</t>
  </si>
  <si>
    <t>21.5.2.0.8.</t>
  </si>
  <si>
    <t>21.5.2.0.9.</t>
  </si>
  <si>
    <t>21.5.3.</t>
  </si>
  <si>
    <t>21.5.3.0.1.</t>
  </si>
  <si>
    <t>21.5.3.0.2.</t>
  </si>
  <si>
    <t>21.5.3.0.3.</t>
  </si>
  <si>
    <t>21.5.3.0.4.</t>
  </si>
  <si>
    <t>21.5.3.0.5.</t>
  </si>
  <si>
    <t>21.5.3.0.6.</t>
  </si>
  <si>
    <t>21.5.4.</t>
  </si>
  <si>
    <t>21.5.4.0.1.</t>
  </si>
  <si>
    <t>21.5.4.0.2.</t>
  </si>
  <si>
    <t>21.5.4.0.3.</t>
  </si>
  <si>
    <t>21.5.4.0.4.</t>
  </si>
  <si>
    <t>21.5.4.0.5.</t>
  </si>
  <si>
    <t>21.5.4.0.6.</t>
  </si>
  <si>
    <t>21.5.4.0.7.</t>
  </si>
  <si>
    <t>21.5.5.</t>
  </si>
  <si>
    <t>21.5.5.0.1.</t>
  </si>
  <si>
    <t>21.5.6.</t>
  </si>
  <si>
    <t>21.5.6.0.1.</t>
  </si>
  <si>
    <t>21.5.6.0.2.</t>
  </si>
  <si>
    <t>21.5.6.0.3.</t>
  </si>
  <si>
    <t>21.5.6.0.4.</t>
  </si>
  <si>
    <t>21.5.6.0.5.</t>
  </si>
  <si>
    <t>21.5.6.0.6.</t>
  </si>
  <si>
    <t>21.5.7.</t>
  </si>
  <si>
    <t>21.5.7.0.1.</t>
  </si>
  <si>
    <t>21.5.8.</t>
  </si>
  <si>
    <t>LAJE MACIÇA DO PAVIMENTO COBERTURA - L306</t>
  </si>
  <si>
    <t>21.5.8.0.1.</t>
  </si>
  <si>
    <t>21.5.8.0.2.</t>
  </si>
  <si>
    <t>21.5.8.0.3.</t>
  </si>
  <si>
    <t>21.5.8.0.4.</t>
  </si>
  <si>
    <t>21.5.9.</t>
  </si>
  <si>
    <t>21.5.9.0.1.</t>
  </si>
  <si>
    <t>21.6.</t>
  </si>
  <si>
    <t>21.6.0.0.1.</t>
  </si>
  <si>
    <t>21.6.0.0.2.</t>
  </si>
  <si>
    <t>21.7.</t>
  </si>
  <si>
    <t>21.7.0.0.1.</t>
  </si>
  <si>
    <t>21.7.0.0.2.</t>
  </si>
  <si>
    <t>21.7.0.0.3.</t>
  </si>
  <si>
    <t>21.7.0.0.4.</t>
  </si>
  <si>
    <t>21.7.0.0.5.</t>
  </si>
  <si>
    <t>21.8.</t>
  </si>
  <si>
    <t>21.8.0.0.1.</t>
  </si>
  <si>
    <t>21.8.0.0.2.</t>
  </si>
  <si>
    <t>PORTÃO DE CORRER E ABRIR CONJUGADO PT-8 C/FERRAGENS</t>
  </si>
  <si>
    <t>21.8.0.0.3.</t>
  </si>
  <si>
    <t>21.8.0.0.4.</t>
  </si>
  <si>
    <t>21.8.0.0.5.</t>
  </si>
  <si>
    <t>21.8.0.0.6.</t>
  </si>
  <si>
    <t>COMP 007_SEE</t>
  </si>
  <si>
    <t>GUICHÊ CANTONEIRA/GRADE PARA VIDRO (GOINFRA + SINAPI)</t>
  </si>
  <si>
    <t>M²</t>
  </si>
  <si>
    <t>21.9.</t>
  </si>
  <si>
    <t>21.9.1.</t>
  </si>
  <si>
    <t>ESTRUTURA MÉTALICA - BLOCO 05</t>
  </si>
  <si>
    <t>21.9.1.0.1.</t>
  </si>
  <si>
    <t>21.9.2.</t>
  </si>
  <si>
    <t>ESTRUTURA MÉTALICA - COBERTURA METÁLICA NO FUNDO</t>
  </si>
  <si>
    <t>21.9.2.0.1.</t>
  </si>
  <si>
    <t>21.10.</t>
  </si>
  <si>
    <t>21.10.0.0.1.</t>
  </si>
  <si>
    <t>21.11.</t>
  </si>
  <si>
    <t>21.11.0.0.1.</t>
  </si>
  <si>
    <t>21.11.0.0.2.</t>
  </si>
  <si>
    <t>21.11.0.0.3.</t>
  </si>
  <si>
    <t>21.11.0.0.4.</t>
  </si>
  <si>
    <t>21.12.</t>
  </si>
  <si>
    <t>21.12.0.0.1.</t>
  </si>
  <si>
    <t>21.12.0.0.2.</t>
  </si>
  <si>
    <t>21.12.0.0.3.</t>
  </si>
  <si>
    <t>21.12.0.0.4.</t>
  </si>
  <si>
    <t>21.12.0.0.5.</t>
  </si>
  <si>
    <t>21.13.</t>
  </si>
  <si>
    <t>21.13.0.0.1.</t>
  </si>
  <si>
    <t>COMP 082_SEE</t>
  </si>
  <si>
    <t>CORRIMÃO DE PAREDE - INCLUSO PINTURA - PADRÃO SEDUC (GOINFRA)</t>
  </si>
  <si>
    <t>21.14.</t>
  </si>
  <si>
    <t>21.14.1.</t>
  </si>
  <si>
    <t>21.14.1.0.1.</t>
  </si>
  <si>
    <t>21.14.2.</t>
  </si>
  <si>
    <t>21.14.2.0.1.</t>
  </si>
  <si>
    <t>21.14.3.</t>
  </si>
  <si>
    <t>21.14.3.0.1.</t>
  </si>
  <si>
    <t>21.14.3.0.2.</t>
  </si>
  <si>
    <t>21.14.3.0.3.</t>
  </si>
  <si>
    <t>21.14.4.</t>
  </si>
  <si>
    <t>21.14.4.0.1.</t>
  </si>
  <si>
    <t>21.14.4.0.2.</t>
  </si>
  <si>
    <t>21.14.5.</t>
  </si>
  <si>
    <t>21.14.5.0.1.</t>
  </si>
  <si>
    <t>21.14.6.</t>
  </si>
  <si>
    <t>21.14.6.0.1.</t>
  </si>
  <si>
    <t>21.14.6.0.2.</t>
  </si>
  <si>
    <t>21.15.</t>
  </si>
  <si>
    <t>21.15.0.0.1.</t>
  </si>
  <si>
    <t>COMP 415_SEE</t>
  </si>
  <si>
    <t>PEITORIL EM GRANITO CINZA, LARGURA VARIÁVEL E PINGADEIRA (GOINFRA)</t>
  </si>
  <si>
    <t>21.15.0.0.2.</t>
  </si>
  <si>
    <t>21.15.0.0.3.</t>
  </si>
  <si>
    <t>BASE DE BANCADA REVESTIDA COM CERAMICA</t>
  </si>
  <si>
    <t>21.15.0.0.4.</t>
  </si>
  <si>
    <t>21.15.0.0.5.</t>
  </si>
  <si>
    <t>21.15.0.0.6.</t>
  </si>
  <si>
    <t>21.15.0.0.7.</t>
  </si>
  <si>
    <t>21.15.0.0.8.</t>
  </si>
  <si>
    <t>21.15.0.0.9.</t>
  </si>
  <si>
    <t>22.1.</t>
  </si>
  <si>
    <t>22.1.0.0.1.</t>
  </si>
  <si>
    <t>22.1.0.0.2.</t>
  </si>
  <si>
    <t>22.2.</t>
  </si>
  <si>
    <t>22.2.0.0.1.</t>
  </si>
  <si>
    <t>22.3.</t>
  </si>
  <si>
    <t>22.3.0.0.1.</t>
  </si>
  <si>
    <t>22.3.0.0.2.</t>
  </si>
  <si>
    <t>22.3.0.0.3.</t>
  </si>
  <si>
    <t>22.3.0.0.4.</t>
  </si>
  <si>
    <t>22.3.0.0.5.</t>
  </si>
  <si>
    <t>22.3.0.0.6.</t>
  </si>
  <si>
    <t>REGULARIZAÇÃO DO TERRENO SEM APILOAMENTO COM TRANSPORTE MANUAL DA TERRA ESCAVADA</t>
  </si>
  <si>
    <t>22.3.0.0.7.</t>
  </si>
  <si>
    <t>22.4.</t>
  </si>
  <si>
    <t>22.4.0.0.1.</t>
  </si>
  <si>
    <t>22.5.</t>
  </si>
  <si>
    <t>22.5.0.0.1.</t>
  </si>
  <si>
    <t>22.5.0.0.2.</t>
  </si>
  <si>
    <t>22.5.0.0.3.</t>
  </si>
  <si>
    <t>22.6.</t>
  </si>
  <si>
    <t>22.6.0.0.1.</t>
  </si>
  <si>
    <t>22.7.</t>
  </si>
  <si>
    <t>22.7.0.0.1.</t>
  </si>
  <si>
    <t>22.7.0.0.2.</t>
  </si>
  <si>
    <t>22.7.0.0.3.</t>
  </si>
  <si>
    <t>22.8.</t>
  </si>
  <si>
    <t>22.8.0.0.1.</t>
  </si>
  <si>
    <t>22.8.0.0.2.</t>
  </si>
  <si>
    <t>22.8.0.0.3.</t>
  </si>
  <si>
    <t>JANELA MAXIM AR CHAPA/VIDRO J1/J2/J7/J15 C/FERRAGENS</t>
  </si>
  <si>
    <t>22.8.0.0.4.</t>
  </si>
  <si>
    <t>22.9.</t>
  </si>
  <si>
    <t>22.9.0.0.1.</t>
  </si>
  <si>
    <t>22.10.</t>
  </si>
  <si>
    <t>22.10.0.0.1.</t>
  </si>
  <si>
    <t>22.10.0.0.2.</t>
  </si>
  <si>
    <t>22.10.0.0.3.</t>
  </si>
  <si>
    <t>22.10.0.0.4.</t>
  </si>
  <si>
    <t>22.11.</t>
  </si>
  <si>
    <t>22.11.0.0.1.</t>
  </si>
  <si>
    <t>22.11.0.0.2.</t>
  </si>
  <si>
    <t>22.12.</t>
  </si>
  <si>
    <t>22.12.0.0.1.</t>
  </si>
  <si>
    <t>22.12.0.0.2.</t>
  </si>
  <si>
    <t>22.12.0.0.3.</t>
  </si>
  <si>
    <t>22.12.0.0.4.</t>
  </si>
  <si>
    <t>22.13.</t>
  </si>
  <si>
    <t>22.13.0.0.1.</t>
  </si>
  <si>
    <t>22.13.0.0.2.</t>
  </si>
  <si>
    <t>22.14.</t>
  </si>
  <si>
    <t>22.14.1.</t>
  </si>
  <si>
    <t>ESTRUTURA METALICA</t>
  </si>
  <si>
    <t>22.14.1.0.1.</t>
  </si>
  <si>
    <t>22.14.2.</t>
  </si>
  <si>
    <t>22.14.2.0.1.</t>
  </si>
  <si>
    <t>22.14.3.</t>
  </si>
  <si>
    <t>22.14.3.0.1.</t>
  </si>
  <si>
    <t>22.14.3.0.2.</t>
  </si>
  <si>
    <t>22.14.4.</t>
  </si>
  <si>
    <t>22.14.4.0.1.</t>
  </si>
  <si>
    <t>22.14.5.</t>
  </si>
  <si>
    <t>22.14.5.0.1.</t>
  </si>
  <si>
    <t>22.14.5.0.2.</t>
  </si>
  <si>
    <t>22.14.5.0.3.</t>
  </si>
  <si>
    <t>22.14.6.</t>
  </si>
  <si>
    <t>22.14.6.0.1.</t>
  </si>
  <si>
    <t>22.14.6.0.2.</t>
  </si>
  <si>
    <t>22.15.</t>
  </si>
  <si>
    <t>22.15.0.0.1.</t>
  </si>
  <si>
    <t>22.15.0.0.2.</t>
  </si>
  <si>
    <t>22.15.0.0.3.</t>
  </si>
  <si>
    <t>22.15.0.0.4.</t>
  </si>
  <si>
    <t>23.1.</t>
  </si>
  <si>
    <t>23.1.0.0.1.</t>
  </si>
  <si>
    <t>23.1.0.0.2.</t>
  </si>
  <si>
    <t>DEMOLIÇÃO DE LAJES, DE FORMA MANUAL, SEM REAPROVEITAMENTO. AF_12/2017</t>
  </si>
  <si>
    <t>23.1.0.0.3.</t>
  </si>
  <si>
    <t>23.1.0.0.4.</t>
  </si>
  <si>
    <t>23.2.</t>
  </si>
  <si>
    <t>23.2.0.0.1.</t>
  </si>
  <si>
    <t>23.3.</t>
  </si>
  <si>
    <t>23.3.0.0.1.</t>
  </si>
  <si>
    <t>23.3.0.0.2.</t>
  </si>
  <si>
    <t>23.3.0.0.3.</t>
  </si>
  <si>
    <t>23.3.0.0.4.</t>
  </si>
  <si>
    <t>23.3.0.0.5.</t>
  </si>
  <si>
    <t>23.3.0.0.6.</t>
  </si>
  <si>
    <t>23.3.0.0.7.</t>
  </si>
  <si>
    <t>23.4.</t>
  </si>
  <si>
    <t>23.4.1.</t>
  </si>
  <si>
    <t>23.4.1.0.1.</t>
  </si>
  <si>
    <t>23.4.1.0.2.</t>
  </si>
  <si>
    <t>23.4.1.0.3.</t>
  </si>
  <si>
    <t>23.4.1.0.4.</t>
  </si>
  <si>
    <t>23.4.1.0.5.</t>
  </si>
  <si>
    <t>23.4.1.0.6.</t>
  </si>
  <si>
    <t>23.4.2.</t>
  </si>
  <si>
    <t>23.4.2.0.1.</t>
  </si>
  <si>
    <t>23.4.2.0.2.</t>
  </si>
  <si>
    <t>23.4.2.0.3.</t>
  </si>
  <si>
    <t>23.5.</t>
  </si>
  <si>
    <t>23.5.0.0.1.</t>
  </si>
  <si>
    <t>23.5.0.0.2.</t>
  </si>
  <si>
    <t>23.6.</t>
  </si>
  <si>
    <t>23.6.0.0.1.</t>
  </si>
  <si>
    <t>23.7.</t>
  </si>
  <si>
    <t>23.7.0.0.1.</t>
  </si>
  <si>
    <t>23.7.0.0.2.</t>
  </si>
  <si>
    <t>23.7.0.0.3.</t>
  </si>
  <si>
    <t>23.8.</t>
  </si>
  <si>
    <t>23.8.0.0.1.</t>
  </si>
  <si>
    <t>23.9.</t>
  </si>
  <si>
    <t>23.9.0.0.1.</t>
  </si>
  <si>
    <t>PORTÃO DE ABRIR 02 FOLHAS DE TELA/TUBO FoGo 1.1/2" PT1/PT2 C/FERRAGENS</t>
  </si>
  <si>
    <t>23.10.</t>
  </si>
  <si>
    <t>23.10.0.0.1.</t>
  </si>
  <si>
    <t>23.10.0.0.2.</t>
  </si>
  <si>
    <t>23.11.</t>
  </si>
  <si>
    <t>23.11.0.0.1.</t>
  </si>
  <si>
    <t>23.11.0.0.2.</t>
  </si>
  <si>
    <t>23.11.0.0.3.</t>
  </si>
  <si>
    <t>23.11.0.0.4.</t>
  </si>
  <si>
    <t>23.12.</t>
  </si>
  <si>
    <t>23.12.0.0.1.</t>
  </si>
  <si>
    <t>23.12.0.0.2.</t>
  </si>
  <si>
    <t>23.13.</t>
  </si>
  <si>
    <t>23.13.1.</t>
  </si>
  <si>
    <t>23.13.1.0.1.</t>
  </si>
  <si>
    <t>23.13.2.</t>
  </si>
  <si>
    <t>23.13.2.0.1.</t>
  </si>
  <si>
    <t>23.13.3.</t>
  </si>
  <si>
    <t>23.13.3.0.1.</t>
  </si>
  <si>
    <t>24.1.</t>
  </si>
  <si>
    <t>24.1.0.0.1.</t>
  </si>
  <si>
    <t>24.1.0.0.2.</t>
  </si>
  <si>
    <t>24.1.0.0.3.</t>
  </si>
  <si>
    <t>24.1.0.0.4.</t>
  </si>
  <si>
    <t>24.2.</t>
  </si>
  <si>
    <t>24.2.0.0.1.</t>
  </si>
  <si>
    <t>24.3.</t>
  </si>
  <si>
    <t>24.3.0.0.1.</t>
  </si>
  <si>
    <t>24.3.0.0.2.</t>
  </si>
  <si>
    <t>24.4.</t>
  </si>
  <si>
    <t>24.4.0.0.1.</t>
  </si>
  <si>
    <t>COMP 063_SEE</t>
  </si>
  <si>
    <t>MURETA P/ QUAD. POLIESP. ALV. DE TIJ. FURADO - 1/2 VEZ - C/ CHP. E PEDRISCO (GOINFRA)</t>
  </si>
  <si>
    <t>24.5.</t>
  </si>
  <si>
    <t>24.5.0.0.1.</t>
  </si>
  <si>
    <t>24.5.0.0.2.</t>
  </si>
  <si>
    <t>COMP 002_SEE</t>
  </si>
  <si>
    <t>ARMAÇÃO EM TELA DE AÇO SOLDADA NERVURADA Q-92, AÇO-60, 4,2 mm, MALHA 15x15 CM (GOINFRA + SINAPI)</t>
  </si>
  <si>
    <t>24.5.0.0.3.</t>
  </si>
  <si>
    <t>24.6.</t>
  </si>
  <si>
    <t>24.6.1.</t>
  </si>
  <si>
    <t>QUADRA</t>
  </si>
  <si>
    <t>24.6.1.0.1.</t>
  </si>
  <si>
    <t>24.6.1.0.2.</t>
  </si>
  <si>
    <t>24.6.2.</t>
  </si>
  <si>
    <t>24.6.2.0.1.</t>
  </si>
  <si>
    <t>24.7.</t>
  </si>
  <si>
    <t>24.7.0.0.1.</t>
  </si>
  <si>
    <t>24.7.0.0.2.</t>
  </si>
  <si>
    <t>24.7.0.0.3.</t>
  </si>
  <si>
    <t>SUPORTE EM TUBO INDUSTRIAL REMOVÍVEL PARA TABELA DE BASQUETE - 2 UNID.(ASSENT./PINTADOS)</t>
  </si>
  <si>
    <t>24.7.0.0.4.</t>
  </si>
  <si>
    <t>25.1.</t>
  </si>
  <si>
    <t>25.1.0.0.1.</t>
  </si>
  <si>
    <t>25.1.0.0.2.</t>
  </si>
  <si>
    <t>25.2.</t>
  </si>
  <si>
    <t>25.2.0.0.1.</t>
  </si>
  <si>
    <t>25.3.</t>
  </si>
  <si>
    <t>25.3.0.0.1.</t>
  </si>
  <si>
    <t>25.4.</t>
  </si>
  <si>
    <t>25.4.0.0.1.</t>
  </si>
  <si>
    <r>
      <rPr>
        <sz val="8"/>
        <rFont val="Times New Roman"/>
        <family val="1"/>
      </rPr>
      <t>PISO DE LADRILHO HIDRÁULICO COLORIDO MODELO TÁTIL ( ALERTA OU DIRECIONAL)
SEM LASTRO</t>
    </r>
  </si>
  <si>
    <t>25.5.</t>
  </si>
  <si>
    <t>25.5.1.</t>
  </si>
  <si>
    <t>25.5.1.0.1.</t>
  </si>
  <si>
    <t>25.5.2.</t>
  </si>
  <si>
    <t>PISO</t>
  </si>
  <si>
    <t>25.5.2.0.1.</t>
  </si>
  <si>
    <t>LIMPEZA DE SUPERFÍCIE COM JATO DE ALTA PRESSÃO. AF_04/2019</t>
  </si>
  <si>
    <t>25.5.2.0.2.</t>
  </si>
  <si>
    <t>25.5.3.</t>
  </si>
  <si>
    <t>25.5.3.0.1.</t>
  </si>
  <si>
    <t>26.1.</t>
  </si>
  <si>
    <t>26.1.0.0.1.</t>
  </si>
  <si>
    <t>26.1.0.0.2.</t>
  </si>
  <si>
    <t>26.1.0.0.3.</t>
  </si>
  <si>
    <t>26.2.</t>
  </si>
  <si>
    <t>26.2.0.0.1.</t>
  </si>
  <si>
    <t>26.3.</t>
  </si>
  <si>
    <t>26.3.0.0.1.</t>
  </si>
  <si>
    <t>26.3.0.0.2.</t>
  </si>
  <si>
    <t>26.4.</t>
  </si>
  <si>
    <t>26.4.0.0.1.</t>
  </si>
  <si>
    <t>26.4.0.0.2.</t>
  </si>
  <si>
    <t>26.5.</t>
  </si>
  <si>
    <t>26.5.1.</t>
  </si>
  <si>
    <t>MURO EXISTENTE</t>
  </si>
  <si>
    <t>26.5.1.0.1.</t>
  </si>
  <si>
    <t>26.5.1.0.2.</t>
  </si>
  <si>
    <t>26.6.</t>
  </si>
  <si>
    <t>26.6.0.0.1.</t>
  </si>
  <si>
    <t>26.6.0.0.2.</t>
  </si>
  <si>
    <t>26.6.0.0.3.</t>
  </si>
  <si>
    <t>26.7.</t>
  </si>
  <si>
    <t>26.7.1.</t>
  </si>
  <si>
    <t>MURO</t>
  </si>
  <si>
    <t>26.7.1.0.1.</t>
  </si>
  <si>
    <t>26.7.2.</t>
  </si>
  <si>
    <t>CALÇADA</t>
  </si>
  <si>
    <t>26.7.2.0.1.</t>
  </si>
  <si>
    <t>26.7.2.0.2.</t>
  </si>
  <si>
    <t>26.7.2.0.3.</t>
  </si>
  <si>
    <t>CAIAÇAO 2 DEMAOS EM POSTE/ VIGAS E MEIO FIO(OC)</t>
  </si>
  <si>
    <t>26.7.3.</t>
  </si>
  <si>
    <t>26.7.3.0.1.</t>
  </si>
  <si>
    <t>27.1.</t>
  </si>
  <si>
    <t>27.1.0.0.1.</t>
  </si>
  <si>
    <t>27.1.0.0.2.</t>
  </si>
  <si>
    <t>27.2.</t>
  </si>
  <si>
    <t>27.2.0.0.1.</t>
  </si>
  <si>
    <t>27.3.</t>
  </si>
  <si>
    <t>27.3.0.0.1.</t>
  </si>
  <si>
    <t>27.3.0.0.2.</t>
  </si>
  <si>
    <t>27.4.</t>
  </si>
  <si>
    <t>27.4.0.0.1.</t>
  </si>
  <si>
    <t>27.5.</t>
  </si>
  <si>
    <t>27.5.0.0.1.</t>
  </si>
  <si>
    <t>27.5.0.0.2.</t>
  </si>
  <si>
    <t>27.6.</t>
  </si>
  <si>
    <t>27.6.1.</t>
  </si>
  <si>
    <t>CAIXA D'AGUA</t>
  </si>
  <si>
    <t>27.6.1.0.1.</t>
  </si>
  <si>
    <t>27.6.2.</t>
  </si>
  <si>
    <t>27.6.2.0.1.</t>
  </si>
  <si>
    <t>27.7.</t>
  </si>
  <si>
    <t>27.7.0.0.1.</t>
  </si>
  <si>
    <r>
      <rPr>
        <sz val="8"/>
        <rFont val="Times New Roman"/>
        <family val="1"/>
      </rPr>
      <t>PLANTIO GRAMA ESMERALDA PLACA C/ M.O. IRRIG., ADUBO,TERRA VEGETAL (O.C.)
A&lt;11.000,00M2</t>
    </r>
  </si>
  <si>
    <t>27.7.0.0.2.</t>
  </si>
  <si>
    <t>27.7.0.0.3.</t>
  </si>
  <si>
    <t>ANDAIME METALICO FACHADEIRO (ALUGUEL/MES)</t>
  </si>
  <si>
    <t>VALOR BDI (20,34%)</t>
  </si>
  <si>
    <t>TOTAL ORÇAMENTO</t>
  </si>
  <si>
    <t>CUSTO POR M2 t</t>
  </si>
  <si>
    <t>MATERIAL S/ BDI</t>
  </si>
  <si>
    <t>MÃO DE OBRA S/ BDI</t>
  </si>
  <si>
    <r>
      <rPr>
        <b/>
        <sz val="8"/>
        <rFont val="Times New Roman"/>
        <family val="1"/>
      </rPr>
      <t xml:space="preserve">REFERÊNCIA GOINFRA
</t>
    </r>
    <r>
      <rPr>
        <sz val="8"/>
        <rFont val="Times New Roman"/>
        <family val="1"/>
      </rPr>
      <t>JUN/23                 ONERADA</t>
    </r>
  </si>
  <si>
    <r>
      <rPr>
        <b/>
        <sz val="8"/>
        <rFont val="Times New Roman"/>
        <family val="1"/>
      </rPr>
      <t xml:space="preserve">NÚMERO DE PARCELAS
</t>
    </r>
    <r>
      <rPr>
        <sz val="8"/>
        <rFont val="Times New Roman"/>
        <family val="1"/>
      </rPr>
      <t>19</t>
    </r>
  </si>
  <si>
    <r>
      <rPr>
        <b/>
        <sz val="8"/>
        <rFont val="Times New Roman"/>
        <family val="1"/>
      </rPr>
      <t xml:space="preserve">PRAZO
</t>
    </r>
    <r>
      <rPr>
        <sz val="8"/>
        <rFont val="Times New Roman"/>
        <family val="1"/>
      </rPr>
      <t>570                dias corridos</t>
    </r>
  </si>
  <si>
    <r>
      <rPr>
        <b/>
        <sz val="8"/>
        <rFont val="Times New Roman"/>
        <family val="1"/>
      </rPr>
      <t xml:space="preserve">LOCAL
</t>
    </r>
    <r>
      <rPr>
        <sz val="8"/>
        <rFont val="Times New Roman"/>
        <family val="1"/>
      </rPr>
      <t>RIO VERDE</t>
    </r>
  </si>
  <si>
    <t>CRONOGRAMA FÍSICO-FINANCEIRO</t>
  </si>
  <si>
    <t>R$</t>
  </si>
  <si>
    <t>Parcelas:</t>
  </si>
  <si>
    <t>Dias:</t>
  </si>
  <si>
    <t>% Período</t>
  </si>
  <si>
    <r>
      <rPr>
        <sz val="8"/>
        <color rgb="FFA5A5A5"/>
        <rFont val="Times New Roman"/>
        <family val="1"/>
      </rPr>
      <t>R$</t>
    </r>
  </si>
  <si>
    <t>INST.ELET/TELEFÔNICA/CABEAMENTO E</t>
  </si>
  <si>
    <t>ALVENARIA E DIVISÓRIAS</t>
  </si>
  <si>
    <t>ADMINISTRAÇÃO - MENSALISTAS</t>
  </si>
  <si>
    <t>TOTAL    R$</t>
  </si>
  <si>
    <t>% PERÍODO</t>
  </si>
  <si>
    <t>VALOR PERÍODO</t>
  </si>
  <si>
    <t>% ACUMULADO</t>
  </si>
  <si>
    <t>VALOR ACUMULADO</t>
  </si>
  <si>
    <t xml:space="preserve">VALOR
</t>
  </si>
  <si>
    <t>CARGA, MANOBRA E DESCARGA DE SOLOS E MATERIAIS GRANULARES EM CAMINHÃO BASC
ULANTE 6 M³ - CARGA COM PÁ CARREGADEIRA (CAÇAMBA DE 1,7 A 2,8 M³ / 128 HP)
E DESCARGA LIVRE (UNIDADE: M3). AF_07/2020</t>
  </si>
  <si>
    <t>M3XKM</t>
  </si>
  <si>
    <t>TRANSPORTE COM CAMINHÃO BASCULANTE DE 6 M³, EM VIA URBANA EM REVESTIMENTO
PRIMÁRIO (UNIDADE: M3XKM). AF_07/2020</t>
  </si>
  <si>
    <t>MONTAGEM DE ARMADURA DE ESTACAS, DIÂMETRO = 16,0 MM. AF_09/2021_PS</t>
  </si>
  <si>
    <t>MONTAGEM DE ARMADURA DE ESTACAS, DIÂMETRO = 8,0 MM. AF_09/2021_PS</t>
  </si>
  <si>
    <t>CHI</t>
  </si>
  <si>
    <t>PERFURATRIZ HIDRÁULICA SOBRE CAMINHÃO COM TRADO CURTO ACOPLADO, PROFUNDIDA
DE MÁXIMA DE 20 M, DIÂMETRO MÁXIMO DE 1500 MM, POTÊNCIA INSTALADA DE 137 H
P, MESA ROTATIVA COM TORQUE MÁXIMO DE 30 KNM - CHI DIURNO. AF_06/2015</t>
  </si>
  <si>
    <t>CHP</t>
  </si>
  <si>
    <t>PERFURATRIZ HIDRÁULICA SOBRE CAMINHÃO COM TRADO CURTO ACOPLADO, PROFUNDIDA
DE MÁXIMA DE 20 M, DIÂMETRO MÁXIMO DE 1500 MM, POTÊNCIA INSTALADA DE 137 H
P, MESA ROTATIVA COM TORQUE MÁXIMO DE 30 KNM - CHP DIURNO. AF_06/2015</t>
  </si>
  <si>
    <t>CONCRETO USINADO BOMBEAVEL, CLASSE DE RESISTENCIA C25, COM BRITA 0 E 1, SL
UMP = 130 +/- 20 MM, EXCLUI SERVICO DE BOMBEAMENTO (NBR 8953)</t>
  </si>
  <si>
    <t xml:space="preserve">m3 </t>
  </si>
  <si>
    <t xml:space="preserve">BRITA Nº 1 </t>
  </si>
  <si>
    <t xml:space="preserve">un </t>
  </si>
  <si>
    <t xml:space="preserve">ARRUELA PARA PARAFUSO 3/8" </t>
  </si>
  <si>
    <t xml:space="preserve">CADEADO SIMPLES EM LATÃO Nº 30 </t>
  </si>
  <si>
    <t xml:space="preserve">m </t>
  </si>
  <si>
    <t xml:space="preserve">CORRENTE EM AÇO GALVANIZADO COM ELO CURTO DIAMETRO 4 MM </t>
  </si>
  <si>
    <t xml:space="preserve">Kg </t>
  </si>
  <si>
    <t xml:space="preserve">CIMENTO PORTLAND CPII-32 </t>
  </si>
  <si>
    <t xml:space="preserve">m2 </t>
  </si>
  <si>
    <t xml:space="preserve">COMPENSADO RESINADO COLA FENÓLICA 6 MM 2,20X1,10 M </t>
  </si>
  <si>
    <t xml:space="preserve">TABUA PARA FORMA (30CM) </t>
  </si>
  <si>
    <t xml:space="preserve">SARRAFO DE MADEIRA 10 CM </t>
  </si>
  <si>
    <t xml:space="preserve">RIPA DE MADEIRA 5x1 </t>
  </si>
  <si>
    <t xml:space="preserve">PREGO 15x15 </t>
  </si>
  <si>
    <t xml:space="preserve">PREGO 18x30 </t>
  </si>
  <si>
    <t xml:space="preserve">PONTALETE 3x3" </t>
  </si>
  <si>
    <t xml:space="preserve">PORCA P/PARAFUSO 3/8" </t>
  </si>
  <si>
    <t xml:space="preserve">PARAFUSO DIAM.3/8" - 10 CM </t>
  </si>
  <si>
    <t xml:space="preserve">VIGOTA DE MADEIRA 6x16 </t>
  </si>
  <si>
    <t xml:space="preserve">DOBRADIÇA TIPO FERRADURA NÚMERO 2 </t>
  </si>
  <si>
    <t xml:space="preserve">AREIA GROSSA </t>
  </si>
  <si>
    <t>un</t>
  </si>
  <si>
    <t xml:space="preserve">l </t>
  </si>
  <si>
    <t xml:space="preserve">DESMOLDANTE PARA CONCRETO </t>
  </si>
  <si>
    <t>RESERVATÓRIO D'ÁGUA TIPO TAÇA METÁLICA 10M3 - COLUNA SECA 6,0M
PINTADA COM LOGOTIPO PADRÃO GOINFRA- AÇO PATINÁVEL</t>
  </si>
  <si>
    <t xml:space="preserve">H672 </t>
  </si>
  <si>
    <t xml:space="preserve">BRITA Nº 2 </t>
  </si>
  <si>
    <t xml:space="preserve">ARAME RECOZIDO 18 BWG </t>
  </si>
  <si>
    <t xml:space="preserve">AÇO CA-60 B - 5,0 MM </t>
  </si>
  <si>
    <t xml:space="preserve">AÇO CA-50 10,0 MM (3/8") </t>
  </si>
  <si>
    <t xml:space="preserve">ARAME GALVANIZADO Nº 14 BWG </t>
  </si>
  <si>
    <t xml:space="preserve">PREGO 18x24 </t>
  </si>
  <si>
    <t>FECHO FIO REDONDO 4" ZINCADO C/PARAFUSO REF.: SOPRANO OU
EQUIVALENTE</t>
  </si>
  <si>
    <t xml:space="preserve">TELA ARAME 5X5 CM FIO 12 </t>
  </si>
  <si>
    <t xml:space="preserve">TUBO FERRO GALVANIZADO 1.1/2" </t>
  </si>
  <si>
    <t xml:space="preserve">H690 </t>
  </si>
  <si>
    <t xml:space="preserve">ELETRODO 2.5 OK </t>
  </si>
  <si>
    <t xml:space="preserve">FERRO REDONDO 3/8" (CHEIO) </t>
  </si>
  <si>
    <t xml:space="preserve">MASSA PLASTICA </t>
  </si>
  <si>
    <t xml:space="preserve">LIXA PARA FERRO Nº 100 </t>
  </si>
  <si>
    <t xml:space="preserve">BRITA Nº 0 </t>
  </si>
  <si>
    <t xml:space="preserve">AREIA MÉDIA </t>
  </si>
  <si>
    <t xml:space="preserve">CHAPA DE AÇO 1/4" </t>
  </si>
  <si>
    <t xml:space="preserve">DISCO DE DESBASTE 7/8" PARA CONCRETO/FERRO (1/4" X 7") </t>
  </si>
  <si>
    <t xml:space="preserve">DISCO DE CORTE DIAM. 5/8"- 10" </t>
  </si>
  <si>
    <t xml:space="preserve">FABRICAÇÃO / MONTAGEM </t>
  </si>
  <si>
    <t xml:space="preserve">CANTONEIRA 1 1/4"X1 1/4" CH. 1/4" </t>
  </si>
  <si>
    <t xml:space="preserve">FERRO CHATO 1/4 X 1.1/4 </t>
  </si>
  <si>
    <t xml:space="preserve">FERRO REDONDO 1/2" (CHEIO) </t>
  </si>
  <si>
    <t xml:space="preserve">ALIZAR DE MADEIRA (MEIA CANA) </t>
  </si>
  <si>
    <t xml:space="preserve">CAL HIDRATADA </t>
  </si>
  <si>
    <t xml:space="preserve">Jg </t>
  </si>
  <si>
    <t xml:space="preserve">PORTAL DE MADEIRA </t>
  </si>
  <si>
    <t xml:space="preserve">PREGO 22x48 </t>
  </si>
  <si>
    <t xml:space="preserve">CHAPA PERFILADA Nº 18 </t>
  </si>
  <si>
    <t>FECHADURA TIPO ALAVANCA 6236 E LAFONTE /8766 E-17 IMAB OU
EQUIVALENTE</t>
  </si>
  <si>
    <t xml:space="preserve">DOBRADIÇA FERRO POLIDO 3.1/2 x 3" COM PARAFUSO </t>
  </si>
  <si>
    <t>FECHADURA PARA SANITARIO LIVRE/OCUPADO REF.: 819 IMAB /719
LAFONTE OU EQUIVALENTE</t>
  </si>
  <si>
    <t xml:space="preserve">CHAPA VINCADA Nº 18 TIPO BANDEJA (CORTADA/DOBRADA) </t>
  </si>
  <si>
    <t xml:space="preserve">CHAPA LISA Nº 18 TIPO BANDEJA (CORTADA/DOBRADA) </t>
  </si>
  <si>
    <t>COMPRESSOR DE 1,5HP-70L-140LB COM PISTOLA DE RESERVATÓRIO SUPERIOR E MANGUEIRA (MANUTENÇÃO E DEPRECIAÇÃO DO EQUIPAMENTO) - PREÇO DO
EQUIPAMENTO NOVO DIVIDIDO POR 1.000</t>
  </si>
  <si>
    <t>LIXA PARA FERRO Nº 100</t>
  </si>
  <si>
    <t>l</t>
  </si>
  <si>
    <t>DILUENTE AGUARRÁS</t>
  </si>
  <si>
    <t>TINTA ESMALTE</t>
  </si>
  <si>
    <t>PARAFUSO AUTO-ATARRAXANTE, CABEÇA CHATA, FENDA SIMPLES, 1/4' (6,35MM) X
25MM</t>
  </si>
  <si>
    <t>ZARCAO/CROMATO DE ZINCO</t>
  </si>
  <si>
    <t>m2</t>
  </si>
  <si>
    <t>(11392/ORSE) Adesivo em vinil para plotagem em letreiro de chapa galvanizada (c/aplicação)</t>
  </si>
  <si>
    <t>COT 509_SEE</t>
  </si>
  <si>
    <t>Kg</t>
  </si>
  <si>
    <t>ESTRUTURA METALICA MR250 / ASTM A36  - COTAÇÃO (FABRICAÇÃO E MONTAGEM)</t>
  </si>
  <si>
    <t>PRIMER EPOXI / EPOXIDICO</t>
  </si>
  <si>
    <t>L</t>
  </si>
  <si>
    <t>TINTA EPOXI BASE AGUA PREMIUM, BRANCA</t>
  </si>
  <si>
    <t>DILUENTE EPOXI</t>
  </si>
  <si>
    <t>m3</t>
  </si>
  <si>
    <t>LANÇAMENTO/APLICAÇÃO/ADENSAMENTO MANUAL DE CONCRETO - (OBRAS CIVIS)</t>
  </si>
  <si>
    <t>PREPARO COM BETONEIRA E TRANSPORTE MANUAL DE CONCRETO FCK=25 MPA</t>
  </si>
  <si>
    <t>LANÇAMENTO/APLICAÇÃO/ADENSAMENTO DE CONCRETO EM FUNDAÇÃO- (O.C.)</t>
  </si>
  <si>
    <t>PARAFUSO DRY WALL, EM ACO ZINCADO, CABECA LENTILHA E PONTA BROCA (LB),
LARGURA 4,2 MM, COMPRIMENTO 13 MM</t>
  </si>
  <si>
    <t>PARAFUSO DRY WALL, EM ACO FOSFATIZADO, CABECA TROMBETA E PONTA AGULHA
(TA), COMPRIMENTO 25 MM</t>
  </si>
  <si>
    <t>MASSA DE REJUNTE EM PO PARA DRYWALL, A BASE DE GESSO, SECAGEM RAPIDA, PARA TRATAMENTO DE JUNTAS DE CHAPA DE GESSO (NECESSITA ADICAO DE AGUA)</t>
  </si>
  <si>
    <t>FITA DE PAPEL REFORCADA COM LAMINA DE METAL PARA REFORCO DE CANTOS DE
CHAPA DE GESSO PARA DRYWALL</t>
  </si>
  <si>
    <t>FITA DE PAPEL MICROPERFURADO, 50 X 150 MM, PARA TRATAMENTO DE JUNTAS DE
CHAPA DE GESSO PARA DRYWALL</t>
  </si>
  <si>
    <t>PERFIL MONTANTE, FORMATO C, EM ACO ZINCADO, PARA ESTRUTURA PAREDE
DRYWALL, E = 0,5 MM, 70 X 3000 MM (L X C)</t>
  </si>
  <si>
    <t>PERFIL GUIA, FORMATO U, EM ACO ZINCADO, PARA ESTRUTURA PAREDE DRYWALL, E
= 0,5 MM, 70 X 3000 MM (L X C)</t>
  </si>
  <si>
    <t>PLACA / CHAPA DE GESSO ACARTONADO, RESISTENTE A UMIDADE (RU), COR VERDE,
E = 12,5 MM, 1200 X 2400 MM (L X C)</t>
  </si>
  <si>
    <t>CENTO</t>
  </si>
  <si>
    <t>PINO DE ACO COM ARRUELA CONICA, DIAMETRO ARRUELA = *23* MM E COMP HASTE
= *27* MM (ACAO INDIRETA)</t>
  </si>
  <si>
    <t>CAL HIDRATADA</t>
  </si>
  <si>
    <t>AREIA MÉDIA</t>
  </si>
  <si>
    <t>AREIA GROSSA</t>
  </si>
  <si>
    <t>AÇO CA-50 - 8,0 MM (5/16")</t>
  </si>
  <si>
    <t>AÇO CA-50 - 6,3 MM (1/4")</t>
  </si>
  <si>
    <t>AÇO CA-60 B - 5,0 MM</t>
  </si>
  <si>
    <t>ARAME RECOZIDO 18 BWG</t>
  </si>
  <si>
    <t>ARAME GALVANIZADO Nº 12 BWG</t>
  </si>
  <si>
    <t>m</t>
  </si>
  <si>
    <t>TABUA PARA FORMA (30CM)</t>
  </si>
  <si>
    <t>PREGO 18x24</t>
  </si>
  <si>
    <t>CIMENTO PORTLAND CPII-32</t>
  </si>
  <si>
    <t>BRITA Nº 2</t>
  </si>
  <si>
    <t>BRITA Nº 1</t>
  </si>
  <si>
    <t xml:space="preserve">TUBO INDUSTRIAL 1.1/2" CHAPA 13 (2,25 MM) </t>
  </si>
  <si>
    <t xml:space="preserve">DILUENTE NR 938 SUMARE/ DILUENTE NR410 RENNER OU EQUIVALENTE </t>
  </si>
  <si>
    <t xml:space="preserve">TINTA ESMALTE </t>
  </si>
  <si>
    <t xml:space="preserve">TUBO FERRO GALVANIZADO 2" </t>
  </si>
  <si>
    <t xml:space="preserve">H682 </t>
  </si>
  <si>
    <t xml:space="preserve">DILUENTE AGUARRÁS </t>
  </si>
  <si>
    <t xml:space="preserve">PRIMER SUPER-GALVITE </t>
  </si>
  <si>
    <t>COMPRESSOR DE 1,5HP-70L-140LB COM PISTOLA DE RESERVATÓRIO
SUPERIOR E MANGUEIRA (MANUTENÇÃO E DEPRECIAÇÃO DO
EQUIPAMENTO) - PREÇO DO EQUIPAMENTO NOVO DIVIDIDO POR 1.000</t>
  </si>
  <si>
    <t xml:space="preserve">ZARCAO/CROMATO DE ZINCO </t>
  </si>
  <si>
    <t>RELE FOTOELETRICO INTERNO E EXTERNO BIVOLT 1000 W, DE CONECTOR, SEM BASE</t>
  </si>
  <si>
    <t xml:space="preserve">GÁS DE COZINHA - GLP </t>
  </si>
  <si>
    <t xml:space="preserve">PRIMER PARA MANTA ASFÁLTICA </t>
  </si>
  <si>
    <t xml:space="preserve">MANTA ASFÁLTICA TIPO III-B 3MM </t>
  </si>
  <si>
    <t>LAMPADA LED TUBULAR BIVOLT 18/20 W, BASE G13</t>
  </si>
  <si>
    <t>LUMINARIA HERMETICA IP-65 PARA 2 DUAS LAMPADAS DE 14/16/18/20 W (NAO INCLUI
REATOR E LAMPADAS)</t>
  </si>
  <si>
    <t>CONCRETO USINADO BOMBEÁVEL FCK=25 MPA</t>
  </si>
  <si>
    <t>(01286/ORSE) Laje pré-fabricada treliçada para piso ou cobertura, h=12cm, el. enchimento em bloco
EPS, h=8cm</t>
  </si>
  <si>
    <t>COT 522_SEE</t>
  </si>
  <si>
    <t xml:space="preserve">PUXADOR/FECHO DE FERRO CROMADO PARA ESQUADRIA MÁXIM-AR </t>
  </si>
  <si>
    <t xml:space="preserve">ALAVANCA PARA BASCULAR TIPO BOLA </t>
  </si>
  <si>
    <t xml:space="preserve">PAR </t>
  </si>
  <si>
    <t xml:space="preserve">FECHO LATERAL (TIPO ORELHA ) PARA JANELA DE CORRER </t>
  </si>
  <si>
    <t xml:space="preserve">PUXADOR TIPO PUNHO DE AÇO GALVANIZADO PARA JANELA CORRER </t>
  </si>
  <si>
    <t xml:space="preserve">RODÍZIO SIMPLES 1 1/4" COM PINO </t>
  </si>
  <si>
    <t>UM</t>
  </si>
  <si>
    <t>IMPERMEABILIZANTE PARA RESERVATÓRIO D'ÁGUA REF.: K11+KZ OU
EQUIVALENTE</t>
  </si>
  <si>
    <t xml:space="preserve">PARAFUSO COM BUCHA S-8 </t>
  </si>
  <si>
    <t xml:space="preserve">AÇO CA-25 </t>
  </si>
  <si>
    <t>FABRICAÇÃO / MONTAGEM</t>
  </si>
  <si>
    <t xml:space="preserve">PARAFUSO AUTO BROCANTE 4,2 X 19MM </t>
  </si>
  <si>
    <t xml:space="preserve">ARAME GALVANIZADO Nº 10 BWG </t>
  </si>
  <si>
    <t xml:space="preserve">CHAPA DE GESSO ACARTONADO, E=12,5MM, 1200X2400 MM </t>
  </si>
  <si>
    <t xml:space="preserve">PARAFUSO DRYWALL 25MM, CABEÇA TROMBETA E PONTA AGULHA (TA) </t>
  </si>
  <si>
    <t xml:space="preserve">MASSA DE REJUNTE EM PÓ PARA DRYWALL (C/ ADIÇÃO DE ÁGUA) </t>
  </si>
  <si>
    <t>PARAFUSO DRYWALL 4,2 X 13MM, ZINCADO, CABEÇA LENTILHA E PONTA
BROCA (LB)</t>
  </si>
  <si>
    <t>FITA DE PAPEL REFORÇADA COM LAMINA DE METAL PARA CANTOS DE
DRYWALL</t>
  </si>
  <si>
    <t>PENDURAL REGULADOR, EM AÇO GALVANIZADO, PARA PERFIL
CANALETA MODELO F530</t>
  </si>
  <si>
    <t>PERFIL CANALETA, FORMATO C (MODELO F530), EM AÇO ZINCADO, E=0,
5MM, 46 X 18 (L X H)</t>
  </si>
  <si>
    <t xml:space="preserve">PARABOLT 6,3MMX82,5MM </t>
  </si>
  <si>
    <t xml:space="preserve">FERRO CHATO 1/2" X 4" </t>
  </si>
  <si>
    <t xml:space="preserve">FERRO CHATO 3/8" X 3" </t>
  </si>
  <si>
    <t xml:space="preserve">FERRO CHATO 1/4" X 2" </t>
  </si>
  <si>
    <t>CONDULETE DE ALUMINIO TIPO C, PARA ELETRODUTO ROSCAVEL DE 3/4", COM TAMPA
CEGA</t>
  </si>
  <si>
    <t>TELHA GALVANIZADA TRAPEZOIDAL 0,50 MM</t>
  </si>
  <si>
    <t xml:space="preserve">CHAVE TRIPOLAR TIPO PACCO 40A </t>
  </si>
  <si>
    <t>CONTATOR TRIPOLAR - 12A, 500V NOMINAL, COMANDO 220V, CATEGORIA
AC-3.</t>
  </si>
  <si>
    <t xml:space="preserve">BOTOEIRA "LIGA-DESLIGA" PARA INSTALAÇÃO EM PORTA DE QUADRO </t>
  </si>
  <si>
    <t xml:space="preserve">BASE DZ DE 25A A 63A </t>
  </si>
  <si>
    <t xml:space="preserve">TAMPA TIPO DZ ATE 63A </t>
  </si>
  <si>
    <t xml:space="preserve">PARAFUSO DE AJUSTE TIPO DZ ATE 63A </t>
  </si>
  <si>
    <t xml:space="preserve">RELE DE FALTA DE FASE 380 V - 60 HZ </t>
  </si>
  <si>
    <t xml:space="preserve">RELE DE SOBRECORRENTE 1-16A </t>
  </si>
  <si>
    <t xml:space="preserve">INTERRUPTOR PARA QUADRO DE COMANDO </t>
  </si>
  <si>
    <t xml:space="preserve">FUSIVEL DZ RETARDADO DE 35A A 63A </t>
  </si>
  <si>
    <t>LASTRO DE CONCRETO REGULARIZADO SEM IMPERMEAB. 1:3:6 ESP= 5CM (BASE)</t>
  </si>
  <si>
    <t>TUBO SOLDAVEL PARA ESGOTO DIAMETRO 100 MM</t>
  </si>
  <si>
    <t>Un</t>
  </si>
  <si>
    <t>TAMPA  PARA CAIXA PASSAGEM FERRO FUNDIDO T-33 - TRÁFEGO LEVE</t>
  </si>
  <si>
    <t>BUCHA DE REDUÇÃO SOLDAVEL LONGA 50 X 25 MM</t>
  </si>
  <si>
    <t>H129</t>
  </si>
  <si>
    <t>BUCHA DE REDUÇÃO SOLDAVEL CURTA DIAM. 60 X 50 MM</t>
  </si>
  <si>
    <t>H124</t>
  </si>
  <si>
    <t>(07611/ORSE) Acionador manual (botoeira) tipo quebra-vidro, para incêndio</t>
  </si>
  <si>
    <t>COT 088_SEE</t>
  </si>
  <si>
    <t>BOTOEIRA "LIGA-DESLIGA" PARA INSTALAÇÃO EM PORTA DE QUADRO</t>
  </si>
  <si>
    <t>LÂMPADA TUBULAR LED, BASE G13, BIVOLT 8/10 W, 900 A 1000 LUMENS,
LUZ BRANCA</t>
  </si>
  <si>
    <t xml:space="preserve">CALHA DE SOBREPOR PARA 2 LAMPADAS TUBULARES 60 CM 8/10 W </t>
  </si>
  <si>
    <t xml:space="preserve">CALHA DE SOBREPOR PARA 2 LAMPADAS TUBULARES 120 CM 15/20 W </t>
  </si>
  <si>
    <t xml:space="preserve">ESCORA ROLIÇA (TIPO EUCALIPTO) </t>
  </si>
  <si>
    <t xml:space="preserve">DISJUNTOR MONOPOLAR DE 10 A 32-A </t>
  </si>
  <si>
    <t xml:space="preserve">FIO ISOLADO 750 V, PIRASTIC 2,5 MM2 </t>
  </si>
  <si>
    <t xml:space="preserve">FITA ISOLANTE, ROLO DE 5,00 M </t>
  </si>
  <si>
    <t xml:space="preserve">PR </t>
  </si>
  <si>
    <t xml:space="preserve">PARAFUSO DE FIXACAO PARA LAVATORIO COM BUCHA PLASTICA 8 MM </t>
  </si>
  <si>
    <t xml:space="preserve">H265 </t>
  </si>
  <si>
    <t xml:space="preserve">FUNDO BRANCO FOSCO </t>
  </si>
  <si>
    <t xml:space="preserve">GRELHA QUADRADO BRANCA 150 MM - (ESGOTO) </t>
  </si>
  <si>
    <t xml:space="preserve">H363 </t>
  </si>
  <si>
    <t xml:space="preserve">ANEL DE VEDAÇÃO PARA VASO SANITÁRIO </t>
  </si>
  <si>
    <t xml:space="preserve">H181 </t>
  </si>
  <si>
    <t xml:space="preserve">LIXA PARA MADEIRA Nº 240 </t>
  </si>
  <si>
    <t>INTERRUPTOR INTERMEDIARIO (FOUR-WAY) - (SUPORTE+MÓDULOS+
ESPELHO)</t>
  </si>
  <si>
    <t>INTERRUPTOR PARALELO DUPLO (2 SECOES) - (SUPORTE+MÓDULOS+
ESPELHO)</t>
  </si>
  <si>
    <t xml:space="preserve">INTERRUPTOR SIMPLES (1 SECAO) - (SUPORTE+MÓDULO+ESPELHO) </t>
  </si>
  <si>
    <t xml:space="preserve">JOELHO 90 GRAUS SOLDAVEL DIAMETRO 32 MM </t>
  </si>
  <si>
    <t xml:space="preserve">H165 </t>
  </si>
  <si>
    <t xml:space="preserve">JOELHO 90 GRAUS SOLDAVEL DIAMETRO 25 MM </t>
  </si>
  <si>
    <t xml:space="preserve">H164 </t>
  </si>
  <si>
    <t xml:space="preserve">LAVATÓRIO MÉDIO SEM COLUNA </t>
  </si>
  <si>
    <t xml:space="preserve">H177 </t>
  </si>
  <si>
    <t xml:space="preserve">LIGACAO FLEXIVEL (ENGATE) PVC 1/2" </t>
  </si>
  <si>
    <t xml:space="preserve">H178 </t>
  </si>
  <si>
    <t xml:space="preserve">LUVA SOLDAVEL COM ROSCA 25 X 3/4" </t>
  </si>
  <si>
    <t xml:space="preserve">H311 </t>
  </si>
  <si>
    <t xml:space="preserve">MADEIRA DE LEI PARA TELHADO (ANGELIM VERMELHO) </t>
  </si>
  <si>
    <t>PIA MARMORE/GRANITO SINTÉTICO 1,00 X 0,54 M (DIMENSÕES
APROXIMADAS)</t>
  </si>
  <si>
    <t xml:space="preserve">H581 </t>
  </si>
  <si>
    <t xml:space="preserve">PORTA GRELHA QUADRADO BRANCO DIAM. 150 mm (ESGOTO) </t>
  </si>
  <si>
    <t xml:space="preserve">H401 </t>
  </si>
  <si>
    <t xml:space="preserve">PREGO 19x27 </t>
  </si>
  <si>
    <t xml:space="preserve">PREGO GALVANIZADO 18 X 27 (TELHEIRO) </t>
  </si>
  <si>
    <t xml:space="preserve">QUADRO DE DISTRIBUICAO DE EMBUTIR EM PVC SB-12E </t>
  </si>
  <si>
    <t xml:space="preserve">REGISTRO DE GAVETA C/CANOPLA DIAM.1.1/4" </t>
  </si>
  <si>
    <t xml:space="preserve">H198 </t>
  </si>
  <si>
    <t xml:space="preserve">REGISTRO DE PRESSAO C/CANOPLA CROMADO 1/2" </t>
  </si>
  <si>
    <t xml:space="preserve">H266 </t>
  </si>
  <si>
    <t xml:space="preserve">RIPAO DE MADEIRA 15 CM </t>
  </si>
  <si>
    <t xml:space="preserve">SIFAO FLEXIVEL UNIVERSAL (SANFONADO) EM PVC PARA LAVATORIO </t>
  </si>
  <si>
    <t xml:space="preserve">H539 </t>
  </si>
  <si>
    <t xml:space="preserve">SIFAO METALICO P/PIA 1.1/2X2" </t>
  </si>
  <si>
    <t xml:space="preserve">H212 </t>
  </si>
  <si>
    <t xml:space="preserve">SIRENE ELETROMECANICA METALICA ALCANCE 500 M </t>
  </si>
  <si>
    <t xml:space="preserve">SOLUCAO LIMPADORA 200 CM3 (FRASCO PLASTICO) </t>
  </si>
  <si>
    <t xml:space="preserve">H215 </t>
  </si>
  <si>
    <t xml:space="preserve">SOQUETE ANTIVIBRATORIO PARA LAMPADA TUBULAR </t>
  </si>
  <si>
    <t xml:space="preserve">TAMPA CEGA REDONDA BRANCA PVC 250 MM </t>
  </si>
  <si>
    <t xml:space="preserve">H606 </t>
  </si>
  <si>
    <t xml:space="preserve">ASSENTO SIMPLES EM POLIPROPILENO PARA VASO SANITÁRIO </t>
  </si>
  <si>
    <t xml:space="preserve">H587 </t>
  </si>
  <si>
    <t xml:space="preserve">TE 90 GRAUS SOLDAVEL DIAMETRO 25 MM </t>
  </si>
  <si>
    <t xml:space="preserve">H221 </t>
  </si>
  <si>
    <t xml:space="preserve">TELHA VOGATEX 4 MM (L=0,50 M) </t>
  </si>
  <si>
    <t xml:space="preserve">TINTA EPOXI COM CATALISADOR </t>
  </si>
  <si>
    <t xml:space="preserve">TOMADA HEXAGONAL 2P + T - 20A - 250V (SUPORTE+MÓDULO+ESPELHO) </t>
  </si>
  <si>
    <t xml:space="preserve">TOMADA HEXAGONAL 2P + T - 10A - 250V (SUPORTE+MÓDULO+ESPELHO) </t>
  </si>
  <si>
    <t xml:space="preserve">TORNEIRA DE BOIA DIAMETRO 3/4" (20 MM) </t>
  </si>
  <si>
    <t xml:space="preserve">H440 </t>
  </si>
  <si>
    <t xml:space="preserve">TORNEIRA DE MESA PARA LAVATORIO DIAMETRO 1/2" </t>
  </si>
  <si>
    <t xml:space="preserve">H237 </t>
  </si>
  <si>
    <t xml:space="preserve">TORNEIRA DE PAREDE PARA PIA OU BEBEDOURO DIÂMETRO 1/2" E 3/4" </t>
  </si>
  <si>
    <t xml:space="preserve">H238 </t>
  </si>
  <si>
    <t xml:space="preserve">TUBO DE DESCIDA PARA CAIXA DE DESCARGA (LONGO 1.1/4") </t>
  </si>
  <si>
    <t xml:space="preserve">H239 </t>
  </si>
  <si>
    <t xml:space="preserve">TUBO DE LIGACAO PVC CROMADO DE 1.1/2" </t>
  </si>
  <si>
    <t xml:space="preserve">H241 </t>
  </si>
  <si>
    <t xml:space="preserve">CURVA 45° DIAMETRO 40 MM (ESGOTO) </t>
  </si>
  <si>
    <t xml:space="preserve">H350 </t>
  </si>
  <si>
    <t xml:space="preserve">COMPENSADO PLASTIFICADO 12 MM 2,20X1,10 M </t>
  </si>
  <si>
    <t xml:space="preserve">COMPENSADO PLASTIFICADO 17 MM 2,20X1,10 M </t>
  </si>
  <si>
    <t xml:space="preserve">COMPENSADO RESINADO COLA FENÓLICA 10 MM 2,20X1,10 M </t>
  </si>
  <si>
    <t xml:space="preserve">CONJUNTO VEDAÇÃO (ARRUELA E BUCHA) PARA TELHA FIBROCIMENTO </t>
  </si>
  <si>
    <t xml:space="preserve">CORPO CAIXA SIFONADA 250 X 172 X 50 MM </t>
  </si>
  <si>
    <t xml:space="preserve">H338 </t>
  </si>
  <si>
    <t xml:space="preserve">CORPO CAIXA SIFONADA 150 X 150 X 50 MM </t>
  </si>
  <si>
    <t xml:space="preserve">H336 </t>
  </si>
  <si>
    <t xml:space="preserve">CAIBRO 5x6 CM </t>
  </si>
  <si>
    <t xml:space="preserve">CAIXA D'ÁGUA POLIETILENO 1000 LTS. COM TAMPA </t>
  </si>
  <si>
    <t xml:space="preserve">H676 </t>
  </si>
  <si>
    <t xml:space="preserve">CAIXA DE DESCARGA (PVC) 9 LITROS </t>
  </si>
  <si>
    <t xml:space="preserve">H585 </t>
  </si>
  <si>
    <t xml:space="preserve">CAIXA DE PASSAGEM METALICA OCTOGONAL FUNDO MOVEL SIMPLES 2" </t>
  </si>
  <si>
    <t xml:space="preserve">CAIXA METALICA RETANGULAR 4"X2"X2" </t>
  </si>
  <si>
    <t xml:space="preserve">CHUVEIRO ELETRICO EM PVC (3 TEMPERATURAS) </t>
  </si>
  <si>
    <t xml:space="preserve">H145 </t>
  </si>
  <si>
    <t>ELETRODUTO PVC FLEXÍVEL (MANGUEIRA CORRUGADA LEVE) DIAM.
25MM</t>
  </si>
  <si>
    <t xml:space="preserve">ADESIVO PLASTICO - BISNAGA 75 G </t>
  </si>
  <si>
    <t xml:space="preserve">H111 </t>
  </si>
  <si>
    <t>ADAPTADOR SOLDÁVEL CURTO COM BOLSA E ROSCA PARA REGISTRO
32X1"</t>
  </si>
  <si>
    <t xml:space="preserve">H102 </t>
  </si>
  <si>
    <t xml:space="preserve">TUBO DE DESPEJO PARA VÁLVULA (PIA/TANQUE) </t>
  </si>
  <si>
    <t xml:space="preserve">H631 </t>
  </si>
  <si>
    <t>ADAPTADOR SOLDÁVEL LONGO COM FLANGES LIVRES PARA CAIXA
D'ÁGUA 32X1"</t>
  </si>
  <si>
    <t xml:space="preserve">H108 </t>
  </si>
  <si>
    <t>BEBEDOURO (PURIFICADOR) ELÉTRICO DE PRESSÃO (IBBL BAG 40 OU
EQUIVALENTE)</t>
  </si>
  <si>
    <t xml:space="preserve">H687 </t>
  </si>
  <si>
    <t xml:space="preserve">BRACADEIRA METALICA TIPO "D" DIÂMETRO 3/4" </t>
  </si>
  <si>
    <t xml:space="preserve">BRAÇO METÁLICO PARA CHUVEIRO 30 CM </t>
  </si>
  <si>
    <t xml:space="preserve">H117 </t>
  </si>
  <si>
    <t xml:space="preserve">BUCHA DE REDUÇÃO SOLDAVEL CURTA 32 X 25 MM </t>
  </si>
  <si>
    <t xml:space="preserve">H134 </t>
  </si>
  <si>
    <t>EXTINTOR DE PÓ ABC (6 KG) - CAPACIDADE EXTINTORA 3A 20 BC COM
PRESILHA/SETA E SUPORTE</t>
  </si>
  <si>
    <t xml:space="preserve">h </t>
  </si>
  <si>
    <t xml:space="preserve">COMPACTADOR DE PLACA VIBRATÓRIA A GASOLINA POTÊNCIA 3HP </t>
  </si>
  <si>
    <t xml:space="preserve">GASOLINA </t>
  </si>
  <si>
    <t xml:space="preserve">TINTA LATEX ACRÍLICA 2ª LINHA/ECONÔMICA </t>
  </si>
  <si>
    <t xml:space="preserve">RL </t>
  </si>
  <si>
    <t xml:space="preserve">ROLO DE PAPEL HIGIÊNICO INDUSTRIAL DE 500M </t>
  </si>
  <si>
    <t xml:space="preserve">SUPORTE PARA ROLO DE PAPEL HIGIÊNICO 300 A 600M EM ABS </t>
  </si>
  <si>
    <t xml:space="preserve">CHAPA GALVANIZADA Nº 26 </t>
  </si>
  <si>
    <t xml:space="preserve">DOBRADIÇA DE PRESSÃO PARA ARMÁRIO DE MADEIRA </t>
  </si>
  <si>
    <t xml:space="preserve">PAC </t>
  </si>
  <si>
    <t xml:space="preserve">PACOTE COM 100 UNIDADES DE COPO DESCARTÁVEL DE 300ML </t>
  </si>
  <si>
    <t xml:space="preserve">SACO PLÁSTICO PARA LIXO DE 50 LITROS </t>
  </si>
  <si>
    <t xml:space="preserve">SUPORTE PARA PAPEL TOALHA INTERFOLHA </t>
  </si>
  <si>
    <t xml:space="preserve">PORTA COPOS DESCARTÁVEIS PARA COPOS DE 300ML </t>
  </si>
  <si>
    <t xml:space="preserve">SUPORTE DISPENSER - PARA SABONETE OU ÁLCOOL </t>
  </si>
  <si>
    <t>PACOTE COM 1.000 FOLHAS DUAS DOBRAS DE PAPEL TOALHA
INTERFOLHAS BRANCA</t>
  </si>
  <si>
    <t xml:space="preserve">SABONETE LÍQUIDO (D= 1,00) </t>
  </si>
  <si>
    <t xml:space="preserve">ÁLCOOL GEL ( D=1,00) </t>
  </si>
  <si>
    <t>GELADEIRA FROST FREE DE APROXIMADAMENTE 300L CONSUL,
ELETROLUX OU EQUIVALENTE</t>
  </si>
  <si>
    <t xml:space="preserve">BOTIJÃO DE GÁS P13 (VASILHAME + GÁS LIQUEFEITO) </t>
  </si>
  <si>
    <t>FOGÃO A GÁS DE 6 BOCAS, ESMALTEC, DAKO, CONTINENTAL OU
EQUIVALENTE</t>
  </si>
  <si>
    <t>TELEVISÃO LED PLANA 32 POLEGADAS DA SAMSUNG, PHILCO OU
EQUIVALENTE</t>
  </si>
  <si>
    <t xml:space="preserve">TUBO SOLDAVEL PARA ESGOTO DIAMETRO 40 MM </t>
  </si>
  <si>
    <t xml:space="preserve">H285 </t>
  </si>
  <si>
    <t xml:space="preserve">TUBO SOLDAVEL PARA ESGOTO DIAMETRO 50 MM </t>
  </si>
  <si>
    <t xml:space="preserve">H286 </t>
  </si>
  <si>
    <t xml:space="preserve">TUBO SOLDAVEL PARA ESGOTO DIAMETRO 100 MM </t>
  </si>
  <si>
    <t xml:space="preserve">H284 </t>
  </si>
  <si>
    <t xml:space="preserve">TUBO SOLDAVEL PVC MARROM DIAM. 25 MM </t>
  </si>
  <si>
    <t xml:space="preserve">H248 </t>
  </si>
  <si>
    <t xml:space="preserve">UNIAO SOLDAVEL DIAMETRO 32 MM </t>
  </si>
  <si>
    <t xml:space="preserve">H272 </t>
  </si>
  <si>
    <t xml:space="preserve">VALVULA 1" PARA MICTORIO TIPO COCHO (PVC) </t>
  </si>
  <si>
    <t xml:space="preserve">H258 </t>
  </si>
  <si>
    <t xml:space="preserve">TUBO SOLDAVEL PVC MARROM DIAM. 32 MM </t>
  </si>
  <si>
    <t xml:space="preserve">H249 </t>
  </si>
  <si>
    <t xml:space="preserve">VALVULA PARA PIA TIPO AMERICANA DIAMETRO 3.1/2" (METALICA) </t>
  </si>
  <si>
    <t xml:space="preserve">H262 </t>
  </si>
  <si>
    <t xml:space="preserve">VALVULA PARA LAVATORIO PVC 1" </t>
  </si>
  <si>
    <t xml:space="preserve">H261 </t>
  </si>
  <si>
    <t xml:space="preserve">VASO SANITARIO CONVENCIONAL </t>
  </si>
  <si>
    <t xml:space="preserve">H264 </t>
  </si>
  <si>
    <t>APLICADOR DE EPOXI</t>
  </si>
  <si>
    <t>um</t>
  </si>
  <si>
    <t>CADEADO SIMPLES EM LATÃO Nº 30</t>
  </si>
  <si>
    <t>CHAPA VINCADA Nº 18 TIPO BANDEJA (CORTADA/DOBRADA)</t>
  </si>
  <si>
    <t>TRANSPORTE HORIZONTAL COM JERICA DE 90 L, DE MASSA/ GRANEL (UNIDADE: M3XKM
). AF_07/2019</t>
  </si>
  <si>
    <t>ADAPTADOR SOLDÁVEL CURTO COM BOLSA E ROSCA PARA REGISTRO
85X3"</t>
  </si>
  <si>
    <t>H297</t>
  </si>
  <si>
    <t>ADAPTADOR SOLDÁVEL CURTO COM BOLSA E ROSCA PARA REGISTRO
60 X 2"</t>
  </si>
  <si>
    <t>H105</t>
  </si>
  <si>
    <t>ADAPTADOR PVC SOLDAVEL, COM FLANGES LIVRES, 75 MM X 2  1/2", PARA CAIXA D'
AGUA</t>
  </si>
  <si>
    <t xml:space="preserve">ADAPTADOR PARA MANGUEIRA 1"/2" </t>
  </si>
  <si>
    <t>COT 023_SEE</t>
  </si>
  <si>
    <t>ADAPTADOR PVC SOLDAVEL, LONGO, COM FLANGE LIVRE, 85 MM X 3", PARA CAIXA D
' AGUA</t>
  </si>
  <si>
    <t xml:space="preserve">1,0000 </t>
  </si>
  <si>
    <t>ADESIVO PLASTICO PARA PVC, FRASCO COM 175 GR</t>
  </si>
  <si>
    <t xml:space="preserve">H104 </t>
  </si>
  <si>
    <t>ARAME GALVANIZADO 6 BWG, D = 5,16 MM (0,157 KG/M), OU 8 BWG, D = 4,19 MM (
0,101 KG/M), OU 10 BWG, D = 3,40 MM (0,0713 KG/M)</t>
  </si>
  <si>
    <t>PARAFUSO, AUTO ATARRACHANTE, CABECA CHATA, FENDA SIMPLES, 1/4 (6,35 MM) X
25 MM</t>
  </si>
  <si>
    <t>PARAFUSO ZINCADO, AUTOBROCANTE, FLANGEADO, 4,2 MM X 19 MM</t>
  </si>
  <si>
    <t>PARAFUSO DRY WALL, EM ACO FOSFATIZADO, CABECA TROMBETA E PONTA AGULHA (TA)
, COMPRIMENTO 25 MM</t>
  </si>
  <si>
    <t>MASSA DE REJUNTE EM PO PARA DRYWALL, A BASE DE GESSO, SECAGEM RAPIDA, PARA
TRATAMENTO DE JUNTAS DE CHAPA DE GESSO (NECESSITA ADICAO DE AGUA)</t>
  </si>
  <si>
    <t>FITA DE PAPEL REFORCADA COM LAMINA DE METAL PARA REFORCO DE CANTOS DE CHAP
A DE GESSO PARA DRYWALL</t>
  </si>
  <si>
    <t>PENDURAL OU PRESILHA REGULADORA, EM ACO GALVANIZADO, COM CORPO, MOLA E REB
ITE, PARA PERFIL TIPO CANALETA DE ESTRUTURA EM FORROS DRYWALL</t>
  </si>
  <si>
    <t>PERFIL CANALETA, FORMATO C, EM ACO ZINCADO, PARA ESTRUTURA FORRO DRYWALL,E = 0,5 MM, *46 X 18* (L X H), COMPRIMENTO 3 M</t>
  </si>
  <si>
    <t>PERFIL CANTONEIRA L, LISA, EM ACO, 25 X 30 MM, E = 0,5 MM, PARA ESTRUTURA DRYWALL</t>
  </si>
  <si>
    <t>PLACA / CHAPA DE GESSO ACARTONADO, STANDARD (ST), COR BRANCA, E = 12,5 MM,1200 X 2400 MM (L X C)</t>
  </si>
  <si>
    <t xml:space="preserve">VIGOTA DE MADEIRA 6x12 </t>
  </si>
  <si>
    <t xml:space="preserve">VIDRO LISO 3 MM - CORTADO E COLOCADO </t>
  </si>
  <si>
    <t>VIDRACEIRO COM ENCARGOS COMPLEMENTARES</t>
  </si>
  <si>
    <t>VIBRADOR 2 HP COM MANGOTE 32MM E MANGUEIRA DE 5M (
MANUTENÇÃO E DEPRECIAÇÃO DO EQUIPAMENTO) - PREÇO DO
EQUIPAMENTO NOVO DIVIDIDO POR 1.000</t>
  </si>
  <si>
    <t>VERNIZ ACRILICO</t>
  </si>
  <si>
    <t>COT 281_SEE</t>
  </si>
  <si>
    <t>COT 282_SEE</t>
  </si>
  <si>
    <t xml:space="preserve">VALVULA P/PIA TIPO AMERICANA DIAMETRO 3.1/2" (METALICA) </t>
  </si>
  <si>
    <t xml:space="preserve">VALVULA P/LAVATORIO OU BEBEDOURO METALICO DIAMETRO 1" </t>
  </si>
  <si>
    <t xml:space="preserve">H260 </t>
  </si>
  <si>
    <t xml:space="preserve">VÁLVULA DE RETENÇÃO HORIZONTAL 2.1/2" </t>
  </si>
  <si>
    <t xml:space="preserve">H600 </t>
  </si>
  <si>
    <t xml:space="preserve">VÁLVULA DE RETENÇÃO EM LATÃO 7/16" NS (I) X 1/2" NPT (E) </t>
  </si>
  <si>
    <t xml:space="preserve">H651 </t>
  </si>
  <si>
    <t>VÁLVULA DE ESFERA TRIPARTIDA 3/4", PASSAGEM PLENA, ROSCA NPT,
CLASSE 300 - NORMA ASME B16.34</t>
  </si>
  <si>
    <t xml:space="preserve">H653 </t>
  </si>
  <si>
    <t xml:space="preserve">H710 </t>
  </si>
  <si>
    <t>VÁLVULA DE DESCARGA DUPLO ACIONAMENTO HIDRA/DOCOL ( BASE E
ACABAMENTO CROMADO ANTIVANDALISMO)</t>
  </si>
  <si>
    <t xml:space="preserve">H664 </t>
  </si>
  <si>
    <t>UNIÃO DE FERRO MALEÁVEL GALVANIZADO 3/4", ASSENTO BRONZE ,
CLASSE 150, ROSCA NPT - NBR 6925</t>
  </si>
  <si>
    <t xml:space="preserve">H720 </t>
  </si>
  <si>
    <t>UNIAO COM ASSENTO CONICO DE BRONZE, DIAMETRO 2 1/2"</t>
  </si>
  <si>
    <t xml:space="preserve">TUBO SOLDAVEL P/ESGOTO DIAMETRO 40 mm </t>
  </si>
  <si>
    <t>TUBO PVC SERIE NORMAL, DN 75 MM, PARA ESGOTO PREDIAL (NBR 5688)</t>
  </si>
  <si>
    <t>TUBO PVC SERIE NORMAL, DN 50 MM, PARA ESGOTO PREDIAL (NBR 5688)</t>
  </si>
  <si>
    <t>TUBO PVC SERIE NORMAL, DN 100 MM, PARA ESGOTO PREDIAL (NBR 5688)</t>
  </si>
  <si>
    <t xml:space="preserve">TUBO PARA VÁLVULA DE DESCARGA (CURTO 1.1/4") </t>
  </si>
  <si>
    <t xml:space="preserve">H240 </t>
  </si>
  <si>
    <t>TUBO INDUSTRIAL D=25 MM CHAPA 13</t>
  </si>
  <si>
    <t>TUBO INDUSTRIAL 2" CHAPA 13</t>
  </si>
  <si>
    <t xml:space="preserve">TUBO FERRO GALVANIZADO 4" </t>
  </si>
  <si>
    <t xml:space="preserve">H669 </t>
  </si>
  <si>
    <t xml:space="preserve">TUBO FERRO GALVANIZADO 3" </t>
  </si>
  <si>
    <t xml:space="preserve">H683 </t>
  </si>
  <si>
    <t xml:space="preserve">TUBO FERRO GALVANIZADO 2.1/2" </t>
  </si>
  <si>
    <t xml:space="preserve">H695 </t>
  </si>
  <si>
    <t>TUBO ACO GALVANIZADO COM COSTURA, CLASSE MEDIA, DN 3/4", E = *2,65* MM, PE
SO *1,58* KG/M (NBR 5580)</t>
  </si>
  <si>
    <t xml:space="preserve">m3km </t>
  </si>
  <si>
    <t xml:space="preserve">TRANSPORTE DE MAT.ESCAVADO C/C.B. (M3XKM) ( O. RODOV.) </t>
  </si>
  <si>
    <t xml:space="preserve">TRANSPORTE C/LAMINA ATE 100 M ( O. RODOV.) </t>
  </si>
  <si>
    <t>TORNEIRA METALICA CROMADA, RETA, DE PAREDE, PARA COZINHA, SEM BICO, SEM AR
EJADOR, PADRAO POPULAR, 1/2 " OU 3/4 " (REF 1158)</t>
  </si>
  <si>
    <t>TORNEIRA METALICA CROMADA, DE MESA/BANCADA, PARA COZINHA, BICA MOVEL, COM
AREJADOR, 1/2 " OU 3/4 " (REF 1167 / 1168)</t>
  </si>
  <si>
    <t>TORNEIRA DE MESA PARA P.N.E. COM FECHAMENTO AUTOMÁTICO
TEMPORIZADO PARA LAVATÓRIO DIÂMETRO DE 1/2"</t>
  </si>
  <si>
    <t xml:space="preserve">H713 </t>
  </si>
  <si>
    <t>TORNEIRA DE MESA COM FECHAMENTO AUTOMÁTICO TEMPORIZADO
PARA LAVATÓRIO DIÂMETRO DE 1/2"</t>
  </si>
  <si>
    <t xml:space="preserve">H709 </t>
  </si>
  <si>
    <t xml:space="preserve">TORNEIRA BOIA DIAMETRO 1" (25 MM ) </t>
  </si>
  <si>
    <t xml:space="preserve">H474 </t>
  </si>
  <si>
    <t xml:space="preserve">TOMADA HEXAGONAL 2P + T - 20A - 250V </t>
  </si>
  <si>
    <t xml:space="preserve">TOMADA HEXAGONAL 2P + T - 10A - 250V </t>
  </si>
  <si>
    <t>TOMADA BAIXA DE EMBUTIR (2 MÓDULOS), 2P+T 10 A, SEM SUPORTE E SEM PLACA -
FORNECIMENTO E INSTALAÇÃO. AF_12/2015</t>
  </si>
  <si>
    <t xml:space="preserve">TINTA TEXTURIZADA </t>
  </si>
  <si>
    <t xml:space="preserve">TINTA PVA LATEX </t>
  </si>
  <si>
    <t xml:space="preserve">TINTA LATEX ACRILICA - SEMI BRILHO </t>
  </si>
  <si>
    <t xml:space="preserve">TINTA GRAFITE </t>
  </si>
  <si>
    <t>TINTA ADMIRAL ESMALTE SUMARE / REKOMAR FBR RENNER - (AMARELO/
AZUL/VERDE) OU EQUIVALENTE</t>
  </si>
  <si>
    <t>TINTA ACRILICA PREMIUM PARA PISO</t>
  </si>
  <si>
    <t xml:space="preserve">TIJOLO FURADO 19x19x9 </t>
  </si>
  <si>
    <t xml:space="preserve">TIJOLO FURADO 14X29X9 6 FUROS </t>
  </si>
  <si>
    <t xml:space="preserve">TIJOLO COMUM MACIÇO (4,5x9x19cm) </t>
  </si>
  <si>
    <t xml:space="preserve">TERMINAL DE VENTILACAO DIAMETRO 50 mm - (ESGOTO) </t>
  </si>
  <si>
    <t xml:space="preserve">H410 </t>
  </si>
  <si>
    <t>TERMINAL A COMPRESSAO EM COBRE ESTANHADO PARA CABO 6 MM2, 1 FURO E 1 COMPR
ESSAO, PARA PARAFUSO DE FIXACAO M6</t>
  </si>
  <si>
    <t>TERMINAL A COMPRESSAO EM COBRE ESTANHADO PARA CABO 4 MM2, 1 FURO E 1 COMPR
ESSAO, PARA PARAFUSO DE FIXACAO M5</t>
  </si>
  <si>
    <t>TERMINAL A COMPRESSAO EM COBRE ESTANHADO PARA CABO 2,5 MM2, 1 FURO E 1 COM
PRESSAO, PARA PARAFUSO DE FIXACAO M5</t>
  </si>
  <si>
    <t>TERMINAL A COMPRESSAO EM COBRE ESTANHADO PARA CABO 16 MM2, 1 FURO E 1 COMP
RESSAO, PARA PARAFUSO DE FIXACAO M6</t>
  </si>
  <si>
    <t>TERMINAL A COMPRESSAO EM COBRE ESTANHADO PARA CABO 10 MM2, 1 FURO E 1 COMP
RESSAO, PARA PARAFUSO DE FIXACAO M6</t>
  </si>
  <si>
    <t>TELHADISTA COM ENCARGOS COMPLEMENTARES</t>
  </si>
  <si>
    <t xml:space="preserve">TELHA COLONIAL RESINADA COR VERMELHA ( "SUPER" ) </t>
  </si>
  <si>
    <t xml:space="preserve">TELA PORTUGUESA 3X3CM FIO 12 </t>
  </si>
  <si>
    <t>TE SOLDAVEL, PVC, 90 GRAUS, 25 MM, PARA AGUA FRIA PREDIAL (NBR 5648)</t>
  </si>
  <si>
    <t xml:space="preserve">H300 </t>
  </si>
  <si>
    <t>TE DE REDUCAO DE FERRO GALVANIZADO, COM ROSCA BSP, DE 3/4" X 1/2"</t>
  </si>
  <si>
    <t xml:space="preserve">TE DE REDUCAO 90 GRAUS SOLDAVEL 50 X 25 MM </t>
  </si>
  <si>
    <t xml:space="preserve">H231 </t>
  </si>
  <si>
    <t xml:space="preserve">TE DE REDUCAO 90 GRAUS SOLDAVEL 32 X 25 MM </t>
  </si>
  <si>
    <t xml:space="preserve">H229 </t>
  </si>
  <si>
    <t>TE DE FERRO MALEÁVEL GALVANIZADO 3/4" CLASSE 150 ROSCA NPT
NBR 6925</t>
  </si>
  <si>
    <t xml:space="preserve">H718 </t>
  </si>
  <si>
    <t xml:space="preserve">TÊ DE FERRO GALVANIZADO 90º X 2 1/2" </t>
  </si>
  <si>
    <t xml:space="preserve">H708 </t>
  </si>
  <si>
    <t xml:space="preserve">TE 90 GRAUS SOLDAVEL DIAMETRO 60 MM </t>
  </si>
  <si>
    <t xml:space="preserve">H225 </t>
  </si>
  <si>
    <t xml:space="preserve">TE 90 GRAUS SOLDAVEL DIAMETRO 50 MM </t>
  </si>
  <si>
    <t xml:space="preserve">H224 </t>
  </si>
  <si>
    <t xml:space="preserve">TE 90 GRAUS SOLDAVEL DIAMETRO 32 MM </t>
  </si>
  <si>
    <t xml:space="preserve">H222 </t>
  </si>
  <si>
    <t xml:space="preserve">TE 90 GRAUS SODL.BUC.LATAO BOLSA CENTRAL 25X25X3/4" </t>
  </si>
  <si>
    <t xml:space="preserve">H302 </t>
  </si>
  <si>
    <t xml:space="preserve">TANQUE DE PRESSÃO DE 10 L </t>
  </si>
  <si>
    <t xml:space="preserve">H623 </t>
  </si>
  <si>
    <t>TAMPAO FOFO SIMPLES COM BASE, CLASSE A15 CARGA MAX 1,5 T, 400 X 400 MM
(COM INSCRICAO EM RELEVO DO TIPO DE REDE)</t>
  </si>
  <si>
    <t>TAMPAO FOFO SIMPLES COM BASE, CLASSE A15 CARGA MAX 1,5 T, 300 X 300 MM
(COM INSCRICAO EM RELEVO DO TIPO DE REDE)</t>
  </si>
  <si>
    <t>TAMPAO COM CORRENTE, EM LATAO, ENGATE RAPIDO 1 1/2", PARA INSTALACAO
PREDIAL DE COMBATE A INCENDIO</t>
  </si>
  <si>
    <t xml:space="preserve">TAMPÃO CEGO COM CORRENTE 2.1/2" </t>
  </si>
  <si>
    <t xml:space="preserve">H622 </t>
  </si>
  <si>
    <t xml:space="preserve">TAMPA CEGA PLÁSTICA 4"X2" COM FURO CENTRAL (PARA TV/SOM...) </t>
  </si>
  <si>
    <t>TABUA PARA FORMA(30CM)</t>
  </si>
  <si>
    <t>SUPORTE PARAFUSADO COM PLACA DE ENCAIXE 4" X 2" MÉDIO (1,30 M DO PISO)
A PONTO ELÉTRICO - FORNECIMENTO E INSTALAÇÃO. AF_12/2015</t>
  </si>
  <si>
    <t>SUPORTE ISOLADOR PARA CORDOALHA DE COBRE - FORNECIMENTO E INSTALAÇÃO. AF_1
2/2017</t>
  </si>
  <si>
    <t>SUPORTE DE AÇO GALVANIZADO PARA FIXAÇÃO DO PÁRA-RAIO
POLIMÉRICO</t>
  </si>
  <si>
    <t>SOQUETE DE BAQUELITE BASE E27, PARA LAMPADAS</t>
  </si>
  <si>
    <t xml:space="preserve">2,0000 </t>
  </si>
  <si>
    <t>SONDAGEM A PERCUSSÃO (SPT) - COTAÇÃO COM FIRMAS
ESPECIALIZADAS</t>
  </si>
  <si>
    <t>SOLUCAO PREPARADORA / LIMPADORA PARA PVC, FRASCO COM 1000 CM3</t>
  </si>
  <si>
    <t xml:space="preserve">SOLUCAO LIMPADORA 1000 CM3 (FRASCO PLASTICO) </t>
  </si>
  <si>
    <t xml:space="preserve">H214 </t>
  </si>
  <si>
    <t>SOLDADOR COM ENCARGOS COMPLEMENTARES</t>
  </si>
  <si>
    <t xml:space="preserve">SIRENE METALICA INGESIG ALCANCE 500 MT. </t>
  </si>
  <si>
    <t xml:space="preserve">cm3 </t>
  </si>
  <si>
    <t xml:space="preserve">SIKAFLEX-1A PLUS OU VEDAFLEX </t>
  </si>
  <si>
    <t xml:space="preserve">SIKA 1 / VEDACIT (D=1,00) OU EQUIVALENTE </t>
  </si>
  <si>
    <t>SIFAO PLASTICO FLEXIVEL SAIDA VERTICAL PARA COLUNA LAVATORIO, 1 X 1.1/2 "</t>
  </si>
  <si>
    <t xml:space="preserve">SIFAO P/TANQUE 1" X 1.1/2" PVC </t>
  </si>
  <si>
    <t xml:space="preserve">H485 </t>
  </si>
  <si>
    <t>SERVENTE COM ENCARGOS COMPLEMENTARES</t>
  </si>
  <si>
    <t>SERVENTE</t>
  </si>
  <si>
    <t xml:space="preserve">SELADOR ACRILICO </t>
  </si>
  <si>
    <t xml:space="preserve">H544 </t>
  </si>
  <si>
    <t xml:space="preserve">SABAO EM PO </t>
  </si>
  <si>
    <t xml:space="preserve">ROLDANA EM FERRO 2" PARA PORTÃO DE CORRER </t>
  </si>
  <si>
    <t xml:space="preserve">RODÍZIO DUPLO 1 1/2"COM ESFERA </t>
  </si>
  <si>
    <t xml:space="preserve">RODAPE FUNDIDO DE GRANITINA 7 CM </t>
  </si>
  <si>
    <t>REGULADOR DE 1º ESTÁGIO 60KG/H MODELO AP-40  COM MANÔMETRO</t>
  </si>
  <si>
    <t>COT 101_SEE</t>
  </si>
  <si>
    <t xml:space="preserve">REGISTRO GLOBO ANGULAR 2.1/2" </t>
  </si>
  <si>
    <t xml:space="preserve">H577 </t>
  </si>
  <si>
    <t>REGISTRO GAVETA COM ACABAMENTO E CANOPLA CROMADOS, SIMPLES, BITOLA 3/4 " (
REF 1509)</t>
  </si>
  <si>
    <t>REGISTRO GAVETA COM ACABAMENTO E CANOPLA CROMADOS, SIMPLES, BITOLA 1 " (RE
F 1509)</t>
  </si>
  <si>
    <t xml:space="preserve">REGISTRO DE GAVETA DIAMETRO 2.1/2" BRUTO </t>
  </si>
  <si>
    <t xml:space="preserve">H207 </t>
  </si>
  <si>
    <t>REGISTRO DE GAVETA COM HASTE ASCENDENTE DE BRONZE 2 1/2"</t>
  </si>
  <si>
    <t>COT 017_SEE</t>
  </si>
  <si>
    <t xml:space="preserve">H200 </t>
  </si>
  <si>
    <t xml:space="preserve">H197 </t>
  </si>
  <si>
    <t xml:space="preserve">REFEICAO </t>
  </si>
  <si>
    <t>REDUCAO FIXA TIPO STORZ, ENGATE RAPIDO 2.1/2" X 1.1/2", EM LATAO, PARA
INSTALACAO PREDIAL COMBATE A INCENDIO PREDIAL</t>
  </si>
  <si>
    <t xml:space="preserve">H396 </t>
  </si>
  <si>
    <t xml:space="preserve">RASPAGEM APL.RES.AC.2 DEMAOS </t>
  </si>
  <si>
    <t>QUADRO DE DISTRIBUICAO COM BARRAMENTO TRIFASICO, DE EMBUTIR, EM CHAPA DE A
CO GALVANIZADO, PARA 24 DISJUNTORES DIN, 100 A</t>
  </si>
  <si>
    <t xml:space="preserve">PRESSOSTATO 50 A 80 PSI </t>
  </si>
  <si>
    <t xml:space="preserve">H624 </t>
  </si>
  <si>
    <t>PRESILHA LATÃO 16/35MM 5MM+PARAF FENDA 1/4''X1.1/4''</t>
  </si>
  <si>
    <t>COT 004_SEE</t>
  </si>
  <si>
    <t>PREPARO DE FUNDO DE VALA COM LARGURA MENOR QUE 1,5 M, COM CAMADA DE AREIA,
LANÇAMENTO MANUAL. AF_08/2020</t>
  </si>
  <si>
    <t xml:space="preserve">PREGO 17 X 21 </t>
  </si>
  <si>
    <t xml:space="preserve">PORTA DE ACO (ENROLAR) </t>
  </si>
  <si>
    <t>PORTA ABRIR/VENEZIANA PF-4 C/FERRAGENS</t>
  </si>
  <si>
    <t>PORCA ZINCADA, SEXTAVADA, DIAMETRO 3/8"</t>
  </si>
  <si>
    <t xml:space="preserve">PORCA SEXTAVADA D = 1/4" </t>
  </si>
  <si>
    <t>POLIMENTO DE PISO EM CONCRETO COM ALISADORA DE PISO COM
HÉLICE (TIPO "BAMBOLÊ")</t>
  </si>
  <si>
    <t>PLACA DE SINALIZACAO DE SEGURANCA CONTRA INCENDIO, FOTOLUMINESCENTE, RETANGULAR, *12 X 40* CM, EM PVC *2* MM ANTI-CHAMAS (SIMBOLOS, CORES E
PICTOGRAMAS CONFORME NBR 16820)</t>
  </si>
  <si>
    <t>PLACA DE SINALIZACAO DE SEGURANCA CONTRA INCENDIO, FOTOLUMINESCENTE, QUADRADA, *20 X 20* CM, EM PVC *2* MM ANTI-CHAMAS (SIMBOLOS, CORES E
PICTOGRAMAS CONFORME NBR 16820)</t>
  </si>
  <si>
    <t xml:space="preserve">PLACA DE OBRA PLOTADA NA CHAPA 26 </t>
  </si>
  <si>
    <t xml:space="preserve">PLACA DE INAUGURACAO ACO ESCOVADO 60X120CM </t>
  </si>
  <si>
    <t>PISO FUNDIDO DE GRANITINA 8MM(COM JUNTA 27 MM /GRANA /CERA/
MAO OBRA)</t>
  </si>
  <si>
    <t>PISO DE LADRILHO HIDRÁULICO COLORIDO MODELO TÁTIL ( ALERTA OU
DIRECIONAL)</t>
  </si>
  <si>
    <t>PISO DE BORRACHA COLORIDO MODELO TÁTIL ( ALERTA OU DIRECIONAL
)</t>
  </si>
  <si>
    <t>PINTURA COM TINTA ALQUÍDICA DE FUNDO (TIPO ZARCÃO) PULVERIZADA SOBRE PERFI
L METÁLICO EXECUTADO EM FÁBRICA (POR DEMÃO). AF_01/2020_P</t>
  </si>
  <si>
    <t>PINTOR</t>
  </si>
  <si>
    <t>PINT.ESMALTE/ESQUAD.FERRO C/FUNDO ANTICOR.</t>
  </si>
  <si>
    <t xml:space="preserve">PINO RETO C/PORCA(5X16 300 MM) </t>
  </si>
  <si>
    <t xml:space="preserve">PERNOITE INCLUSO CAFÉ DA MANHÃ </t>
  </si>
  <si>
    <t>PERFIL "U" DE ACO LAMINADO, "U" 152 X 15,6</t>
  </si>
  <si>
    <t>PEDREIRO COM ENCARGOS COMPLEMENTARES</t>
  </si>
  <si>
    <t>PEDREIRO</t>
  </si>
  <si>
    <t>PASSEIO PROTECAO EM CONC.DESEMPEN.5 CM 1:2,5:3,5 ( INCLUSO ESPELHO DE 30CM/ESCAVAÇÃO/REATERRO/APILOAMENTO/ATERRO INTERNO)</t>
  </si>
  <si>
    <t xml:space="preserve">PARAFUSOS SEXTAVADO D=1/4" X 5/8" </t>
  </si>
  <si>
    <t xml:space="preserve">PARAFUSO P/BUCHA S-8 </t>
  </si>
  <si>
    <t xml:space="preserve">PARAFUSO P/BUCHA S-10 </t>
  </si>
  <si>
    <t>PARAFUSO NIQUELADO 3 1/2" COM ACABAMENTO CROMADO PARA FIXAR PECA SANITARIA
, INCLUI PORCA CEGA, ARRUELA E BUCHA DE NYLON TAMANHO S-8</t>
  </si>
  <si>
    <t>PARAFUSO FRANCES M16 EM ACO GALVANIZADO, COMPRIMENTO = 45 MM,
DIAMETRO = 16 MM, CABECA ABAULADA</t>
  </si>
  <si>
    <t>PARAFUSO COM BUCHA S-8</t>
  </si>
  <si>
    <t xml:space="preserve">PARAFUSO CABEÇA ABAULADA( FRANCES) M16 X 150 MM </t>
  </si>
  <si>
    <t xml:space="preserve">PARAFUSO 8x110 MM </t>
  </si>
  <si>
    <t>PARA RAIOS DISTRIBUIDOR POLIMÉRICO ÓXIDO DE ZINCO S/
CENTELHADOR C/ DESLIGAMENTO AUTOMÁTICO 15KV,10KA</t>
  </si>
  <si>
    <t>PAPELEIRA DE PAREDE EM METAL CROMADO SEM TAMPA</t>
  </si>
  <si>
    <t xml:space="preserve">OXIDO DE FERRO </t>
  </si>
  <si>
    <t xml:space="preserve">OPERADOR DE BETONEIRA </t>
  </si>
  <si>
    <t xml:space="preserve">OLHAL PARA PARAFUSO </t>
  </si>
  <si>
    <t>OFICIAL "B"</t>
  </si>
  <si>
    <t>NIPLE DUPLO DE FERRO MALEÁVEL GALVANIZADO 3/4" CLASSE 300
ROSCA NPT - NBR 6925</t>
  </si>
  <si>
    <t xml:space="preserve">H650 </t>
  </si>
  <si>
    <t xml:space="preserve">NIPLE DUPLO DE FERRO GALVANIZADO 2.1/2" </t>
  </si>
  <si>
    <t xml:space="preserve">H628 </t>
  </si>
  <si>
    <t>NIPLE DE REDUCAO DE FERRO GALVANIZADO, COM ROSCA BSP, DE 3/4" X 1/2"</t>
  </si>
  <si>
    <t>NIPLE DE REDUCAO DE FERRO GALVANIZADO, COM ROSCA BSP, DE 1/2" X 1/4"</t>
  </si>
  <si>
    <t>NIPLE DE FERRO GALVANIZADO, COM ROSCA BSP, DE 2 1/2"</t>
  </si>
  <si>
    <t>NIPLE DE FERRO GALVANIZADO, COM ROSCA BSP, DE 1/2"</t>
  </si>
  <si>
    <t>MONTADOR DE ESTRUTURA METÁLICA COM ENCARGOS COMPLEMENTARES</t>
  </si>
  <si>
    <t xml:space="preserve">MONTADOR DE ESTRUT. METALICA </t>
  </si>
  <si>
    <t>MASSA PLASTICA</t>
  </si>
  <si>
    <t xml:space="preserve">MASSA CORRIDA P.V.A. </t>
  </si>
  <si>
    <t>MASSA A OLEO</t>
  </si>
  <si>
    <t>MARCENEIRO</t>
  </si>
  <si>
    <t xml:space="preserve">MANOMETRO - 0 A 10 KG/CM2 </t>
  </si>
  <si>
    <t xml:space="preserve">H625 </t>
  </si>
  <si>
    <t xml:space="preserve">H617 </t>
  </si>
  <si>
    <t>MANGUEIRA CHICOTE "PIG TAIL" FLEXÍVEL PARA P-45 DE MANGUEIRA
NITRÍLICA COM COMPRIMENTO DE 500 MM E ROSCA DAS CONEXÕES DE
7/8" R.E. X 7/16"NS OU M20 X 7/16" NS - NBR 13419</t>
  </si>
  <si>
    <t xml:space="preserve">H661 </t>
  </si>
  <si>
    <t>MADEIRA DE LEI PARA TELHADO (ANGELIM VERMELHO)</t>
  </si>
  <si>
    <t xml:space="preserve">MAD.DE LEI/MAO OBRA/FAB./VERNIZ.(I=1,6) </t>
  </si>
  <si>
    <t xml:space="preserve">H318 </t>
  </si>
  <si>
    <t xml:space="preserve">LUVA SIMPLES DIAMETRO 50 mm (ESGOTO) </t>
  </si>
  <si>
    <t xml:space="preserve">H390 </t>
  </si>
  <si>
    <t xml:space="preserve">LUVA SIMPLES DIAMETRO 40 mm (ESGOTO) </t>
  </si>
  <si>
    <t xml:space="preserve">H389 </t>
  </si>
  <si>
    <t xml:space="preserve">LUVA SIMPLES DIAMETRO 100 mm - (ESGOTO) </t>
  </si>
  <si>
    <t xml:space="preserve">H392 </t>
  </si>
  <si>
    <t>LUVA REDUÇÃO DE FERRO MALEÁVEL GALVANIZADO 3/4" X 1/2", CLASSE
150, ROSCA NPT - NBR 6925</t>
  </si>
  <si>
    <t xml:space="preserve">H655 </t>
  </si>
  <si>
    <t xml:space="preserve">LUVA PVC ROSQUEAVEL DIAMETRO 3/4" </t>
  </si>
  <si>
    <t xml:space="preserve">LUVA PVC ROSQUEAVEL DIAMETRO 1.1/2" </t>
  </si>
  <si>
    <t xml:space="preserve">LUVA PVC ROSQUEAVEL DIAMETRO 1" </t>
  </si>
  <si>
    <t>LUVA EM PVC RIGIDO ROSCAVEL, DE 2 1/2", PARA ELETRODUTO</t>
  </si>
  <si>
    <t>LUVA DE REDUCAO, PVC, SOLDAVEL, 50 X 25 MM, PARA AGUA FRIA PREDIAL</t>
  </si>
  <si>
    <t>LUVA DE REDUCAO SOLDAVEL, PVC, 60 MM X 50 MM, PARA AGUA FRIA PREDIAL</t>
  </si>
  <si>
    <t>LUMINARIA LED REFLETOR RETANGULAR BIVOLT, LUZ BRANCA, 50 W</t>
  </si>
  <si>
    <t>LUMINARIA DE EMERGENCIA 30 LEDS, POTENCIA 2 W, BATERIA DE LITIO, AUTONOMIA
DE 6 HORAS</t>
  </si>
  <si>
    <t>LIXA PARA PAREDE ( NÚMERO 100 )</t>
  </si>
  <si>
    <t>LIXA PARA FERRO ( NÚMERO 100 )</t>
  </si>
  <si>
    <t>LIXA D'AGUA EM FOLHA, GRAO 100</t>
  </si>
  <si>
    <t xml:space="preserve">H179 </t>
  </si>
  <si>
    <t xml:space="preserve">H176 </t>
  </si>
  <si>
    <t>LANÇAMENTO/APLICAÇÃO/ADENSAMENTO MANUAL DE CONCRETO - (O.C.)</t>
  </si>
  <si>
    <t>LAMPADA FLUORESCENTE COMPACTA 2U BRANCA 15 W, BASE E27 (127/220 V)</t>
  </si>
  <si>
    <t xml:space="preserve">LACO PREFORMADO DE DISTRIBUICAO </t>
  </si>
  <si>
    <t>KIT CAVALETE (D=25MM P/HIDRÔM. 1,5; 3 E 5M3) + CAIXA PADRÃO "A" DA
SANEAGO</t>
  </si>
  <si>
    <t xml:space="preserve">H665 </t>
  </si>
  <si>
    <t xml:space="preserve">JUNCAO SIMPLES DIAMETRO 75 X 50 mm - (ESGOTO) </t>
  </si>
  <si>
    <t xml:space="preserve">H388 </t>
  </si>
  <si>
    <t xml:space="preserve">JUNCAO SIMPLES DIAMETRO 50 X 50 mm (ESGOTO) </t>
  </si>
  <si>
    <t xml:space="preserve">H387 </t>
  </si>
  <si>
    <t xml:space="preserve">JUNCAO SIMPLES DIAMETRO 100 X 50 MM - (ESGOTO) </t>
  </si>
  <si>
    <t xml:space="preserve">H386 </t>
  </si>
  <si>
    <t>JOELHO PVC, SOLDAVEL, PB, 90 GRAUS, DN 50 MM, PARA ESGOTO PREDIAL</t>
  </si>
  <si>
    <t>JOELHO PVC, SOLDAVEL, PB, 45 GRAUS, DN 50 MM, PARA ESGOTO PREDIAL</t>
  </si>
  <si>
    <t>JOELHO PVC, SOLDAVEL, BB, 45 GRAUS, DN 40 MM, PARA ESGOTO PREDIAL</t>
  </si>
  <si>
    <t>JOELHO PVC, SOLDAVEL, 90 GRAUS, 25 MM, PARA AGUA FRIA PREDIAL</t>
  </si>
  <si>
    <t xml:space="preserve">H173 </t>
  </si>
  <si>
    <t xml:space="preserve">JOELHO 90 GRAUS SOLDAVEL DIAMETRO 60 MM </t>
  </si>
  <si>
    <t xml:space="preserve">H168 </t>
  </si>
  <si>
    <t xml:space="preserve">JOELHO 90 GRAUS DIAMETRO 75 mm (ESGOTO) </t>
  </si>
  <si>
    <t xml:space="preserve">H372 </t>
  </si>
  <si>
    <t xml:space="preserve">JOELHO 90 GRAUS DIAMETRO 100 mm (ESGOTO) </t>
  </si>
  <si>
    <t xml:space="preserve">H377 </t>
  </si>
  <si>
    <t xml:space="preserve">H280 </t>
  </si>
  <si>
    <t xml:space="preserve">H281 </t>
  </si>
  <si>
    <t xml:space="preserve">JOELHO 90 GR. C/ANEL 40 mm </t>
  </si>
  <si>
    <t xml:space="preserve">H442 </t>
  </si>
  <si>
    <t>JATEAMENTO ABRASIVO COM GRANALHA DE AÇO EM PERFIL METÁLICO EM FÁBRICA. AF_
01/2020</t>
  </si>
  <si>
    <t>ISOLADOR PILAR COM CORPO POLIMÉRICO E CABEÇA DE PORCELANA - 15 Kv</t>
  </si>
  <si>
    <t>COT 311_SEE</t>
  </si>
  <si>
    <t xml:space="preserve">ISOLADOR DE ANCORAGEM POLIMÉRICO 15 KV </t>
  </si>
  <si>
    <t xml:space="preserve">ISOL 2/IGOL 2 OU EQUIVALENTE </t>
  </si>
  <si>
    <t xml:space="preserve">INTERRUPTOR SIMPLES (2 SECOES) </t>
  </si>
  <si>
    <t xml:space="preserve">INTERRUPTOR SIMPLES (1 SECAO) </t>
  </si>
  <si>
    <t xml:space="preserve">INTERRUPTOR DIFERENCIAL RESIDUAL (DR) BIPOLAR DE 25A-30MA </t>
  </si>
  <si>
    <t xml:space="preserve">INDENIZAÇÃO DE JAZIDA </t>
  </si>
  <si>
    <t>IMPERMEABILIZAÇÃO DE SUPERFÍCIE COM ARGAMASSA POLIMÉRICA / MEMBRANA
ACRÍLICA, 3 DEMÃOS. AF_06/2018</t>
  </si>
  <si>
    <t>HORA IMPRODUTIVA DO CAMINHÃO CARROCERIA MADEIRA 15 T ( O.
RODOV. )</t>
  </si>
  <si>
    <t xml:space="preserve">HIDROMETRO 3 M3, DIAM. RAMAL = 25 MM </t>
  </si>
  <si>
    <t xml:space="preserve">H424 </t>
  </si>
  <si>
    <t>HASTE ROSQUEADA "TIRANTE" 3/8"</t>
  </si>
  <si>
    <t>COT 012_SEE</t>
  </si>
  <si>
    <t>HASTE DE ATERRAMENTO EM ACO COM 3,00 M DE COMPRIMENTO E DN = 5/8", REVESTI
DA COM BAIXA CAMADA DE COBRE, SEM CONECTOR</t>
  </si>
  <si>
    <t>GUINDASTE HIDRÁULICO AUTOPROPELIDO, COM LANÇA TELESCÓPICA 40 M, CAPACIDADE
MÁXIMA 60 T, POTÊNCIA 260 KW - CHP DIURNO. AF_03/2016</t>
  </si>
  <si>
    <t>GUINDASTE HIDRÁULICO AUTOPROPELIDO, COM LANÇA TELESCÓPICA 40 M, CAPACIDADE
MÁXIMA 60 T, POTÊNCIA 260 KW - CHI DIURNO. AF_03/2016</t>
  </si>
  <si>
    <t xml:space="preserve">H354 </t>
  </si>
  <si>
    <t xml:space="preserve">H361 </t>
  </si>
  <si>
    <t xml:space="preserve">H368 </t>
  </si>
  <si>
    <t xml:space="preserve">GRANITO POLIDO PARA DIVISORIA CINZA 2 CM </t>
  </si>
  <si>
    <t xml:space="preserve">GRANITO POLIDO P/BANCADA 2 CM </t>
  </si>
  <si>
    <t xml:space="preserve">GRAMPO PARA CABO DE AÇO 1/4" </t>
  </si>
  <si>
    <t xml:space="preserve">GRAMPO DE ANCORAGEM POLIMÉRICO </t>
  </si>
  <si>
    <t xml:space="preserve">GRAMA ESMERALDA EM PLACAS </t>
  </si>
  <si>
    <t>FUNDO ANTICORROSIVO PARA METAIS FERROSOS (ZARCAO)</t>
  </si>
  <si>
    <t>FORRO EM LAJE PRE-MOLDADA INC.CAPEAMENTO/FERR.DISTRIB./ESCORAMENTO E
FORMA/DESFORMA</t>
  </si>
  <si>
    <t>FORMA - CH.COMPENSADA 17MM PLAST REAP 7 V. - (OBRAS CIVIS</t>
  </si>
  <si>
    <t xml:space="preserve">FIXACAO P/LAVATORIO C/BUCHA PLASTICA 8 MM </t>
  </si>
  <si>
    <t>FITA VEDAROSCA 18 MM</t>
  </si>
  <si>
    <t>H689</t>
  </si>
  <si>
    <t>FITA VEDA ROSCA EM ROLOS DE 18 MM X 50 M (L X C)</t>
  </si>
  <si>
    <t>FITA VEDA ROSCA EM ROLOS DE 18 MM X 10 M (L X C)</t>
  </si>
  <si>
    <t>FITA ISOLANTE ADESIVA ANTICHAMA, USO ATE 750 V, EM ROLO DE 19 MM X 5 M</t>
  </si>
  <si>
    <t xml:space="preserve">FITA DE AUTO FUSAO, ROLO DE 10,00 M </t>
  </si>
  <si>
    <t>FITA CREPE ROLO DE 25 MM X 50 M</t>
  </si>
  <si>
    <t>FITA ADESIVA ANTICORROSIVA DE PVC FLEXIVEL, COR PRETA, PARA PROTECAO
TUBULACAO, 50 MM X 30 M (L X C), E= *0,25* MM</t>
  </si>
  <si>
    <t>FITA ACO INOX PARA CINTAR POSTE, L = 19 MM, E = 0,5 MM (ROLO DE 30M)</t>
  </si>
  <si>
    <t xml:space="preserve">FERRO CHATO 3/16" X 3/4" </t>
  </si>
  <si>
    <t xml:space="preserve">FERRO CHATO 1/8"X1" </t>
  </si>
  <si>
    <t xml:space="preserve">FERRO CANTONEIRA 1/8" X 7/8" </t>
  </si>
  <si>
    <t xml:space="preserve">FERRO CANTONEIRA 1/8" X 3/4" </t>
  </si>
  <si>
    <t xml:space="preserve">FERRO CANTONEIRA 1/8 X 1" </t>
  </si>
  <si>
    <t>FERRAMENTAS/EQUIPAMENTOS E MATERIAL DE LIMPEZA PERMANENTE(
COMPOSIÇÃO AUXILIAR )</t>
  </si>
  <si>
    <t>FELTRO</t>
  </si>
  <si>
    <t xml:space="preserve">FECHO QUEBRA UNHA LA FONTE 400/20 / RODRIGUES 6010 </t>
  </si>
  <si>
    <t>FECHO PARA FITA DE AÇO INOX</t>
  </si>
  <si>
    <t>COT 337_SEE</t>
  </si>
  <si>
    <t>FECHO FIO REDONDO 4" ZINCADO C/PARAFUSO DA SOPRANO OU
EQUIVALENTE</t>
  </si>
  <si>
    <t xml:space="preserve">FECHADURA TIPO ALAVANCA 6236 E LAFONTE /8766 E-17 IMAB </t>
  </si>
  <si>
    <t xml:space="preserve">0,2000 </t>
  </si>
  <si>
    <t>EXTINTOR PÓ ABC (6 KG) - CAP.EXTINTORA 3A 20 BC C/PRES./SETA E
SUPORTE</t>
  </si>
  <si>
    <t>EXTINT.PÓ QUIMICO SECO-6 KG CAP.EXTINTORA 20 BC C/PRES./SETA E
SUPORTE</t>
  </si>
  <si>
    <t xml:space="preserve">ESPUDE PARA LIGAÇÃO DE VASO SANITÁRIO </t>
  </si>
  <si>
    <t xml:space="preserve">H700 </t>
  </si>
  <si>
    <t>ESPELHO CRISTAL E = 4 MM</t>
  </si>
  <si>
    <t>ESPACADOR / DISTANCIADOR CIRCULAR COM ENTRADA LATERAL, EM PLASTICO, PARA V
ERGALHAO *4,2 A 12,5* MM, COBRIMENTO 20 MM</t>
  </si>
  <si>
    <t xml:space="preserve">ESGUICHO REGULÁVEL 1.1/2" </t>
  </si>
  <si>
    <t xml:space="preserve">H619 </t>
  </si>
  <si>
    <t xml:space="preserve">ESCAVACAO MECANICA (O. RODOV.) </t>
  </si>
  <si>
    <t xml:space="preserve">EPI/PGR/PCMSO / EXAMES/TREINAMENTOS/VISITAS (COMP. AUXILIAR) </t>
  </si>
  <si>
    <t xml:space="preserve">ENGENHEIRO </t>
  </si>
  <si>
    <t>ENCANADOR OU BOMBEIRO HIDRÁULICO COM ENCARGOS COMPLEMENTARES</t>
  </si>
  <si>
    <t>ENCANADOR</t>
  </si>
  <si>
    <t>ELETRODUTO/DUTO PEAD FLEXIVEL PAREDE SIMPLES, CORRUGACAO HELICOIDAL, COR P
RETA, SEM ROSCA, DE 4", PARA CABEAMENTO SUBTERRANEO (NBR 15715)</t>
  </si>
  <si>
    <t>ELETRODUTO/DUTO PEAD FLEXIVEL PAREDE SIMPLES, CORRUGACAO HELICOIDAL, COR P
RETA, SEM ROSCA, DE 2", PARA CABEAMENTO SUBTERRANEO (NBR 15715)</t>
  </si>
  <si>
    <t xml:space="preserve">ELETRODUTO EM AÇO GALVANIZADO A FOGO DIÂMETRO 4" - PESADO </t>
  </si>
  <si>
    <t>ELETRODUTO DE PVC RIGIDO ROSCAVEL DE 3/4 ", SEM LUVA</t>
  </si>
  <si>
    <t>ELETRODUTO DE PVC RIGIDO ROSCAVEL DE 2 1/2 ", SEM LUVA</t>
  </si>
  <si>
    <t>ELETRODUTO DE PVC RIGIDO ROSCAVEL DE 2 ", SEM LUVA</t>
  </si>
  <si>
    <t>ELETRODUTO DE PVC RIGIDO ROSCAVEL DE 1 1/2 ", SEM LUVA</t>
  </si>
  <si>
    <t xml:space="preserve">ELETRODUTO DE PVC RIGIDO DIAMETRO 3/4" </t>
  </si>
  <si>
    <t xml:space="preserve">ELETRODUTO DE PVC RIGIDO DIAMETRO 1" </t>
  </si>
  <si>
    <t>ELETRODO REVESTIDO AWS - E7018, DIAMETRO IGUAL A 4,00 MM</t>
  </si>
  <si>
    <t>ELETRODO 2.5 OK</t>
  </si>
  <si>
    <t>ELETRICISTA COM ENCARGOS COMPLEMENTARES</t>
  </si>
  <si>
    <t>ELETRICISTA</t>
  </si>
  <si>
    <t xml:space="preserve">ELEMENTO VAZADO DE CONCRETO - TIPO COPINHO </t>
  </si>
  <si>
    <t>DUCHA HIGIENICA PLASTICA COM REGISTRO METALICO 1/2 "</t>
  </si>
  <si>
    <t xml:space="preserve">DOBRADIÇA FERRO POLIDO 3.1/2 x 3" C/PARAF. </t>
  </si>
  <si>
    <t xml:space="preserve">DISPOSITIVO DE PROTEÇÃO CONTRA SURTOS(DPS) 275V DE 8 A 40KA </t>
  </si>
  <si>
    <t xml:space="preserve">DISJUNTOR TRIPOLAR 40 A 50A </t>
  </si>
  <si>
    <t>DISJUNTOR TIPO DIN/IEC, TRIPOLAR DE 10 ATE 50A</t>
  </si>
  <si>
    <t>DISJUNTOR TIPO DIN/IEC, MONOPOLAR DE 6 ATE 32A</t>
  </si>
  <si>
    <t>DISCO DE DESBASTE 7/8" P/ CONC./FERRO (1/4" X 7")</t>
  </si>
  <si>
    <t>DISCO DE CORTE DIAM. 5/8"- 10"</t>
  </si>
  <si>
    <t xml:space="preserve">CURVA DE 90 GRAUS DE PVC RIGIDO DIAM. 3/4" </t>
  </si>
  <si>
    <t xml:space="preserve">CURVA DE 90 GRAUS DE PVC RIGIDO DIAM. 1" </t>
  </si>
  <si>
    <t>CURVA 90 GRAUS, LONGA, DE PVC RIGIDO ROSCAVEL, DE 2", PARA ELETRODUTO</t>
  </si>
  <si>
    <t>CURVA 90 GRAUS, LONGA, DE PVC RIGIDO ROSCAVEL, DE 1", PARA ELETRODUTO</t>
  </si>
  <si>
    <t xml:space="preserve">CURVA 90 GRAUS CURTA DIAMETRO 40 mm (ESGOTO) </t>
  </si>
  <si>
    <t xml:space="preserve">H346 </t>
  </si>
  <si>
    <t xml:space="preserve">H351 </t>
  </si>
  <si>
    <t xml:space="preserve">H149 </t>
  </si>
  <si>
    <t xml:space="preserve">CUBA DE LOUÇA DE EMBUTIR REDONDA </t>
  </si>
  <si>
    <t xml:space="preserve">H702 </t>
  </si>
  <si>
    <t>COTOVELO 90 GRAUS DE FERRO GALVANIZADO, COM ROSCA BSP, DE 3/4"</t>
  </si>
  <si>
    <t>COTOVELO 90 GRAUS DE FERRO GALVANIZADO, COM ROSCA BSP, DE 2 1/2"</t>
  </si>
  <si>
    <t>CORTICA 60X90CMX6MM</t>
  </si>
  <si>
    <t xml:space="preserve">CORTE MECÂNICO EM PISOS (ESPES. = 3MM E H=10 A 25 MM) </t>
  </si>
  <si>
    <t xml:space="preserve">H340 </t>
  </si>
  <si>
    <t xml:space="preserve">CORPO RALO SECO CILINDRICO 100 X 40 </t>
  </si>
  <si>
    <t xml:space="preserve">H331 </t>
  </si>
  <si>
    <t xml:space="preserve">CORPO DE PROVA </t>
  </si>
  <si>
    <t xml:space="preserve">CORPO CAIXA SIFONADA 150 X 150 X 50 </t>
  </si>
  <si>
    <t xml:space="preserve">CONJUNTO VEDAÇÃO-TELHA FIBROCIMENTO </t>
  </si>
  <si>
    <t>CONJUNTO MOTOR-BOMBA ELÉTRICA TRIFÁSICO 380/220 V PARA VZ= 24,33 M³/H, HM=
46,24 M POTÊNCIA= 7,5 CV</t>
  </si>
  <si>
    <t>COT 008_SEE</t>
  </si>
  <si>
    <t xml:space="preserve">CONJ.FIXACAO C/BUCHA PLAST. 10MM P/V.SANITARIO </t>
  </si>
  <si>
    <t xml:space="preserve">H147 </t>
  </si>
  <si>
    <t>CONECTOR PARALELO EM BRONZE C/ PARAFUSO, P/ CABOS #16 A 50MM</t>
  </si>
  <si>
    <t>COT 453_SEE</t>
  </si>
  <si>
    <t xml:space="preserve">CONECTOR DE COMPRESSÃO FORMATO H PARA CABO DE 25 A 70 MM2 </t>
  </si>
  <si>
    <t xml:space="preserve">CONCRETO USINADO CONV.FCK=20 MPa </t>
  </si>
  <si>
    <t>CONCRETO MAGRO PARA LASTRO, TRAÇO 1:4,5:4,5 (EM MASSA SECA DE CIMENTO/ ARE
IA MÉDIA/ BRITA 1) - PREPARO MECÂNICO COM BETONEIRA 600 L. AF_05/2021</t>
  </si>
  <si>
    <t>COMPRESSOR DE 1,5HP-70L-140LB + PISTOLA DE RESERVATÓRIO
SUPERIOR + MANGUEIRA (MANUTENÇÃO E DEPRECIAÇÃO DO
EQUIPAMENTO) - PREÇO DO EQUIPAMENTO NOVO DIVIDIDO POR 1.000</t>
  </si>
  <si>
    <t xml:space="preserve">COMPENSADO RESINADO COLA FENÓLICA 6 MM 2,2X1,1 </t>
  </si>
  <si>
    <t>COMPENSADO RESINADO COLA FENÓLICA 12 MM 2,2X1,1</t>
  </si>
  <si>
    <t xml:space="preserve">COMPENSADO PLAST.17 MM 2,2X1,1 </t>
  </si>
  <si>
    <t xml:space="preserve">COMPENSADO PLAST.12 MM 2,2X1,1 </t>
  </si>
  <si>
    <t>COMPENSADO 10 MM MOVELEIRO COLA BRANCA-VIROLINHA OU EQUIVALENTE
2,2X1,60</t>
  </si>
  <si>
    <t>COLA FORMICA ( 1L = 0,83KG)</t>
  </si>
  <si>
    <t xml:space="preserve">COLA BRANCA ( 1L = 1,2 KG) </t>
  </si>
  <si>
    <t>CIMENTO PORTLAND C.P. 32</t>
  </si>
  <si>
    <t xml:space="preserve">CIMENTO BRANCO </t>
  </si>
  <si>
    <t xml:space="preserve">CHAVE FUSIVEL 15 KV,100A, (CHAVE MATHEUS) </t>
  </si>
  <si>
    <t>CHAVE DUPLA PARA CONEXOES TIPO STORZ, ENGATE RAPIDO 1 1/2" X 2 1/2", EM
LATAO, PARA INSTALACAO PREDIAL COMBATE A INCENDIO</t>
  </si>
  <si>
    <t>CHAPISCO ROLADO ( 1CIM:3 ARML)+(1 COLA:10 CIM)</t>
  </si>
  <si>
    <t xml:space="preserve">CHAPA PERFILADA No. 18 </t>
  </si>
  <si>
    <t>CHAPA PERFILADA 3/16"</t>
  </si>
  <si>
    <t xml:space="preserve">CHAPA LISA Nº 16 TIPO BANDEJA (CORTADA/DOBRADA) </t>
  </si>
  <si>
    <t xml:space="preserve">CHAPA GALVANIZADA 60 CM (26) </t>
  </si>
  <si>
    <t>CHAPA DE LAMINADO MELAMINICO, LISO BRILHANTE, DE *1,25 X 3,08* M, E = 0,8 MM</t>
  </si>
  <si>
    <t>CHAPA DE FERRO DOBRADA No.13</t>
  </si>
  <si>
    <t xml:space="preserve">CHAPA DE FERRO DOBRADA No.11 </t>
  </si>
  <si>
    <t xml:space="preserve">CHAPA DE EMENDA PARA MADEIRAMENTO </t>
  </si>
  <si>
    <t>CHAPA DE ACO GROSSA, ASTM A36, E = 1/2 " (12,70 MM) 99,59 KG/M2</t>
  </si>
  <si>
    <t xml:space="preserve">CHAPA DE ACO 1/4" </t>
  </si>
  <si>
    <t>CERÂMICA 30X40 (DIMENSÃO APROXIMADA) - REVESTIMENTO DE
PAREDE</t>
  </si>
  <si>
    <t>COT 092_SEE</t>
  </si>
  <si>
    <t>CARPINTEIRO</t>
  </si>
  <si>
    <t xml:space="preserve">CARGA MECANIZADA ( O. RODOV.) </t>
  </si>
  <si>
    <t>CAPUZ PARA PROTEÇÃO DOS PARA RAIOS</t>
  </si>
  <si>
    <t>COT 010_SEE</t>
  </si>
  <si>
    <t>CAPUZ DE PROTEÇÃO PARA BUCHA DE TRANSFORMADOR</t>
  </si>
  <si>
    <t>COT 011_SEE</t>
  </si>
  <si>
    <t>CANTONEIRA ACO ABAS IGUAIS (QUALQUER BITOLA), ESPESSURA ENTRE 1/8" E 1/4"</t>
  </si>
  <si>
    <t xml:space="preserve">CAMINHAO MUNCK 12 TON. ( MÍNIMO 4 HORAS) </t>
  </si>
  <si>
    <t xml:space="preserve">CAMINHAO BASCULANTE 6 M3 - POR HORA ( O. RODOV.) (0,3HP+0,7HI) </t>
  </si>
  <si>
    <t xml:space="preserve">CALHEIRO </t>
  </si>
  <si>
    <t>CAIXA PARA QUADRO DE COMANDO METÁLICA DE SOBREPOR 80X60X25
CM</t>
  </si>
  <si>
    <t>CAIXA OCTOGONAL DE FUNDO MOVEL, EM PVC, DE 4" X 4", PARA ELETRODUTO FLEXIV
EL CORRUGADO</t>
  </si>
  <si>
    <t>CAIXA DE PASSAGEM, EM PVC, DE 4" X 2", PARA ELETRODUTO FLEXIVEL CORRUGADO</t>
  </si>
  <si>
    <t>CAIXA DE INSPECAO PARA ATERRAMENTO E PARA RAIOS, EM POLIPROPILENO, DIAMET
RO = 300 MM X ALTURA = 400 MM</t>
  </si>
  <si>
    <t>CAIXA DE INCÊNDIO METÁLICA COM SUPORTE PARA MANGUEIRA E
TAMPA (17X60X90 CM)</t>
  </si>
  <si>
    <t xml:space="preserve">H615 </t>
  </si>
  <si>
    <t xml:space="preserve">CAFÉ DA MANHA (COMP. AUXILIAR) </t>
  </si>
  <si>
    <t xml:space="preserve">CADEADO PAPAIZ/PADO No. 30 </t>
  </si>
  <si>
    <t xml:space="preserve">CABO SINTENAX 1 KV No. 6 MM2 </t>
  </si>
  <si>
    <t>CABO DE COBRE, FLEXIVEL, CLASSE 4 OU 5, ISOLACAO EM PVC/A, ANTICHAMA BWF-B
, COBERTURA PVC-ST1, ANTICHAMA BWF-B, 1 CONDUTOR, 0,6/1 KV, SECAO NOMINAL
35 MM2</t>
  </si>
  <si>
    <t>CABO DE COBRE, FLEXIVEL, CLASSE 4 OU 5, ISOLACAO EM PVC/A, ANTICHAMA BWF-B
, COBERTURA PVC-ST1, ANTICHAMA BWF-B, 1 CONDUTOR, 0,6/1 KV, SECAO NOMINAL
25 MM2</t>
  </si>
  <si>
    <t xml:space="preserve">CABO DE COBRE NÚ Nº 50 MM2 </t>
  </si>
  <si>
    <t xml:space="preserve">CABO DE COBRE NU Nº 35 MM2 </t>
  </si>
  <si>
    <t>CABO DE COBRE NU 50 MM2 MEIO-DURO</t>
  </si>
  <si>
    <t xml:space="preserve">CABO DE ACO D=6,35 MM (CORDOALHA) </t>
  </si>
  <si>
    <t xml:space="preserve">BUCHA FISCHER COM PARAFUSO - S6 </t>
  </si>
  <si>
    <t xml:space="preserve">BUCHA E ARRUELA METALICA DIAM. 3/4" </t>
  </si>
  <si>
    <t xml:space="preserve">BUCHA E ARRUELA METALICA DIAM. 1.1/2" </t>
  </si>
  <si>
    <t>BUCHA DE REDUCAO, PPR, DN 32 X 25 MM, PARA AGUA QUENTE E FRIA PREDIAL</t>
  </si>
  <si>
    <t xml:space="preserve">BUCHA DE REDUCAO SOLDAVEL LONGA DIAM. 60 X 32 MM </t>
  </si>
  <si>
    <t xml:space="preserve">H268 </t>
  </si>
  <si>
    <t xml:space="preserve">BUCHA DE REDUCAO SOLDAVEL LONGA DIAM. 60 X 25 MM </t>
  </si>
  <si>
    <t xml:space="preserve">H119 </t>
  </si>
  <si>
    <t xml:space="preserve">H118 </t>
  </si>
  <si>
    <t xml:space="preserve">BUCHA DE REDUÇÃO SOLDAVEL LONGA 75 X 50 MM </t>
  </si>
  <si>
    <t xml:space="preserve">H595 </t>
  </si>
  <si>
    <t>BUCHA DE REDUCAO DE FERRO GALVANIZADO, COM ROSCA BSP, DE 1/2" X 1/4"</t>
  </si>
  <si>
    <t xml:space="preserve">BUCHA DE NYLON S-8 </t>
  </si>
  <si>
    <t xml:space="preserve">BUCHA DE NYLON S-10 </t>
  </si>
  <si>
    <t xml:space="preserve">BRITA No.02 </t>
  </si>
  <si>
    <t>BRITA No. 01</t>
  </si>
  <si>
    <t xml:space="preserve">BRITA No. 0 </t>
  </si>
  <si>
    <t xml:space="preserve">BRACADEIRA METALICA TIPO "U" DIAM. 3/4" </t>
  </si>
  <si>
    <t xml:space="preserve">BRACADEIRA METALICA TIPO "D" DIAM. 3/4" </t>
  </si>
  <si>
    <t>BARRA DE APOIO EM AÇO INOX - 80 CM COM PARAFUSOS E BUCHAS
PARA FIXAÇÃO</t>
  </si>
  <si>
    <t xml:space="preserve">H706 </t>
  </si>
  <si>
    <t>BARRA DE APOIO EM AÇO INOX - 40 CM COM PARAFUSOS E BUCHAS
PARA FIXAÇÃO</t>
  </si>
  <si>
    <t xml:space="preserve">H705 </t>
  </si>
  <si>
    <t>BACIA SANITARIA (VASO) CONVENCIONAL PARA PCD, SEM FURO FRONTAL, DE LOUCA B
RANCA (SEM ASSENTO)</t>
  </si>
  <si>
    <t>AZULEJISTA OU LADRILHISTA COM ENCARGOS COMPLEMENTARES</t>
  </si>
  <si>
    <t xml:space="preserve">AZULEJISTA </t>
  </si>
  <si>
    <t>AUXILIAR DE ENCANADOR OU BOMBEIRO HIDRÁULICO COM ENCARGOS COMPLEMENTARES</t>
  </si>
  <si>
    <t>AUXILIAR DE ELETRICISTA COM ENCARGOS COMPLEMENTARE</t>
  </si>
  <si>
    <t>ATERRO INTERNO SEM APILOAMENTO C/ TRANSPORTE EM CARRINHO MÃO</t>
  </si>
  <si>
    <t xml:space="preserve">H586 </t>
  </si>
  <si>
    <t xml:space="preserve">ARRUELA LISA D = 1/4" </t>
  </si>
  <si>
    <t>ARMADOR</t>
  </si>
  <si>
    <t>ARGAMASSA TRAÇO 1:3 (EM VOLUME DE CIMENTO E AREIA MÉDIA ÚMIDA), PREPARO MA
NUAL. AF_08/2019</t>
  </si>
  <si>
    <t>ARGAMASSA TRAÇO 1:2:9 (EM VOLUME DE CIMENTO, CAL E AREIA MÉDIA ÚMIDA) PARA
EMBOÇO/MASSA ÚNICA/ASSENTAMENTO DE ALVENARIA DE VEDAÇÃO, PREPARO MECÂNICO
COM MISTURADOR DE EIXO HORIZONTAL DE 300 KG. AF_08/2019</t>
  </si>
  <si>
    <t>ARGAMASSA TRAÇO 1:1:6 (EM VOLUME DE CIMENTO, CAL E AREIA MÉDIA ÚMIDA) PARA
EMBOÇO/MASSA ÚNICA/ASSENTAMENTO DE ALVENARIA DE VEDAÇÃO, PREPARO MANUAL.</t>
  </si>
  <si>
    <t>ARGAMASSA IMPERMEABILIZANTE SEMI-FLEXÍVEL BICOMPONENTE (
VIAPLUS 1000/SIKA TOP 107 OU EQUIVALENTE)</t>
  </si>
  <si>
    <t xml:space="preserve">ARGAMASSA DE REJUNTAMENTO </t>
  </si>
  <si>
    <t xml:space="preserve">ARGAMASSA DE CIMENTO COLANTE </t>
  </si>
  <si>
    <t xml:space="preserve">AREIA FINA </t>
  </si>
  <si>
    <t>ARAME RECOZIDO 18</t>
  </si>
  <si>
    <t>ARAME RECOZIDO 16 BWG, D = 1,65 MM (0,016 KG/M) OU 18 BWG, D = 1,25 MM (0,
01 KG/M)</t>
  </si>
  <si>
    <t xml:space="preserve">ARAME GALVANIZADO No. 14 </t>
  </si>
  <si>
    <t xml:space="preserve">ARAME GALVANIZADO No. 12 BWG </t>
  </si>
  <si>
    <t>APILOAMENTO</t>
  </si>
  <si>
    <t xml:space="preserve">AMÔNIA ( D = 0,771 KG/DM3) </t>
  </si>
  <si>
    <t>ALVENARIA DE TIJOLO FURADO 1/2 VEZ 14X29X9 - 6 FUROS -  ARG.
(1CALH:4ARML+100KG DE CI/M3)</t>
  </si>
  <si>
    <t xml:space="preserve">ALMOXARIFE/APONTADOR </t>
  </si>
  <si>
    <t>AJUDANTE DE ESTRUTURA METÁLICA COM ENCARGOS COMPLEMENTARES</t>
  </si>
  <si>
    <t>AJUDANTE</t>
  </si>
  <si>
    <t xml:space="preserve">ADUBO MINERAL NPK (4/14/8) </t>
  </si>
  <si>
    <t>ADESIVO PLASTICO PARA PVC, FRASCO COM *850* GR</t>
  </si>
  <si>
    <t xml:space="preserve">ADESIVO PLASTICO - FRASCO 850 G </t>
  </si>
  <si>
    <t xml:space="preserve">H112 </t>
  </si>
  <si>
    <t xml:space="preserve">ADAPTADOR SOLD.CURTO C/BOLSA E ROSCA P/REG.32X1" </t>
  </si>
  <si>
    <t xml:space="preserve">ADAPTADOR SOLD.CURTO C/BOLSA E ROSCA P/REG.25X3/4" </t>
  </si>
  <si>
    <t xml:space="preserve">H101 </t>
  </si>
  <si>
    <t xml:space="preserve">ADAPTADOR P/ENGATE STORZ 2.1/2" X 1.1/2" </t>
  </si>
  <si>
    <t xml:space="preserve">H620 </t>
  </si>
  <si>
    <t>ACO CA-60 B - 5,0 MM</t>
  </si>
  <si>
    <t xml:space="preserve">ACO CA-50 12,5 MM (1/2") </t>
  </si>
  <si>
    <t xml:space="preserve">ACO CA-50 10,0 MM (3/8") </t>
  </si>
  <si>
    <t xml:space="preserve">ACO CA-50 - 8,0 MM (5/16") </t>
  </si>
  <si>
    <t xml:space="preserve">ACO CA-50 - 6,3 MM (1/4") </t>
  </si>
  <si>
    <t>ACO CA-25 - 6,3 MM (1/4") - BARRA LISA A-36</t>
  </si>
  <si>
    <t>ACIONADOR MANUAL DE ALARME</t>
  </si>
  <si>
    <t>COT 090_SEE</t>
  </si>
  <si>
    <t xml:space="preserve">ACIDO MURIATICO (D=1,2 KG/L) </t>
  </si>
  <si>
    <t xml:space="preserve">Encargos(%) </t>
  </si>
  <si>
    <t xml:space="preserve">Sal/Hora </t>
  </si>
  <si>
    <t xml:space="preserve">Eq. Salarial </t>
  </si>
  <si>
    <t>Custo Horário</t>
  </si>
  <si>
    <t xml:space="preserve">Consumo </t>
  </si>
  <si>
    <t xml:space="preserve">(B) Mãos-de-obra </t>
  </si>
  <si>
    <t xml:space="preserve">Código auxiliar </t>
  </si>
  <si>
    <t>96120 ACABAMENTOS PARA FORRO (MOLDURA DE GESSO). AF_05/2017</t>
  </si>
  <si>
    <r>
      <rPr>
        <b/>
        <sz val="8"/>
        <color theme="1"/>
        <rFont val="Times New Roman"/>
        <family val="1"/>
      </rPr>
      <t xml:space="preserve">CRE
</t>
    </r>
    <r>
      <rPr>
        <sz val="8"/>
        <color theme="1"/>
        <rFont val="Times New Roman"/>
        <family val="1"/>
      </rPr>
      <t>CRE-RIO VERDE</t>
    </r>
  </si>
  <si>
    <r>
      <rPr>
        <b/>
        <sz val="8"/>
        <color theme="1"/>
        <rFont val="Times New Roman"/>
        <family val="1"/>
      </rPr>
      <t xml:space="preserve">CIDADE
</t>
    </r>
    <r>
      <rPr>
        <sz val="8"/>
        <color theme="1"/>
        <rFont val="Times New Roman"/>
        <family val="1"/>
      </rPr>
      <t>RIO VERDE</t>
    </r>
  </si>
  <si>
    <r>
      <rPr>
        <b/>
        <sz val="8"/>
        <color theme="1"/>
        <rFont val="Times New Roman"/>
        <family val="1"/>
      </rPr>
      <t xml:space="preserve">OBRA
</t>
    </r>
    <r>
      <rPr>
        <sz val="8"/>
        <color theme="1"/>
        <rFont val="Times New Roman"/>
        <family val="1"/>
      </rPr>
      <t>REFORMA E AMPLIAÇÃO</t>
    </r>
  </si>
  <si>
    <t xml:space="preserve">Preço unitário total </t>
  </si>
  <si>
    <t xml:space="preserve">Custo direto total (A) + (B) + (C) + (D) + (E) </t>
  </si>
  <si>
    <t xml:space="preserve">(C) Total: </t>
  </si>
  <si>
    <t>VIDRO MINI BOREAL - CORTADO E COLOCADO</t>
  </si>
  <si>
    <t>Valor total</t>
  </si>
  <si>
    <t xml:space="preserve">Valor unitário </t>
  </si>
  <si>
    <t xml:space="preserve">Unidade </t>
  </si>
  <si>
    <t xml:space="preserve">(C) Materiais </t>
  </si>
  <si>
    <t>Unidade: m2</t>
  </si>
  <si>
    <t>Serviço: 190105 - VIDRO MINI-BOREAL - COLOCADO</t>
  </si>
  <si>
    <t xml:space="preserve">TABUA PARA FORMA(30CM) </t>
  </si>
  <si>
    <t xml:space="preserve">CIMENTO PORTLAND C.P. 32 </t>
  </si>
  <si>
    <t xml:space="preserve">BRITA No. 01 </t>
  </si>
  <si>
    <t xml:space="preserve">ACO CA-60 B - 5,0 MM </t>
  </si>
  <si>
    <t xml:space="preserve">ARAME RECOZIDO 18 </t>
  </si>
  <si>
    <t xml:space="preserve">(B) Total: </t>
  </si>
  <si>
    <t xml:space="preserve">OFICIAL "B" </t>
  </si>
  <si>
    <t xml:space="preserve">SERVENTE </t>
  </si>
  <si>
    <t xml:space="preserve">AJUDANTE </t>
  </si>
  <si>
    <t xml:space="preserve">ARMADOR </t>
  </si>
  <si>
    <t xml:space="preserve">CARPINTEIRO </t>
  </si>
  <si>
    <t>Unidade: m3</t>
  </si>
  <si>
    <t xml:space="preserve">Serviço: 060010 - VERGA/CONTRAVERGA EM CONCRETO ARMADO FCK = 20 MPA </t>
  </si>
  <si>
    <t xml:space="preserve">ENCANADOR </t>
  </si>
  <si>
    <t>VASO SANITARIO CONVENCIONAL</t>
  </si>
  <si>
    <t>Serviço: 080502 - VASO SANITÁRIO CONVENCIONAL (1ª LINHA)</t>
  </si>
  <si>
    <t>(10479/ORSE) Válvula UGV-1 3/4"</t>
  </si>
  <si>
    <t>VÁLVULA UGV 3/4" (S) LATÃO (GOINFRA + COT)</t>
  </si>
  <si>
    <t>(10480/ORSE) Válvula UGV-1 1/2"</t>
  </si>
  <si>
    <t>VÁLVULA UGV 1/2" (S) LATÃO (GOINFRA + COT)</t>
  </si>
  <si>
    <t xml:space="preserve">FITA VEDAROSCA 18 MM </t>
  </si>
  <si>
    <t xml:space="preserve">H689 </t>
  </si>
  <si>
    <t>Unidade: Un</t>
  </si>
  <si>
    <t>VALVULA DE RETENCAO DE BRONZE, PE COM CRIVOS, EXTREMIDADE COM ROSCA,
DE 1 1/4", PARA FUNDO DE POCO</t>
  </si>
  <si>
    <t>PASTA VEDA JUNTAS/ROSCA, EMBALAGEM DE *500* G, PARA INSTALACOES DE AGUA,
GAS E OUTROS</t>
  </si>
  <si>
    <t>COMP 331_SEE VALVULA PÉ DE CRIVO 1.1/4" (GOINFRA + SINAPI)</t>
  </si>
  <si>
    <t xml:space="preserve">Serviço: 080680 - VALVULA P/PIA TIPO AMERICANA DIAM.3.1/2" (METAL) </t>
  </si>
  <si>
    <t xml:space="preserve">Serviço: 080580 - VALVULA P/LAVATORIO OU BEBEDOURO METALICO DIAMETRO 1" </t>
  </si>
  <si>
    <t>VALVULA DE ESCOAMENTO PARA TANQUE, EM METAL CROMADO, 1.1/2 ", SEM LADRAO,
COM TAMPAO PLASTICO</t>
  </si>
  <si>
    <t>86877 VÁLVULA EM METAL CROMADO 1.1/2 X 1.1/2 PARA TANQUE OU LAVATÓRIO, COM OU
SEM LADRÃO - FORNECIMENTO E INSTALAÇÃO. AF_01/2020</t>
  </si>
  <si>
    <t>VALVULA DE RETENÇAO VERTICAL 1"</t>
  </si>
  <si>
    <t xml:space="preserve">H612 </t>
  </si>
  <si>
    <t xml:space="preserve">Serviço: 085080 - VALVULA DE RETENÇÃO VERTICAL 1"1/2" </t>
  </si>
  <si>
    <t xml:space="preserve">Serviço: 085077 - VÁLVULA DE RETENÇÃO HORIZONTAL 2.1/2" </t>
  </si>
  <si>
    <t xml:space="preserve">H611 </t>
  </si>
  <si>
    <t>Serviço: 085076 - VALVULA DE RETENÇÃO HORIZONTAL 1"</t>
  </si>
  <si>
    <t xml:space="preserve">Serviço: 091029 - VÁLVULA DE RETENÇÃO EM LATÃO 7/16" NS (I) X 1/2" NPT (E) </t>
  </si>
  <si>
    <t>Unidade: un</t>
  </si>
  <si>
    <t>Serviço: 091025 - VÁLVULA DE ESFERA TRIPARTIDA 3/4", PASSAGEM PLENA, ROSCA NPT, CLASSE 300 - NORMA ASME B16</t>
  </si>
  <si>
    <t xml:space="preserve">1,8800 </t>
  </si>
  <si>
    <t>Unidade: um</t>
  </si>
  <si>
    <t>UNIAO DE FERRO GALVANIZADO, COM ROSCA BSP, COM ASSENTO PLANO, DE 1 1/4"</t>
  </si>
  <si>
    <t>92893 UNIÃO, EM FERRO GALVANIZADO, DN 32 (1 1/4"), CONEXÃO ROSQUEADA, INSTALADO
EM REDE DE ALIMENTAÇÃO PARA HIDRANTE - FORNECIMENTO E INSTALAÇÃO. AF_10/20
20</t>
  </si>
  <si>
    <t>UNIAO SOLDAVEL DIAMETRO 50 MM</t>
  </si>
  <si>
    <t xml:space="preserve">H255 </t>
  </si>
  <si>
    <t>Serviço: 081465 - UNIAO SOLDAVEL DIAMETRO 50 mm</t>
  </si>
  <si>
    <t>UNIAO SOLDAVEL DIAMETRO 32 MM</t>
  </si>
  <si>
    <t>Serviço: 081463 - UNIAO SOLDAVEL DIAMETRO 32 mm</t>
  </si>
  <si>
    <t>Serviço: 091024 - UNIÃO DE FERRO MALEÁVEL GALVANIZADO 3/4", ASSENTO BRONZE , CLASSE 150, ROSCA NPT - NBR 6925</t>
  </si>
  <si>
    <t>UNIAO DE FERRO GALVANIZADO, COM ROSCA BSP, COM ASSENTO PLANO, DE 1"</t>
  </si>
  <si>
    <t>ENGENHEIRO CIVIL DE OBRA PLENO COM ENCARGOS COMPLEMENTARES</t>
  </si>
  <si>
    <t>ENCARREGADO GERAL COM ENCARGOS COMPLEMENTARES</t>
  </si>
  <si>
    <t>Unidade: M3</t>
  </si>
  <si>
    <t>101108 TUBULÃO A CÉU ABERTO, DIÂMETRO DO FUSTE DE 70CM, ESCAVAÇÃO MECÂNICA, SEM A
LARGAMENTO DE BASE, CONCRETO USINADO E LANÇADO COM BOMBA OU DIRETAMENTE DO
CAMINHÃO (EXCLUSIVE BOMBEAMENTO, MOBILIZAÇÃO E DESMOBILIZAÇÃO). AF_05/202
0_PA</t>
  </si>
  <si>
    <t xml:space="preserve">H247 </t>
  </si>
  <si>
    <t>Unidade: M</t>
  </si>
  <si>
    <t>Serviço: 081009 - TUBO SOLDAVEL PVC MARROM DIAM. 85 MM</t>
  </si>
  <si>
    <t xml:space="preserve">H245 </t>
  </si>
  <si>
    <t>Serviço: 081007 - TUBO SOLDAVEL PVC MARROM DIAM. 60 MM</t>
  </si>
  <si>
    <t xml:space="preserve">H244 </t>
  </si>
  <si>
    <t>Serviço: 081006 - TUBO SOLDAVEL PVC MARROM DIAM. 50 MM</t>
  </si>
  <si>
    <t>Serviço: 081004 - TUBO SOLDAVEL PVC MARROM DIAM. 32 MM</t>
  </si>
  <si>
    <t xml:space="preserve">Serviço: 081003 - TUBO SOLDAVEL PVC MARROM DIAMETRO 25 mm </t>
  </si>
  <si>
    <t>Unidade: m</t>
  </si>
  <si>
    <t xml:space="preserve">Serviço: 082301 - TUBO SOLD.P/ESGOTO DIAM. 40 MM </t>
  </si>
  <si>
    <t>89799 TUBO PVC, SERIE NORMAL, ESGOTO PREDIAL, DN 75 MM, FORNECIDO E INSTALADO EM
PRUMADA DE ESGOTO SANITÁRIO OU VENTILAÇÃO. AF_12/2014</t>
  </si>
  <si>
    <t>89798 TUBO PVC, SERIE NORMAL, ESGOTO PREDIAL, DN 50 MM, FORNECIDO E INSTALADO EM
PRUMADA DE ESGOTO SANITÁRIO OU VENTILAÇÃO. AF_12/2014</t>
  </si>
  <si>
    <t>89800 TUBO PVC, SERIE NORMAL, ESGOTO PREDIAL, DN 100 MM, FORNECIDO E INSTALADO E
M PRUMADA DE ESGOTO SANITÁRIO OU VENTILAÇÃO. AF_12/2014</t>
  </si>
  <si>
    <t xml:space="preserve">Serviço: 080513 - TUBO PARA VÁLVULA DE DESCARGA ( CURTO 1.1/4" ) </t>
  </si>
  <si>
    <t xml:space="preserve">Serviço: 082379 - TUBO FERRO GALVANIZADO DIAM.2.1/2" </t>
  </si>
  <si>
    <t xml:space="preserve">H693 </t>
  </si>
  <si>
    <t xml:space="preserve">Serviço: 080514 - TUBO DE LIGACAO PVC CROMADO 1.1/2" / ESPUDE - (ENTRADA) </t>
  </si>
  <si>
    <t>TUBO ACO GALVANIZADO COM COSTURA, CLASSE MEDIA, DN 1.1/4", E = *3,25* MM,
PESO *3,14* KG/M (NBR 5580)</t>
  </si>
  <si>
    <t>92364 TUBO DE AÇO GALVANIZADO COM COSTURA, CLASSE MÉDIA, DN 32 (1 1/4"), CONEXÃO
ROSQUEADA, INSTALADO EM REDE DE ALIMENTAÇÃO PARA HIDRANTE - FORNECIMENTO
E INSTALAÇÃO. AF_10/2020</t>
  </si>
  <si>
    <t>92688 TUBO DE AÇO GALVANIZADO COM COSTURA, CLASSE MÉDIA, CONEXÃO ROSQUEADA, DN 2
0 (3/4"), INSTALADO EM RAMAIS E SUB-RAMAIS DE GÁS - FORNECIMENTO E INSTALA
ÇÃO. AF_10/2020</t>
  </si>
  <si>
    <t>Unidade: m3km</t>
  </si>
  <si>
    <t xml:space="preserve">Serviço: 041006 - TRANSPORTE DE MATERIAL ESCAVADO M3.KM </t>
  </si>
  <si>
    <t xml:space="preserve">Serviço: 030101 - TRANSPORTE DE ENTULHO EM CAMINHÃO INCLUSO A CARGA MANUAL </t>
  </si>
  <si>
    <t xml:space="preserve">Serviço: 041010 - TRANSPORTE COM LÂMINA ATE 100 M - (OBRAS CIVIS) </t>
  </si>
  <si>
    <t>GUINDAUTO HIDRÁULICO, CAPACIDADE MÁXIMA DE CARGA 6200 KG, MOMENTO MÁXIMO D
E CARGA 11,7 TM, ALCANCE MÁXIMO HORIZONTAL 9,70 M, INCLUSIVE CAMINHÃO TOCO
PBT 16.000 KG, POTÊNCIA DE 189 CV - CHP DIURNO. AF_06/2014</t>
  </si>
  <si>
    <t xml:space="preserve">ELETRICISTA </t>
  </si>
  <si>
    <t xml:space="preserve">0,2800 </t>
  </si>
  <si>
    <t>TORNEIRA DE JARDIM DIAMETRO 1/2 E 3/4" COM BICO</t>
  </si>
  <si>
    <t xml:space="preserve">H484 </t>
  </si>
  <si>
    <t>Serviço: 080811 - TORNEIRA DE JARDIM COM BICO PARA MANGUEIRA DIÂMETRO DE 1/2" E 3/4"</t>
  </si>
  <si>
    <t>86909 TORNEIRA CROMADA TUBO MÓVEL, DE MESA, 1/2 OU 3/4, PARA PIA DE COZINHA, P
ADRÃO ALTO - FORNECIMENTO E INSTALAÇÃO. AF_01/2020</t>
  </si>
  <si>
    <t>86911 TORNEIRA CROMADA LONGA, DE PAREDE, 1/2 OU 3/4, PARA PIA DE COZINHA, PADR
ÃO POPULAR - FORNECIMENTO E INSTALAÇÃO. AF_01/2020</t>
  </si>
  <si>
    <t>TORNEIRA BOIA DIAMETRO 1.1/4" (32 MM)</t>
  </si>
  <si>
    <t xml:space="preserve">H475 </t>
  </si>
  <si>
    <t>Serviço: 081890 - TORNEIRA BOIA DIAMETRO 1.1/4" - 32 MM</t>
  </si>
  <si>
    <t xml:space="preserve">Serviço: 081889 - TORNEIRA BOIA DIAMETRO 1" (25 MM ) </t>
  </si>
  <si>
    <t>TOMADA MÉDIA DE EMBUTIR (2 MÓDULOS), 2P+T 10 A, SEM SUPORTE E SEM PLACA -
FORNECIMENTO E INSTALAÇÃO. AF_03/2023</t>
  </si>
  <si>
    <t>UUN</t>
  </si>
  <si>
    <t>92008 TOMADA BAIXA DE EMBUTIR (2 MÓDULOS), 2P+T 10 A, INCLUINDO SUPORTE E PLACA
- FORNECIMENTO E INSTALAÇÃO. AF_12/2015</t>
  </si>
  <si>
    <t xml:space="preserve">Serviço: 072585 - TOMADA HEXAGONAL 2P + T - 20A - 250V </t>
  </si>
  <si>
    <t xml:space="preserve">Serviço: 072578 - TOMADA HEXAGONAL 2P + T - 10A - 250V </t>
  </si>
  <si>
    <t xml:space="preserve">Serviço: 081885 - TERMINAL DE VENTILACAO DIAMETRO 50 MM </t>
  </si>
  <si>
    <t>(08496/ORSE) Terminal aéreo em aço galvanizado a fogo h=35cm x 3/8", fixação horizontal e com
bandeirinha</t>
  </si>
  <si>
    <t>COT 507_SEE</t>
  </si>
  <si>
    <t>TERMINAL AÉREO EM AÇO GALVANIZADO A FOGO H=35CM X 3/8" (SPDA), FIXAÇÃO HORIZONTAL E COM BANDEIRINHA - FORNECIMENTO E INSTALAÇÃO
(GOINFRA + ORSE)</t>
  </si>
  <si>
    <t>SERRALHEIRO</t>
  </si>
  <si>
    <t>TE DE FERRO GALVANIZADO, DE 1"</t>
  </si>
  <si>
    <t>92681 TÊ, EM FERRO GALVANIZADO, CONEXÃO ROSQUEADA, DN 25 (1"), INSTALADO EM REDE
DE ALIMENTAÇÃO PARA SPRINKLER - FORNECIMENTO E INSTALAÇÃO. AF_10/2020</t>
  </si>
  <si>
    <t>TE SANITARIO DIAMETRO 50 X 50 mm - (ESGOTO)</t>
  </si>
  <si>
    <t xml:space="preserve">H418 </t>
  </si>
  <si>
    <t>Serviço: 082230 - TE SANITARIO DIAMETRO 50 X 50 MM (ESGOTO)</t>
  </si>
  <si>
    <t>TE DE REDUCAO 90 GRAUS SOLDAVEL 50 X 32 MM</t>
  </si>
  <si>
    <t xml:space="preserve">H232 </t>
  </si>
  <si>
    <t>Serviço: 081425 - TE REDUCAO 90 GRAUS SOLDAVEL 50 X 32 mm</t>
  </si>
  <si>
    <t xml:space="preserve">Serviço: 081424 - TE REDUCAO 90 GRAUS SOLDAVEL 50 X 25 mm </t>
  </si>
  <si>
    <t xml:space="preserve">Serviço: 081421 - TE REDUCAO 90 GRAUS SOLDAVEL 32 X 25 mm </t>
  </si>
  <si>
    <t>TE DE REDUCAO DE FERRO GALVANIZADO, COM ROSCA BSP, DE 3/4" X 1/2"
(GOINFRA + SINAPI)</t>
  </si>
  <si>
    <t>TE DE REDUCAO 90 GRAUS SOLDAVEL 75X50 MM</t>
  </si>
  <si>
    <t xml:space="preserve">H522 </t>
  </si>
  <si>
    <t>Serviço: 081427 - TE DE REDUCAO 90 GRAUS SOLDAVEL 75 X 50 MM</t>
  </si>
  <si>
    <t xml:space="preserve">Serviço: 091020 - TE DE FERRO MALEÁVEL GALVANIZADO 3/4" CLASSE 150 ROSCA NPT NBR 6925 </t>
  </si>
  <si>
    <t xml:space="preserve">Serviço: 085056 - TÊ DE FERRO GALVANIZADO 90º X 2 1/2" </t>
  </si>
  <si>
    <t xml:space="preserve">Serviço: 081406 - TE 90 GRAUS SOLDAVEL DIMETRO 60 mm </t>
  </si>
  <si>
    <t xml:space="preserve">H227 </t>
  </si>
  <si>
    <t>Serviço: 081408 - TE 90 GRAUS SOLDAVEL DIAMETRO 85 MM</t>
  </si>
  <si>
    <t xml:space="preserve">Serviço: 081405 - TE 90 GRAUS SOLDAVEL DIAMETRO 50 mm </t>
  </si>
  <si>
    <t xml:space="preserve">Serviço: 081403 - TE 90 GRAUS SOLDAVEL DIAMETRO 32 mm </t>
  </si>
  <si>
    <t xml:space="preserve">H590 </t>
  </si>
  <si>
    <t>Serviço: 081439 - TE 90 GRAUS SOLDAVEL COM ROSCA NA BOLSA CENTRAL 32 X 32 X 3/4"</t>
  </si>
  <si>
    <t xml:space="preserve">0,3900 </t>
  </si>
  <si>
    <t xml:space="preserve">Serviço: 081444 - TE 90 GR.SOLD.C/BUC.LATAO NA BOLSA CENT.25X25X3/4" </t>
  </si>
  <si>
    <t>Serviço: 020600 - TAPUME EM CHAPA COMPENSADA RESINADA 6MM COM PORTÕES E FERRAGENS - PADRÃO GOINFRA</t>
  </si>
  <si>
    <t xml:space="preserve">Serviço: 085037 - TANQUE DE PRESSÃO DE 10 L </t>
  </si>
  <si>
    <t xml:space="preserve">Serviço: 085035 - TAMPÃO CEGO COM CORRENTE 2.1/2" </t>
  </si>
  <si>
    <t xml:space="preserve">PEDREIRO </t>
  </si>
  <si>
    <t xml:space="preserve">COMPENSADO RESINADO COLA FENÓLICA 12 MM 2,2X1,1 </t>
  </si>
  <si>
    <t xml:space="preserve">Serviço: 081826 - TAMPA EM CONCRETO ARMADO 25 MPA E=5CM PARA A CAIXA DE PASSAGEM 60X60CM </t>
  </si>
  <si>
    <t>TAMPA DE FERRO FUNDIDO 300MM PARA CAIXA DE INSPEÇÃO DE
ATERRAMENTO  (GOINFRA + COT)</t>
  </si>
  <si>
    <t xml:space="preserve">Serviço: 072397 - TAMPA CEGA PLÁSTICA 4"X2" COM FURO CENTRAL (PARA TV/SOM...) </t>
  </si>
  <si>
    <t>Serviço: 072370 - SUPORTE PARA TRANSFORMADOR EM POSTE DE CONCRETO CIRCULAR</t>
  </si>
  <si>
    <t xml:space="preserve">Serviço: 072372 - SUPORTE DE AÇO GALVANIZADO PARA FIXAÇÃO DO PÁRA-RAIO POLIMÉRICO </t>
  </si>
  <si>
    <t xml:space="preserve">DISCO DE DESBASTE 7/8" P/ CONC./FERRO (1/4" X 7") </t>
  </si>
  <si>
    <t xml:space="preserve">LIXA PARA FERRO ( NÚMERO 100 ) </t>
  </si>
  <si>
    <t xml:space="preserve">PINTOR </t>
  </si>
  <si>
    <t>Serviço: 091045 - SUPORTE "L" , EM FERRO CHATO 1/8" X 1" PINTADO (42CM) PARA TUBO DE AÇO GALVANIZADO 3/4" -INCLUSO ABRAÇADEIRA TIPO "U" 3/4"/PARAFUSOS/PORCAS/ARRUELAS, BEM COMO A FIXAÇÃO NA PAREDE COM BUCHAS/PARAFUSOS.</t>
  </si>
  <si>
    <t xml:space="preserve">Serviço: 050101 - SONDAGENS P/INTERIOR - (OBRAS CIVIS) </t>
  </si>
  <si>
    <t xml:space="preserve">Serviço: 081504 - SOLUCAO LIMPADORA 1000 CM3 </t>
  </si>
  <si>
    <t xml:space="preserve">Serviço: 072338 - SIRENE METALICA ALCANCE 500 M </t>
  </si>
  <si>
    <t xml:space="preserve">Serviço: 080820 - SIFAO P/TANQUE 1" X 1.1/2" - PVC </t>
  </si>
  <si>
    <t xml:space="preserve">Serviço: 080670 - SIFAO P/PIA 1.1/2" X 2" METAL </t>
  </si>
  <si>
    <t>86883 SIFÃO DO TIPO FLEXÍVEL EM PVC 1 X 1.1/2 - FORNECIMENTO E INSTALAÇÃO. AF_
01/2020</t>
  </si>
  <si>
    <t>Unidade: H</t>
  </si>
  <si>
    <t>SELA DE ACO GALVANIZADO PARA CRUZETA POLIMÉRICA 15 KV</t>
  </si>
  <si>
    <t>Serviço: 072330 - SELA DE AÇO GALVANIZADA PARA CRUZETA POLIMÉRICA 15 KV</t>
  </si>
  <si>
    <t xml:space="preserve">AREIA MEDIA </t>
  </si>
  <si>
    <t xml:space="preserve">Serviço: 220902 - RODAPE DE MASSA (ICI:3 ARMG) </t>
  </si>
  <si>
    <t xml:space="preserve">Serviço: 201302 - REVESTIMENTO COM CERÂMICA </t>
  </si>
  <si>
    <t>REJUNTE CIMENTICIO, QUALQUER COR</t>
  </si>
  <si>
    <t>ARGAMASSA COLANTE AC I PARA CERAMICAS</t>
  </si>
  <si>
    <t>REVESTIMENTO EM CERAMICA ESMALTADA EXTRA, PEI MENOR OU IGUAL A 3, FORMATO
MENOR OU IGUAL A 2025 CM2</t>
  </si>
  <si>
    <t>87273 REVESTIMENTO CERÂMICO PARA PAREDES INTERNAS COM PLACAS TIPO ESMALTADA EXTR
A DE DIMENSÕES 33X45 CM APLICADAS NA ALTURA INTEIRA DAS PAREDES. AF_02/2023_PE</t>
  </si>
  <si>
    <t xml:space="preserve">Serviço: 020106 - REMOÇÃO MANUAL DE JANELA OU PORTAL C/ TRANSP. ATÉ CB. E CARGA </t>
  </si>
  <si>
    <t xml:space="preserve">Serviço: 260105 - REMOCAO DE PINTURA ANTIGA A OLEO OU ESMALTE </t>
  </si>
  <si>
    <t xml:space="preserve">Serviço: 260104 - REMOCAO DE PINTURA ANTIGA A LATEX </t>
  </si>
  <si>
    <t>eletricista</t>
  </si>
  <si>
    <t>101632 RELÉ FOTOELÉTRICO PARA COMANDO DE ILUMINAÇÃO EXTERNA 1000 W - FORNECIMENTO
E INSTALAÇÃO. AF_08/2020</t>
  </si>
  <si>
    <t>(13818/ORSE) RELE DE NÍVEL</t>
  </si>
  <si>
    <t>COT 285_SEE</t>
  </si>
  <si>
    <t>COMP 544_SEE RELE DE NÍVEL (GOINFRA + ORSE)</t>
  </si>
  <si>
    <t>Serviço: 041140 - REGULARIZAÇÃO DO TERRENO SEM APILOAMENTO COM TRANSPORTE MANUAL DA TERRA ESCAVADA Unidade: m2</t>
  </si>
  <si>
    <t>Serviço: 120101 - REGULARIZAÇÃO (1:3) E=2 CM</t>
  </si>
  <si>
    <t>REGULADOR DE 1º ESTÁGIO 60KG/H MODELO AP-40  COM MANÔMETRO
(GOINFRA + COT)</t>
  </si>
  <si>
    <t xml:space="preserve">Serviço: 085031 - REGISTRO GLOBO ANGULAR 2.1/2" </t>
  </si>
  <si>
    <t>REGISTRO DE PRESSAO C/CANOPLA DIAM. 3/4"</t>
  </si>
  <si>
    <t xml:space="preserve">H209 </t>
  </si>
  <si>
    <t>Serviço: 080946 - REGISTRO DE PRESSAO C/CANOPLA CROMADA DIAM.3/4"</t>
  </si>
  <si>
    <t>REGISTRO DE GAVETA COM HASTE ASCENDENTE DE BRONZE 2 1/2" (GOINFRA +
COT)</t>
  </si>
  <si>
    <t>REGISTRO DE GAVETA C/CANOPLA DIAM. 1"</t>
  </si>
  <si>
    <t xml:space="preserve">H196 </t>
  </si>
  <si>
    <t>Serviço: 080927 - REGISTRO DE GAVETA C/CANOPLA DIAMETRO 1"</t>
  </si>
  <si>
    <t xml:space="preserve">H206 </t>
  </si>
  <si>
    <t>Serviço: 080911 - REGISTRO DE GAVETA BRUTO DIAMETRO 3"</t>
  </si>
  <si>
    <t xml:space="preserve">Serviço: 080910 - REGISTRO DE GAVETA BRUTO DIAMETRO 2.1/2" </t>
  </si>
  <si>
    <t xml:space="preserve">H202 </t>
  </si>
  <si>
    <t>Serviço: 080905 - REGISTRO DE GAVETA BRUTO DIAMETRO 1.1/2"</t>
  </si>
  <si>
    <t xml:space="preserve">H201 </t>
  </si>
  <si>
    <t>Serviço: 080903 - REGISTRO DE GAVETA BRUTO DIAMETRO 1"</t>
  </si>
  <si>
    <t xml:space="preserve">2,8200 </t>
  </si>
  <si>
    <t>REDUCAO GIRATÓRIA TIPO STORZ LATAO P/ INST. PREDIAL COMBATE A
INCENDIO ENGATE RAPIDO 2.1/2" X 1.1/2" (GOINFRA + SINAPI)</t>
  </si>
  <si>
    <t>REDUCAO EXCENTRICA 75 X 50 MM - (ESGOTO)</t>
  </si>
  <si>
    <t xml:space="preserve">H395 </t>
  </si>
  <si>
    <t>Serviço: 082101 - REDUCAO EXCENTRICA 75 X 50 MM (ESGOTO)</t>
  </si>
  <si>
    <t xml:space="preserve">Serviço: 200403 - REBOCO (1 CALH:4 ARFC+100kgCI/M3) </t>
  </si>
  <si>
    <t xml:space="preserve">Serviço: 040902 - REATERRO COM APILOAMENTO </t>
  </si>
  <si>
    <t xml:space="preserve">Serviço: 221104 - RASPAGEM E APLICAÇÃO RESINA ACRÍLICA DUAS DEMÃOS </t>
  </si>
  <si>
    <t>QUADRO ESCOLAR MISTO 4,20x1,25M - FÓRMICA BRANCA BRILHANTE (3,08x1,25M) E FELTRO VERDE COM FUNDO EM CORTIÇA 6MM (1,05x1,25M)
(GOINFRA + SINAPI)</t>
  </si>
  <si>
    <t>101879 QUADRO DE DISTRIBUIÇÃO DE ENERGIA EM CHAPA DE AÇO GALVANIZADO, DE EMBUTIR,
COM BARRAMENTO TRIFÁSICO, PARA 24 DISJUNTORES DIN 100A - FORNECIMENTO E I
NSTALAÇÃO. AF_10/2020</t>
  </si>
  <si>
    <t>QUADRO DE DISTRIBUICAO DE EMBUTIR METÁLICO CB-56E - 225A</t>
  </si>
  <si>
    <t>Serviço: 072205 - QUADRO DE DISTRIBUIÇÃO DE EMBUTIR METÁLICO CB-56E - 225A</t>
  </si>
  <si>
    <t>Serviço: 120207 - PROTECAO MECANICA (1:3) E=2 CM</t>
  </si>
  <si>
    <t>TUBO LEVE PVC RIGIDO DIAM. 150 MM</t>
  </si>
  <si>
    <t xml:space="preserve">H422 </t>
  </si>
  <si>
    <t>Serviço: 081696 - PROLONGAMENTO PARA CAIXA SIFONADA 150 MM</t>
  </si>
  <si>
    <t>Serviço: 081695 - PROLONGAMENTO PARA CAIXA SIFONADA 100 MM</t>
  </si>
  <si>
    <t xml:space="preserve">Serviço: 085039 - PRESSOSTATO 50 A 80 PSI </t>
  </si>
  <si>
    <t>PRESILHA LATÃO 16/35MM 5MM+PARAF FENDA (GOINFRA + COT)</t>
  </si>
  <si>
    <t xml:space="preserve">Serviço: 072080 - POSTE/TRAFO - CAMINHÃO MUNCK 12 TON. (MÍNIMO 4H/DIA) </t>
  </si>
  <si>
    <t>(04649/ORSE) POSTE TIPO SEÇÃO CIRCULAR - SC 12/1000</t>
  </si>
  <si>
    <t>COT 461_SEE</t>
  </si>
  <si>
    <t>COMP 197_SEE POSTE - FUNDAÇÃO EM CONCRETO SIMPLES DO ENGASTAMENTO DA BASE DOS POSTES DE SEÇÃO DE BASE 1000 MM ( DIAM. 1200MM) (GOINFRA)</t>
  </si>
  <si>
    <t>Serviço: 180280 - PORTÃO DE ABRIR 02 FOLHAS DE TELA/TUBO FoGo 1.1/2" PT1/PT2 C/FERRAGENS</t>
  </si>
  <si>
    <t>180302 PORTÃO DE ABRIR 02 FOLHAS DE FERRO REDONDO PT-6 C/FERRAGENS</t>
  </si>
  <si>
    <t>Unidade: und</t>
  </si>
  <si>
    <t xml:space="preserve">Serviço: 180303 - PORTA DE ENROLAR C/FERRAGENS </t>
  </si>
  <si>
    <t>Serviço: 180505 - PORTA DE ABRIR DE 02 FOLHAS EM VENEZIANA PF-5 C/FERRAGENS</t>
  </si>
  <si>
    <t>Serviço: 180504 - PORTA DE ABRIR DE 01 FOLHA EM VENEZIANA PF-4 C/FERRAGENSS</t>
  </si>
  <si>
    <t xml:space="preserve">Serviço: 180501 - PORTA DE ABRIR EM CHAPA PF-1 C/FERRAGENS </t>
  </si>
  <si>
    <t>Serviço: 180509 - PORTA DE ABRIR DE 01 FOLHA EM CHAPA DE AÇO PARA SANITÁRIO PF-10 C/FERRAGENS</t>
  </si>
  <si>
    <t xml:space="preserve">TERRA VEGETAL </t>
  </si>
  <si>
    <t xml:space="preserve">JARDINEIRO </t>
  </si>
  <si>
    <t xml:space="preserve">Serviço: 270210 - PLANTIO GRAMA ESMERALDA PLACA C/ M.O. IRRIG., ADUBO,TERRA VEGETAL (O.C.) A&lt;11.000,00M2 </t>
  </si>
  <si>
    <t>(13329/ORSE) Placa de sinalização, dim.: 60 x 80 cm, - "Estacionamento Reservado -
Deficiente/Idosos", incluso barrote para fixação - fornecimento e instalação</t>
  </si>
  <si>
    <t>COT 506_SEE</t>
  </si>
  <si>
    <t>PLACAS EM BRAILE PARA IDENTIFICAÇÃO DE PORTAS/NOMEAR AMBIENTES -
FORNECIMENTO E INSTALAÇÃO (GOINFRA + ORSE)</t>
  </si>
  <si>
    <t>PLACA DE SINALIZAÇÃO EM PVC COD 17 - (316X158) MENSAGEM "SAÍDA"
(GOINFRA + SINAPI)</t>
  </si>
  <si>
    <t>PLACA DE SINALIZAÇÃO EM PVC COD 13 - (316X158) SAÍDA DE EMERGÊNCIA
(GOINFRA + SINAPI)</t>
  </si>
  <si>
    <t>PLACA DE SINALIZAÇÃO EM PVC COD 06 - (300X300) PERIGO INFLAMÁVEL
(GOINFRA + SINAPI)</t>
  </si>
  <si>
    <t>PLACA DE SINALIZAÇÃO EM PVC COD 01 - (300X300) PROIBIDO FUMAR (GOINFRA
+ SINAPI)</t>
  </si>
  <si>
    <t>Serviço: 021301 - PLACA DE OBRA PLOTADA EM CHAPA METÁLICA 26 , AFIXADA EM CAVALETES DE MADEIRA DE LEI (VIGOTAS 6X12CM) - PADRÃO GOINFRA</t>
  </si>
  <si>
    <t xml:space="preserve">Serviço: 270804 - PLACA DE INAUGURAÇÃO AÇO ESCOVADO 60 X 120 CM </t>
  </si>
  <si>
    <t>COMP 498_SEE PLACA DE COMUNICAÇÃO VISUAL SEC XXI, MODELO S - PLACA DE SALA/PORTA, TAMANHO 0,21 X 0,31 M, CHAPA DOBRADA #18, PINTADA E ADESIVADA -FORNECIMENTO E INSTALAÇÃO (GOINFRA + ORSE)</t>
  </si>
  <si>
    <t>COMP 499_SEE PLACA DE COMUNICAÇÃO VISUAL SEC XXI, MODELO P - PLACA DE PAREDE, TAMANHO 0,30 X 0,40 M, CHAPA DOBRADA #18, PINTADA E ADESIVADA -ORNECIMENTO E INSTALAÇÃO (GOINFRA + ORSE)</t>
  </si>
  <si>
    <t>Serviço: 220059 - PISO LAMINADO COM CONCRETO USINADO 20MPA E=5CM</t>
  </si>
  <si>
    <t xml:space="preserve">Serviço: 221126 - PISO DE LADRILHO HIDRÁULICO COLORIDO MODELO TÁTIL ( ALERTA OU DIRECIONAL) SEM LASTRO </t>
  </si>
  <si>
    <t xml:space="preserve">COLA FORMICA ( 1L = 0,83KG) </t>
  </si>
  <si>
    <t>Serviço: 221120 - PISO DE BORRACHA COLORIDO MODELO TÁTIL ( ALERTA OU DIRECIONAL) INCLUSO CONTRAPISO (1CI:3ARML) C/ E=2CM E NATA DE CIMENTO</t>
  </si>
  <si>
    <t xml:space="preserve">TINTA POLIESPORTIVA </t>
  </si>
  <si>
    <t>Serviço: 261703 - PINTURA TINTA POLIESPORTIVA - 2 DEMÃOS (PISOS E CIMENTADOS)LADOR</t>
  </si>
  <si>
    <t xml:space="preserve">LIXA PARA PAREDE Nº 100 </t>
  </si>
  <si>
    <t>Serviço: 261550 - PINTURA TINTA ESMALTE SINTETICO PARA PAREDES - 2 DEMÃOS C/SELADOR</t>
  </si>
  <si>
    <t>Serviço: 261602 - PINTURA TINTA ESMALTE PARA ESQUADRIAS DE FERRO C FUNDO ANTICORROSIVO</t>
  </si>
  <si>
    <t xml:space="preserve">LIXA PARA PAREDE ( NÚMERO 100 ) </t>
  </si>
  <si>
    <t xml:space="preserve">Serviço: 261307 - PINTURA PVA LATEX 2 DEMAOS SEM SELADOR </t>
  </si>
  <si>
    <t xml:space="preserve">Serviço: 261001 - PINTURA LATEX ACRILICO 2 DEMAOS </t>
  </si>
  <si>
    <t xml:space="preserve">Serviço: 261000 - PINTURA LATEX ACRILICA 2 DEMAOS C/SELADOR </t>
  </si>
  <si>
    <t xml:space="preserve">Serviço: 261609 - PINTURA ESMALTE ALQUIDICO ESTR.METALICA 2 DEMAOS </t>
  </si>
  <si>
    <t>102494 PINTURA DE PISO COM TINTA EPÓXI, APLICAÇÃO MANUAL, 2 DEMÃOS, INCLUSO PRIME
R EPÓXI. AF_05/2021</t>
  </si>
  <si>
    <t>102506 PINTURA DE DEMARCAÇÃO DE QUADRA POLIESPORTIVA COM TINTA EPÓXI, E = 5 CM, A
PLICAÇÃO MANUAL. AF_05/2021</t>
  </si>
  <si>
    <t>MARMORISTA/GRANITEIRO COM ENCARGOS COMPLEMENTARE</t>
  </si>
  <si>
    <t>Serviço: 220100 - PASSEIO PROTECAO EM CONC.DESEMPEN.5 CM 1:2,5:3,5 ( INCLUSO ESPELHO DE 30CM/ESCAVAÇÃO/REATERRO/APILOAMENTO/ATERRO INTERNO)</t>
  </si>
  <si>
    <t>PARAFUSOS SEXTAVADO D=1/4" X 5/8"</t>
  </si>
  <si>
    <t>Serviço: 071870 - PARAFUSO SEXTAVADO D = 1/4" X 5/8"</t>
  </si>
  <si>
    <t>Serviço: 071862 - PARAFUSO P/BUCHA S-8</t>
  </si>
  <si>
    <t xml:space="preserve">PARAFUSO P/BUCHA S-6 </t>
  </si>
  <si>
    <t xml:space="preserve">Serviço: 071861 - PARAFUSO P/BUCHA S-6 </t>
  </si>
  <si>
    <t xml:space="preserve">Serviço: 071863 - PARAFUSO P/BUCHA S-10 </t>
  </si>
  <si>
    <t xml:space="preserve">Serviço: 071841 - PARAFUSO CABEÇA ABAULADA (FRANCES) M16 X 150 MM </t>
  </si>
  <si>
    <t>Unidade: Um</t>
  </si>
  <si>
    <t>Serviço: 071833 - PARA RAIOS DISTRIBUIDOR POLIMÉRICO ÓXIDO DE ZINCO S/CENTELHADOR C/ DESLIGAMENTO AUTOMÁTICO 15KV,10KA</t>
  </si>
  <si>
    <t xml:space="preserve">Serviço: 071795 - OLHAL PARA PARAFUSO </t>
  </si>
  <si>
    <t>92377 NIPLE, EM FERRO GALVANIZADO, DN 65 (2 1/2"), CONEXÃO ROSQUEADA, INSTALADO
EM REDE DE ALIMENTAÇÃO PARA HIDRANTE - FORNECIMENTO E INSTALAÇÃO. AF_10/20
20</t>
  </si>
  <si>
    <t>NIPLE DE FERRO GALVANIZADO, COM ROSCA BSP, DE 1"</t>
  </si>
  <si>
    <t>92369 NIPLE, EM FERRO GALVANIZADO, DN 25 (1"), CONEXÃO ROSQUEADA, INSTALADO EM R
EDE DE ALIMENTAÇÃO PARA HIDRANTE - FORNECIMENTO E INSTALAÇÃO. AF_10/202020</t>
  </si>
  <si>
    <t>92692 NIPLE, EM FERRO GALVANIZADO, CONEXÃO ROSQUEADA, DN 15 (1/2"), INSTALADO EM
RAMAIS E SUB-RAMAIS DE GÁS - FORNECIMENTO E INSTALAÇÃO. AF_10/2020</t>
  </si>
  <si>
    <t xml:space="preserve">Serviço: 085047 - NIPLE DUPLO FERRO GALVANIZADO 2.1/2" </t>
  </si>
  <si>
    <t xml:space="preserve">Serviço: 091031 - NIPLE DUPLO DE FERRO MALEÁVEL GALVANIZADO 3/4" CLASSE 300 ROSCA NPT - NBR 6925 </t>
  </si>
  <si>
    <t>COMP 272_SEE MURO DE ALVENARIA TIJOLO FURADO 1/2 VEZ ( H=2,50M) COM FUNDAÇÃO - SEM
REVESTIMENTOS (PADRÃO GOINFRA) - (GOINFRA)</t>
  </si>
  <si>
    <t>Unidade: M2</t>
  </si>
  <si>
    <t>Serviço: 201410 - MOLDURA TIPO "U" INVERTIDO EM ARGAMASSA COM 2CM DE ESPESSURA TIPO PINGADEIRA EM MURO/PLATIBANDA ( A PARTE VERTICAL DESCE 2,5CM)</t>
  </si>
  <si>
    <t>Serviço: 030114 - MOBILIZAÇÃO DO CANTEIRO DE OBRAS - INCLUSIVE CARGA E DESCARGA E A HORA IMPRODUTIVA DO CAMINHÃO - ( EXCLUSO O TRANSPORTE )</t>
  </si>
  <si>
    <t xml:space="preserve">75,89 </t>
  </si>
  <si>
    <t>Unidade: CJ</t>
  </si>
  <si>
    <t>Unidade: UM</t>
  </si>
  <si>
    <t>Unidade: UND</t>
  </si>
  <si>
    <t>MÃO FRANCESA PLANA DE AÇO GALVANIZADO 1053 MM</t>
  </si>
  <si>
    <t>COT 458_SEE</t>
  </si>
  <si>
    <t>COMP 138_SEE MÃO FRANCESA PLANA DE AÇO GALVANIZADO 1053 MM (GOINFRA + COT)</t>
  </si>
  <si>
    <t>MÃO FRANCESA PERFILADA DE AÇO GALVANIZADO 993 MM</t>
  </si>
  <si>
    <t>COT 459_SEE</t>
  </si>
  <si>
    <t>COMP 139_SEE MÃO FRANCESA PERFILADA DE AÇO GALVANIZADO 993 MM (GOINFRA + COT)</t>
  </si>
  <si>
    <t>Serviço: 120107 - MANTA ASFÁLTICA TIPO III - B ( 3 MM)</t>
  </si>
  <si>
    <t xml:space="preserve">Serviço: 085041 - MANOMETRO - 0 A 10 KG/CM2 </t>
  </si>
  <si>
    <t xml:space="preserve">MANGUEIRA DE INCÊNDIO DI=38 MM TIPO 2 COMPRIMENTO 15 M </t>
  </si>
  <si>
    <t>COMP 094_SEE MANGUEIRA DE BORRACHA PARA ALTA PRESSÃO 1" - FORNECIMENTO E
INSTALAÇÃO (GOINFRA + ORSE)</t>
  </si>
  <si>
    <t>(01581/ORSE) MANGUEIRA DE BORRACHA PARA ALTA PRESSÃO 1" - 300 PSI</t>
  </si>
  <si>
    <t>COT 022_SEE</t>
  </si>
  <si>
    <t>LUVA SOLDAVEL 85 MM</t>
  </si>
  <si>
    <t xml:space="preserve">H314 </t>
  </si>
  <si>
    <t>Serviço: 081108 - LUVA SOLDAVEL DIAMETRO 85 mm</t>
  </si>
  <si>
    <t>LUVA SOLDAVEL 50 MM</t>
  </si>
  <si>
    <t xml:space="preserve">Serviço: 081105 - LUVA SOLDAVEL DIAMETRO 50 mm </t>
  </si>
  <si>
    <t>LUVA SOLDAVEL 40 MM</t>
  </si>
  <si>
    <t xml:space="preserve">H317 </t>
  </si>
  <si>
    <t>Serviço: 081104 - LUVA SOLDAVEL DIAMETRO 40 mm</t>
  </si>
  <si>
    <t>LUVA SOLDAVEL 32 MM</t>
  </si>
  <si>
    <t xml:space="preserve">H320 </t>
  </si>
  <si>
    <t>Serviço: 081103 - LUVA SOLDAVEL DIAMETRO 32 mm</t>
  </si>
  <si>
    <t xml:space="preserve">LUVA SOLDAVEL 25 mm </t>
  </si>
  <si>
    <t>H319</t>
  </si>
  <si>
    <t>Serviço: 081102 - LUVA SOLDAVEL DIAMETRO 25 mm</t>
  </si>
  <si>
    <t xml:space="preserve">LUVA SOLDAVEL COM ROSCA 32 X 1" </t>
  </si>
  <si>
    <t xml:space="preserve">H308 </t>
  </si>
  <si>
    <t>Serviço: 081132 - LUVA SOLDAVEL C/ROSCA DIAMETRO 32 X 1"</t>
  </si>
  <si>
    <t xml:space="preserve">Serviço: 082002 - LUVA SIMPLES DIAMETRO 50 MM </t>
  </si>
  <si>
    <t xml:space="preserve">Serviço: 082001 - LUVA SIMPLES DIAMETRO 40 MM </t>
  </si>
  <si>
    <t xml:space="preserve">Serviço: 082004 - LUVA SIMPLES DIAM. 100 MM </t>
  </si>
  <si>
    <t>LUVA DE FERRO GALVANIZADO, COM ROSCA BSP, DE 1"</t>
  </si>
  <si>
    <t>COMP 330_SEE LUVA SIMPLES 1" (GOINFRA + SINAPI)</t>
  </si>
  <si>
    <t xml:space="preserve">Serviço: 091021 - LUVA REDUÇÃO DE FERRO MALEÁVEL GALVANIZADO 3/4" X 1/2", CLASSE 150, ROSCA NPT - NBR 6925 </t>
  </si>
  <si>
    <t xml:space="preserve">Serviço: 071741 - LUVA PVC ROSQUEAVEL DIAMETRO 3/4" </t>
  </si>
  <si>
    <t xml:space="preserve">Serviço: 071744 - LUVA PVC ROSQUEAVEL DIAMETRO 1.1/2" </t>
  </si>
  <si>
    <t xml:space="preserve">Serviço: 071742 - LUVA PVC ROSQUEAVEL DIAMETRO 1" </t>
  </si>
  <si>
    <t>AUXILIAR DE ELETRICISTA COM ENCARGOS COMPLEMENTARES</t>
  </si>
  <si>
    <t>93015 LUVA PARA ELETRODUTO, PVC, ROSCÁVEL, DN 75 MM (2 1/2"), PARA REDE ENTERRAD
A DE DISTRIBUIÇÃO DE ENERGIA ELÉTRICA - FORNECIMENTO E INSTALAÇÃO. AF_12/2
021</t>
  </si>
  <si>
    <t>LUVA EM PVC RIGIDO ROSCAVEL, DE 3/4", PARA ELETRODUTO</t>
  </si>
  <si>
    <t>91875 LUVA PARA ELETRODUTO, PVC, ROSCÁVEL, DN 25 MM (3/4"), PARA CIRCUITOS TERMI
NAIS, INSTALADA EM FORRO - FORNECIMENTO E INSTALAÇÃO. AF_03/2023</t>
  </si>
  <si>
    <t>89605 LUVA DE REDUÇÃO, PVC, SOLDÁVEL, DN 60MM X 50MM, INSTALADO EM PRUMADA DE ÁG
UA - FORNECIMENTO E INSTALAÇÃO. AF_06/2022</t>
  </si>
  <si>
    <t>89579 LUVA DE REDUÇÃO, PVC, SOLDÁVEL, DN 50MM X 25MM, INSTALADO EM PRUMADA DE ÁG
UA FORNECIMENTO E INSTALAÇÃO. AF_06/2022</t>
  </si>
  <si>
    <t>LUMINARIA LED PLAFON REDONDO DE SOBREPOR BIVOLT 12/13 W, D = *17* CM</t>
  </si>
  <si>
    <t>103782 LUMINÁRIA TIPO PLAFON CIRCULAR, DE SOBREPOR, COM LED DE 12/13 W - FORNECIM
ENTO E INSTALAÇÃO. AF_03/2022</t>
  </si>
  <si>
    <t xml:space="preserve">AÇO CA-50 - 8,0 MM (5/16") </t>
  </si>
  <si>
    <t>OPERADOR DE BETONEIRA</t>
  </si>
  <si>
    <t>COMP 119_SEE LUMINÁRIA HERMÉTICA/BLINDADA 2X18/20W COM 2 LÂMPADAS DE LED
(GOINFRA + SINAPI)</t>
  </si>
  <si>
    <t>(07294/ORSE) LUMINÁRIA DE SOBREPOR COM ALETAS 2 X 16/18/20 W, REF: A01,
ABALUX OU SIMILAR</t>
  </si>
  <si>
    <t>COT 496_SEE</t>
  </si>
  <si>
    <t>COMP 693_SEE LUMINÁRIA DE SOBREPOR COM ALETAS 2 X 16/18/20 W - FORNECIMENTO E
INSTALAÇÃO (GOINFRA + ORSE)</t>
  </si>
  <si>
    <t>97599 LUMINÁRIA DE EMERGÊNCIA, COM 30 LÂMPADAS LED DE 2 W, SEM REATOR - FORNECIM
ENTO E INSTALAÇÃO. AF_02/2020</t>
  </si>
  <si>
    <t>Serviço: 020701 - LOCAÇÃO DA OBRA, EXECUÇÃO DE GABARITO SEM REAPROVEITAMENTO, INCLUSO PINTURA (FACE INTERNA DO RIPÃO 15CM) E PIQUETE COM TESTEMUNHA</t>
  </si>
  <si>
    <t xml:space="preserve">Serviço: 270501 - LIMPEZA FINAL DE OBRA - (OBRAS CIVIS) </t>
  </si>
  <si>
    <t xml:space="preserve">Serviço: 080556 - LIGAÇÃO FLEXÍVEL PVC DIAM.1/2" (ENGATE) </t>
  </si>
  <si>
    <t xml:space="preserve">Serviço: 080542 - LAVATÓRIO MÉDIO SEM COLUNA </t>
  </si>
  <si>
    <t>H714</t>
  </si>
  <si>
    <t>Serviço: 080543 - LAVATÓRIO DE CANTO SEM COLUNA</t>
  </si>
  <si>
    <t>ADITIVO IMPERMEABILIZANTE DE PEGA NORMAL PARA ARGAMASSA E
CONCRETO REF.: SIKA 1 / VEDACIT (D=1,00) OU EQUIVALENTE</t>
  </si>
  <si>
    <t>Serviço: 220101 - LASTRO DE CONCRETO REGULARIZADO IMPERMEABILIZADO 1:3:6 ESP=5CM (BASE)</t>
  </si>
  <si>
    <t>96616 LASTRO DE CONCRETO MAGRO, APLICADO EM BLOCOS DE COROAMENTO OU SAPATAS. AF_
08/2017</t>
  </si>
  <si>
    <t>Observações: SOMOU DEPRECIAÇÃO (0,0306) MAIS MANUTENÇÃO (0,0162) PARA VER SE NO CÁLCULO DÁ UM VALOR MAIOR DO QUE ZERO.</t>
  </si>
  <si>
    <t>Serviço: 051060 - LANÇAMENTO/APLICAÇÃO/ADENSAMENTO DE CONCRETO USINADO BOMBEADO EM FUNDAÇÃO</t>
  </si>
  <si>
    <t>Serviço: 060800 - LANÇAMENTO/APLICAÇÃO/ADENSAMENTO DE CONCRETO USINADO BOMBEADO EM ESTRUTURA - (O.C.</t>
  </si>
  <si>
    <t>100903 LÂMPADA TUBULAR LED DE 18/20 W, BASE G13 - FORNECIMENTO E INSTALAÇÃO. AF_0
2/2020_P</t>
  </si>
  <si>
    <t>LAMPADA LED 10 W BIVOLT BRANCA, FORMATO TRADICIONAL (BASE E27)</t>
  </si>
  <si>
    <t>97610 LÂMPADA COMPACTA DE LED 10 W, BASE E27 - FORNECIMENTO E INSTALAÇÃO. AF_02/
2020
2/2020_P</t>
  </si>
  <si>
    <t>VIBRADOR 2 HP COM MANGOTE 32MM E MANGUEIRA DE 5M ( MANUTENÇÃO E DEPRECIAÇÃO DO EQUIPAMENTO) - PREÇO DO EQUIPAMENTO NOVO DIVIDIDO POR
1.000</t>
  </si>
  <si>
    <t>ESCORA ROLIÇA (TIPO EUCALIPTO)</t>
  </si>
  <si>
    <t>PREGO 19x27</t>
  </si>
  <si>
    <t>SARRAFO DE MADEIRA 10 CM</t>
  </si>
  <si>
    <t>COMP 500_SEE LAJE PRÉ-FABRICADA TRELIÇADA PARA COBERTURA, H=12CM, ENCHIMENTO EM EPS, INCLUSIVE ESCORAMENTO EM MADEIRA ROLIÇA E CAPEAMENTO COM CONCRETO USINADO 25 MPA - FORNECIMENTO E INSTALAÇÃO. (GOINFRA +
ORSE)</t>
  </si>
  <si>
    <t xml:space="preserve">Serviço: 071510 - LACO PREFORMADO DE DISTRIBUICAO </t>
  </si>
  <si>
    <t xml:space="preserve">Serviço: 081815 - KIT CAVALETE D=25MM P/HIDRÔMETRO 1,5-3,0-5,0 M3/MURETA/CAIXA </t>
  </si>
  <si>
    <t xml:space="preserve">Serviço: 081970 - JUNCAO SIMPLES DIAMETRO 50 X 50 MM </t>
  </si>
  <si>
    <t xml:space="preserve">Serviço: 081971 - JUNCAO SIMPLES DIAM. 75 X 50 MM </t>
  </si>
  <si>
    <t xml:space="preserve">Serviço: 081973 - JUNCAO SIMPLES DIAM. 100 X 50 MM </t>
  </si>
  <si>
    <t xml:space="preserve">Serviço: 081975 - JUNCAO SIMPLES DIAM. 100 X 100 MM </t>
  </si>
  <si>
    <t>JUNCAO 45 GRAUS DIAMETRO 40 mm (ESGOTO)</t>
  </si>
  <si>
    <t xml:space="preserve">H374 </t>
  </si>
  <si>
    <t>89481 JOELHO 90 GRAUS, PVC, SOLDÁVEL, DN 25MM, INSTALADO EM PRUMADA DE ÁGUA - FO
RNECIMENTO E INSTALAÇÃO. AF_06/2022</t>
  </si>
  <si>
    <t>92701 JOELHO 90 GRAUS, EM FERRO GALVANIZADO, CONEXÃO ROSQUEADA, DN 20 (3/4"), IN
STALADO EM RAMAIS E SUB-RAMAIS DE GÁS - FORNECIMENTO E INSTALAÇÃO. AF_10/2
020</t>
  </si>
  <si>
    <t>JOELHO 90 GRAUS SOLDAVEL DIAMETRO 85 MM</t>
  </si>
  <si>
    <t xml:space="preserve">H170 </t>
  </si>
  <si>
    <t>Serviço: 081327 - JOELHO 90 GRAUS SOLDAVEL DIAMETRO 85 mm</t>
  </si>
  <si>
    <t xml:space="preserve">Serviço: 081325 - JOELHO 90 GRAUS SOLDAVEL DIAMETRO 60 mm </t>
  </si>
  <si>
    <t xml:space="preserve">Serviço: 081322 - JOELHO 90 GRAUS SOLDAVEL DIAMETRO 32 MM (1") </t>
  </si>
  <si>
    <t>Serviço: 081324 - JOELHO 90 GRAUS SOLDAVEL 50 mm (MARROM)</t>
  </si>
  <si>
    <t>JOELHO 90 GRAUS DIAMETRO 50 mm (ESGOTO)</t>
  </si>
  <si>
    <t xml:space="preserve">H371 </t>
  </si>
  <si>
    <t>Serviço: 081936 - JOELHO 90 GRAUS DIAMETRO 50 MM (ESGOTO)</t>
  </si>
  <si>
    <t xml:space="preserve">Serviço: 081938 - JOELHO 90 GRAUS DIAMETRO 100 MM </t>
  </si>
  <si>
    <t>JOELHO PVC, SOLDAVEL COM ROSCA, 90 GRAUS, 25 MM X 3/4", COR MARROM, PARA A
GUA FRIA PREDIAL</t>
  </si>
  <si>
    <t>94672 JOELHO 90 GRAUS COM BUCHA DE LATÃO, PVC, SOLDÁVEL, DN 25 MM, X 3/4 INSTA
LADO EM RESERVAÇÃO DE ÁGUA DE EDIFICAÇÃO QUE POSSUA RESERVATÓRIO DE FIBRA/
FIBROCIMENTO FORNECIMENTO E INSTALAÇÃO. AF_06/2016</t>
  </si>
  <si>
    <t xml:space="preserve">Serviço: 081927 - JOELHO 90 GRAUS C/ANEL 40 mm </t>
  </si>
  <si>
    <t>JOELHO 45 GRAUS DIAMETRO 100 mm - (ESGOTO)</t>
  </si>
  <si>
    <t xml:space="preserve">H379 </t>
  </si>
  <si>
    <t>Serviço: 081924 - JOELHO 45 GRAUS DIAMETRO 100 MM (ESGOTO)</t>
  </si>
  <si>
    <t>Serviço: 180381 - JANELA MAXIM AR CHAPA/VIDRO J3/J5/J6/J8 C/FERRAGENS</t>
  </si>
  <si>
    <t>Serviço: 180403 - JANELA MAXIM AR CHAPA/VIDRO J1/J2/J7/J15 C/FERRAGENS</t>
  </si>
  <si>
    <t>Serviço: 180401 - JANELA DE CORRER CHAPA/VIDRO J9/J10/J12/J13 C/FERRAGENS</t>
  </si>
  <si>
    <t>ISOLADOR PILAR COM CORPO POLIMÉRICO E CABEÇA DE PORCELANA - 15 Kv
(GOINFRA + COT)</t>
  </si>
  <si>
    <t xml:space="preserve">Serviço: 071476 - ISOLADOR DE ANCORAGEM POLIMÉRICO 15KV </t>
  </si>
  <si>
    <t xml:space="preserve">Serviço: 071441 - INTERRUPTOR SIMPLES (2 SECOES) </t>
  </si>
  <si>
    <t xml:space="preserve">Serviço: 071440 - INTERRUPTOR SIMPLES (1 SECAO) </t>
  </si>
  <si>
    <t>INTERRUPTOR DIFERENCIAL RESIDUAL (DR) BIPOLAR DE 40A-30mA</t>
  </si>
  <si>
    <t>Serviço: 071451 - INTERRUPTOR DIFERENCIAL RESIDUAL (D.R.) BIPOLAR DE 40A-30mA</t>
  </si>
  <si>
    <t xml:space="preserve">Serviço: 071450 - INTERRUPTOR DIFERENCIAL RESIDUAL (D.R.) BIPOLAR DE 25A-30mA </t>
  </si>
  <si>
    <t xml:space="preserve">Serviço: 041012 - INDENIZAÇÃO DE JAZIDA </t>
  </si>
  <si>
    <t>Serviço: 120209 - IMPERMEABILIZACAO-C/CIMENTO CRISTALIZANTE 3 DEMAOS
Observações: O BOLETIM MOSTRA QUE APLICAÇÃO É IDÊNTICA AO VIAPLUS 1000</t>
  </si>
  <si>
    <t>Observações: O BOLETIM MOSTRA QUE APLICAÇÃO É IDÊNTICA AO VIAPLUS 1000</t>
  </si>
  <si>
    <t>Serviço: 120902 - IMPERMEABILIZACAO VIGAS BALDRAMES E=2,0 CM Unidade: m2</t>
  </si>
  <si>
    <t>kg</t>
  </si>
  <si>
    <t>MANTA LIQUIDA DE BASE ASFALTICA MODIFICADA COM A ADICAO DE ELASTOMEROS DIL
UIDOS EM SOLVENTE ORGANICO, APLICACAO A FRIO (MEMBRANA IMPERMEABILIZANTE A
SFASTICA)</t>
  </si>
  <si>
    <t>IMPERMEABILIZADOR COM ENCARGOS COMPLEMENTARES</t>
  </si>
  <si>
    <t>98557 IMPERMEABILIZAÇÃO DE SUPERFÍCIE COM EMULSÃO ASFÁLTICA, 2 DEMÃOS AF_06/2018</t>
  </si>
  <si>
    <t xml:space="preserve">2,4000 </t>
  </si>
  <si>
    <t xml:space="preserve">Serviço: 081811 - HIDROMETRO DIAM.RAMAL = 25 MM VAZAO =1,5 A 3 M3 </t>
  </si>
  <si>
    <t>HASTE ROSQUEADA "TIRANTE" 3/8" (GOINFRA + COT)</t>
  </si>
  <si>
    <t xml:space="preserve">HASTE COPPERWELD 5/8" X 3,00 M COM CONECTOR </t>
  </si>
  <si>
    <t>Serviço: 071381 - HASTE REV.COBRE(COPPERWELD) 5/8" X 3,00 M C/CONECTOR</t>
  </si>
  <si>
    <t>96985 HASTE DE ATERRAMENTO 5/8 PARA SPDA - FORNECIMENTO E INSTALAÇÃO. AF_12/201
7</t>
  </si>
  <si>
    <t>GRELHA REDONDA BRANCA DIAMETRO 150 MM (ESGOTO)</t>
  </si>
  <si>
    <t xml:space="preserve">H355 </t>
  </si>
  <si>
    <t>Serviço: 081791 - GRELHA REDONDA BRANCA DIAM. 150 MM</t>
  </si>
  <si>
    <t>Serviço: 071365 - GRAMPO DE ANCORAGEM POLIMÉRICO</t>
  </si>
  <si>
    <t>MONTADOR DE ESTRUTURA METALICA</t>
  </si>
  <si>
    <t>Serviço: 210498 - FORRO DE GESSO ACARTONADO PARA ÁREAS SECAS ESPESSURA DE 12,5MM</t>
  </si>
  <si>
    <t>Serviço: 060191 - FORMA DE TABUA CINTA BALDRAME U=8 VEZES</t>
  </si>
  <si>
    <t>Serviço: 060205 - FORMA - CH.COMPENSADA 17MM PLAST REAP 7 V. - (OBRAS CIVIS</t>
  </si>
  <si>
    <t>Unidade: PAR</t>
  </si>
  <si>
    <t>Serviço: 080550 - FIXACAO P/LAVATORIO (PAR)</t>
  </si>
  <si>
    <t>Serviço: 071331 - FITA ISOLANTE, ROLO DE 20,00 M</t>
  </si>
  <si>
    <t>FITA ISOLANTE, ROLO DE 10,00 M</t>
  </si>
  <si>
    <t>FITA EM AÇO INOX PARA CINTAR POSTE 19MM COM FECHO (GOINFRA + SINAPI
+ COT)</t>
  </si>
  <si>
    <t>Serviço: 071321 - FITA DE AUTO FUSAO, ROLO E 10,00 MM</t>
  </si>
  <si>
    <t>COMP 237_SEE FITA ANTICORROSIVA (GOINFRA + SINAPI)</t>
  </si>
  <si>
    <t>Serviço: 020200 - FERRAMENTAS (MANUAIS/ELÉTRICAS) E MATERIAL DE LIMPEZA PERMANENTE DA OBRA - ÁREASEDIFICADAS/COBERTAS/FECHADAS</t>
  </si>
  <si>
    <t>Serviço: 085003 - EXTINTOR PO QUIMICO SECO (6 KG) - CAPACIDADE EXTINTORA 20 BC</t>
  </si>
  <si>
    <t>Serviço: 085006 - EXTINTOR MULTI USO EM PO A B C (6 KG) - CAPACIDADE EXTINTORA 3A 20BC</t>
  </si>
  <si>
    <t>100775 ESTRUTURA TRELIÇADA DE COBERTURA, TIPO FINK, COM LIGAÇÕES SOLDADAS, INCLUS
OS PERFIS METÁLICOS, CHAPAS METÁLICAS, MÃO DE OBRA E TRANSPORTE COM GUINDA
STE - FORNECIMENTO E INSTALAÇÃO. AF_01/2020_P</t>
  </si>
  <si>
    <t>Serviço: 050302 - ESTACA A TRADO DIAM.30 CM SEM FERRO</t>
  </si>
  <si>
    <t>Serviço: 085025 - ESGUICHO REGULÁVEL 1.1/2"</t>
  </si>
  <si>
    <t>Serviço: 041004 - ESCAVACAO MECANICA</t>
  </si>
  <si>
    <t>Serviço: 040101 - ESCAVACAO MANUAL DE VALAS &lt; 1 MTS. (OBRAS CIVIS)</t>
  </si>
  <si>
    <t>Serviço: 050901 - ESCAVACAO MANUAL DE VALAS (SAPATAS/BLOCOS)</t>
  </si>
  <si>
    <t>Serviço: 180703 - ESCADA TIPO MARINHEIRO SEM GUARDA CORPO PADRÃO GOINFRA ( H &lt;= 3M)</t>
  </si>
  <si>
    <t>Serviço: 180701 - ESCADA TIPO MARINHEIRO COM GUARDA CORPO PADRÃO GOINFRA ( H &gt; 3M )</t>
  </si>
  <si>
    <t>Serviço: 021602 - EPI/PGR/PCMSO/EXAMES/TREINAMENTOS/VISITAS - ÁREAS EDIFICADAS/COBERTAS/FECHADAS</t>
  </si>
  <si>
    <t>Serviço: 250101 - ENGENHEIRO - (OBRAS CIVIS)</t>
  </si>
  <si>
    <t>Serviço: 200201 - EMBOÇO (1CI:4 ARML)</t>
  </si>
  <si>
    <t>Serviço: 160403 - EMBOCAMENTO LATERAL (OITOES)</t>
  </si>
  <si>
    <t>Serviço: 160404 - EMBOCAMENTO DE BEIRAL</t>
  </si>
  <si>
    <t>Serviço: 261300 - EMASSAMENTO COM MASSA PVA DUAS DEMAOS</t>
  </si>
  <si>
    <t>93010 ELETRODUTO RÍGIDO ROSCÁVEL, PVC, DN 75 MM (2 1/2"), PARA REDE ENTERRADA DE
DISTRIBUIÇÃO DE ENERGIA ELÉTRICA - FORNECIMENTO E INSTALAÇÃO. AF_12/2021</t>
  </si>
  <si>
    <t>Serviço: 071194 - ELETRODUTO PVC FLEXÍVEL - MANGUEIRA CORRUGADA LEVE - DIAM. 25MM</t>
  </si>
  <si>
    <t>ELETRODUTO PVC FLEXIVEL CORRUGADO, COR AMARELA, DE 25 MM</t>
  </si>
  <si>
    <t>ELETRODUTO/DUTO PEAD FLEXIVEL PAREDE SIMPLES, CORRUGACAO HELICOIDAL, COR P
RETA, SEM ROSCA, DE 3", PARA CABEAMENTO SUBTERRANEO (NBR 15715)</t>
  </si>
  <si>
    <t>97669 ELETRODUTO FLEXÍVEL CORRUGADO, PEAD, DN 90 (3"), PARA REDE ENTERRADA DE DI
STRIBUIÇÃO DE ENERGIA ELÉTRICA - FORNECIMENTO E INSTALAÇÃO. AF_12/2021</t>
  </si>
  <si>
    <t>97668 ELETRODUTO FLEXÍVEL CORRUGADO, PEAD, DN 63 (2"), PARA REDE ENTERRADA DE DI
STRIBUIÇÃO DE ENERGIA ELÉTRICA - FORNECIMENTO E INSTALAÇÃO. AF_12/2021</t>
  </si>
  <si>
    <t>97670 ELETRODUTO FLEXÍVEL CORRUGADO, PEAD, DN 100 (4"), PARA REDE ENTERRADA DE D
ISTRIBUIÇÃO DE ENERGIA ELÉTRICA - FORNECIMENTO E INSTALAÇÃO. AF_12/2021</t>
  </si>
  <si>
    <t>Serviço: 071218 - ELETRODUTO EM AÇO GALVANIZADO A FOGO DIÂMETRO 4" - PESADO</t>
  </si>
  <si>
    <t>Serviço: 071201 - ELETRODUTO DE PVC RIGIDO DIAMETRO 3/4"</t>
  </si>
  <si>
    <t>Serviço: 071202 - ELETRODUTO DE PVC RIGIDO DIAMETRO 1"</t>
  </si>
  <si>
    <t>Serviço: 100501 - ELEMENTO VAZADO DE CONCRETO (MODELO COPINHO)</t>
  </si>
  <si>
    <t>Serviço: 071186 - DISPOSITIVO DE PROTEÇÃO CONTRA SURTOS (D.P.S.) 275V DE 90KA</t>
  </si>
  <si>
    <t>Serviço: 071184 - DISPOSITIVO DE PROTEÇÃO CONTRA SURTOS (D.P.S.) 275V DE 8 A 40KA</t>
  </si>
  <si>
    <t>93672 DISJUNTOR TRIPOLAR TIPO DIN, CORRENTE NOMINAL DE 40A - FORNECIMENTO E INST
ALAÇÃO. AF_10/2020</t>
  </si>
  <si>
    <t>93671 DISJUNTOR TRIPOLAR TIPO DIN, CORRENTE NOMINAL DE 32A - FORNECIMENTO E INST
ALAÇÃO. AF_10/2020</t>
  </si>
  <si>
    <t>93670 DISJUNTOR TRIPOLAR TIPO DIN, CORRENTE NOMINAL DE 25A - FORNECIMENTO E INST
ALAÇÃO. AF_10/2020</t>
  </si>
  <si>
    <t>93667 DISJUNTOR TRIPOLAR TIPO DIN, CORRENTE NOMINAL DE 10A - FORNECIMENTO E INST
ALAÇÃO. AF_10/2020</t>
  </si>
  <si>
    <t>Serviço: 071175 - DISJUNTOR TRIPOLAR DE 60 A 100-A</t>
  </si>
  <si>
    <t>Serviço: 071174 - DISJUNTOR TRIPOLAR 40 A 50A</t>
  </si>
  <si>
    <t>93656 DISJUNTOR MONOPOLAR TIPO DIN, CORRENTE NOMINAL DE 25A - FORNECIMENTO E INS
TALAÇÃO. AF_10/2020</t>
  </si>
  <si>
    <t>93655 DISJUNTOR MONOPOLAR TIPO DIN, CORRENTE NOMINAL DE 20A - FORNECIMENTO E INS
TALAÇÃO. AF_10/2020</t>
  </si>
  <si>
    <t>93654 DISJUNTOR MONOPOLAR TIPO DIN, CORRENTE NOMINAL DE 16A - FORNECIMENTO E INS
TALAÇÃO. AF_10/2020</t>
  </si>
  <si>
    <t>Serviço: 030116 - DESMOBILIZAÇÃO DO CANTEIRO DE OBRAS - INCLUSIVE CARGA E DESCARGA E A HORA IMPRODUTIVADO CAMINHÃO - ( EXCLUSO O TRANSPORTE )</t>
  </si>
  <si>
    <t>Serviço: 020103 - DEMOLIÇÃO MANUAL ESTRUTURA EM MADEIRA TELHADO C/ TRANSP. ATÉ CB. E CARGA</t>
  </si>
  <si>
    <t>Serviço: 020121 - DEMOLIÇÃO MANUAL EM CONCRETO SIMPLES C/TR.ATE CB.E CARGA (O.C.)</t>
  </si>
  <si>
    <t>Serviço: 020102 - DEMOLICAO MANUAL COBERTURA TELHA FIBROCIMENTO/FIBRA DE VIDRO/SIMILARES C/ TRANSP. ATÉ CB. E CARGA</t>
  </si>
  <si>
    <t>COMP 073_SEE DEMOLIÇÃO DAS INSTALAÇÕES HIDROSANITÁRIAS E AFINS C/ TRANSP. ATÉ CB.
E CARGA (GOINFRA)</t>
  </si>
  <si>
    <t>Serviço: 071141 - CURVA DE 90 GRAUS DE PVC RIGIDO DIAM. 3/4"</t>
  </si>
  <si>
    <t>Serviço: 071144 - CURVA DE 90 GRAUS DE PVC RIGIDO DIAM. 1.1/2"</t>
  </si>
  <si>
    <t>Serviço: 071142 - CURVA DE 90 GRAUS DE PVC RIGIDO DIAM. 1"</t>
  </si>
  <si>
    <t>91893 CURVA 90 GRAUS PARA ELETRODUTO, PVC, ROSCÁVEL, DN 32 MM (1"), PARA CIRCUIT
OS TERMINAIS, INSTALADA EM FORRO - FORNECIMENTO E INSTALAÇÃO. AF_12/2015</t>
  </si>
  <si>
    <t>Serviço: 081730 - CURVA 90 GRAUS CURTA DIAM. 40 MM</t>
  </si>
  <si>
    <t>H350</t>
  </si>
  <si>
    <t>Serviço: 081701 - CURVA 45 GRAUS DIAMETRO 40 MM (ESGOTO)</t>
  </si>
  <si>
    <t>CUBA INOX 46X30X15CM E=0,6MM-AÇO 304 (CUBA Nº1)</t>
  </si>
  <si>
    <t>H553</t>
  </si>
  <si>
    <t>Serviço: 080688 - CUBA INOX 46X30X15CM E=0,6MM-AÇO 304 (CUBA Nº 1)</t>
  </si>
  <si>
    <t>Serviço: 080587 - CUBA DE LOUÇA DE EMBUTIR REDONDA</t>
  </si>
  <si>
    <t>CRUZETA POLIMÉRICA 90X90X2000 MM</t>
  </si>
  <si>
    <t>COT 456_SEE</t>
  </si>
  <si>
    <t>CRUZETA POLIMÉRICA 2000 MM (GOINFRA + COT))</t>
  </si>
  <si>
    <t>COTOVELO 90 GRAUS DE FERRO GALVANIZADO, COM ROSCA BSP, DE 1 1/4"</t>
  </si>
  <si>
    <t>H592</t>
  </si>
  <si>
    <t>Serviço: 085061</t>
  </si>
  <si>
    <t>FITA VEDA ROSCA EM ROLOS DE 18 MM X 50 M (L X C)"</t>
  </si>
  <si>
    <t>COTOVELO 90 GRAUS, EM FERRO GALVANIZADO, CONEXÃO ROSQUEADA, DN 65 (2 1/2)
, INSTALADO EM RESERVAÇÃO DE ÁGUA DE EDIFICAÇÃO QUE POSSUA RESERVATÓRIO DE
FIBRA/FIBROCIMENTO FORNECIMENTO E INSTALAÇÃO. AF_06/2016</t>
  </si>
  <si>
    <t>CORRENTE EM AÇO GALVANIZADO COM ELO CURTO DIAMETRO 4 MM</t>
  </si>
  <si>
    <t>Serviço: 081681 - CORPO RALO SECO CILINDRICO 100 X 40</t>
  </si>
  <si>
    <t>Serviço: 060487 - CORPO DE PROVA</t>
  </si>
  <si>
    <t>Serviço: 081663 - CORPO CX. SIFONADA DIAM. 150 X 150 X 50</t>
  </si>
  <si>
    <t>96974 CORDOALHA DE COBRE NU 50 MM², NÃO ENTERRADA, COM ISOLADOR - FORNECIMENTO E
INSTALAÇÃO. AF_12/2017</t>
  </si>
  <si>
    <t>96977 CORDOALHA DE COBRE NU 50 MM², ENTERRADA, SEM ISOLADOR - FORNECIMENTO E INS
TALAÇÃO. AF_12/2017</t>
  </si>
  <si>
    <t>CONTATOR TRIPOLAR - 25A, 500V NOMINAL, COMANDO 220V, CATEGORIA AC-3</t>
  </si>
  <si>
    <t>Serviço: 071063 - CONTATOR TRIPOLAR - 25A, 500V NOMINAL, 220V COMANDO, CATEGORIA AC-3.</t>
  </si>
  <si>
    <t>Serviço: 271103 - CONJUNTO PARA VOLEIBOL EM FERRO GALVANIZADO COM PINTURA (2 SUPORTES)</t>
  </si>
  <si>
    <t>CONJUNTO MOTOR-BOMBA ELÉTRICA TRIFÁSICO 380/220 V PARA VZ= 24,33 Mt/H,
HM= 46,24 M POTÊNCIA= 7,5 CV (GOINFRA + COT)</t>
  </si>
  <si>
    <t>BOMBA CENTRIFUGA MOTOR ELETRICO MONOFASICO 0,74HP  DIAMETRO DE SUCCAO X ELEVACAO 1 1/4" X 1", DIAMETRO DO ROTOR 120 MM, HM/Q: 8 M / 7,70 M3/H A 24 M /2,80 M3/H</t>
  </si>
  <si>
    <t>Serviço: 080520 - CONJUNTO DE FIXACAO P/VASO SANITARIO (PAR)</t>
  </si>
  <si>
    <t>Serviço: 071043 - CONECTOR TRIPOLAR EM PORCELANA PARA FIOS DE ATÉ 10MM2 (BORNES) 50A-250V (CHUVEIRO)</t>
  </si>
  <si>
    <t>Serviço: 071016 - CONECTOR DE COMPRESSÃO FORMATO H PARA CABO 25 A 70 MM2</t>
  </si>
  <si>
    <t xml:space="preserve">BUCHA DE NYLON SEM ABA S6, COM PARAFUSO DE 4,20 X 40 MM EM ACO ZINCADO COM
ROSCA SOBERBA, CABECA CHATA E FENDA PHILLIPS </t>
  </si>
  <si>
    <t>95778 CONDULETE DE ALUMÍNIO, TIPO C, PARA ELETRODUTO DE AÇO GALVANIZADO DN 20 MM
(3/4''), APARENTE - FORNECIMENTO E INSTALAÇÃO. AF_10/2022</t>
  </si>
  <si>
    <t xml:space="preserve">CONCRETO USINADO BOMBEÁVEL FCK=25 MPAV.) </t>
  </si>
  <si>
    <t>Serviço: 060524 - CONCRETO USINADO BOMBEÁVEL FCK=25 MPA (O.C.)</t>
  </si>
  <si>
    <t>Serviço: 160967 - COBERTURA COM TELHA CHAPA GALVANIZADA TRAPEZOIDAL 0,5 MM COM ACESSÓRIOS</t>
  </si>
  <si>
    <t>(04642/ORSE) CINTA AÇO GALVANIZADO PARA POSTE 330 MM</t>
  </si>
  <si>
    <t>COT 457_SEE</t>
  </si>
  <si>
    <t>COMP 137_SEE CINTA PARA POSTE 330 MM (GOINFRA + ORSE)</t>
  </si>
  <si>
    <t>(04639/ORSE ) Cinta aço galvanizado 300mm</t>
  </si>
  <si>
    <t>COT 455_SEE</t>
  </si>
  <si>
    <t>COMP 130_SEE CINTA PARA POSTE 290 MM - FORNECIMENTO E INSTALAÇÃO (GOINFRA + ORSE)</t>
  </si>
  <si>
    <t>(10512/ORSE) Cinta aço galvanizado 250mm</t>
  </si>
  <si>
    <t>COT 462_SEE</t>
  </si>
  <si>
    <t>COMP 198_SEE CINTA PARA POSTE 240 MM - FORNECIMENTO E INSTALAÇÃO (GOINFRA + ORSE)</t>
  </si>
  <si>
    <t>H273</t>
  </si>
  <si>
    <t>Serviço: 070893 - CHAVE TRIPOLAR TIPO PACCO 40A</t>
  </si>
  <si>
    <t>Serviço: 070791 - CHAVE FUSIVEL,15 KV,100A, (CHAVE MATHEUS)</t>
  </si>
  <si>
    <t>Serviço: 070779 - CHAVE DE PARTIDA DE MOTOR TRIFÁSICO C/RELE FALTA DE FASE 7 1/2CV</t>
  </si>
  <si>
    <t>H610</t>
  </si>
  <si>
    <t>Serviço: 085082 - CHAVE DE FLUXO 3/4"</t>
  </si>
  <si>
    <t>CHAVE DE BOIA AUTOMÁTICA - 15A/250V (COMPRIMENTO DO CABO = 1,5M)</t>
  </si>
  <si>
    <t>H715</t>
  </si>
  <si>
    <t>Serviço: 081894 - CHAVE DE BOIA AUTOMÁTICA - 15A/250V</t>
  </si>
  <si>
    <t xml:space="preserve">TUBO INDUSTRIAL 2" CHAPA 13 </t>
  </si>
  <si>
    <t>CASA DE BOMBAS - EXCLUSO INSTALAÇÕES ELÉTRICAS, HIDROSANITÁRIAS E
ESPECIAIS (GOINFRA + SINAPI)</t>
  </si>
  <si>
    <t>Serviço: 041005 - CARGA MECANIZADA</t>
  </si>
  <si>
    <t>CAP PVC SOLDAVEL 25 MM</t>
  </si>
  <si>
    <t>H141</t>
  </si>
  <si>
    <t>Serviço: 081251 - CAP SOLD. DIAMETRO 25 mm</t>
  </si>
  <si>
    <t>Serviço: 081256 - CAP PVC SOLDAVEL DIAMETRO 75 mm</t>
  </si>
  <si>
    <t>CAP PVC SOLDAVEL 75 MM</t>
  </si>
  <si>
    <t>H288</t>
  </si>
  <si>
    <t>CAP PVC SOLDAVEL 60 MM</t>
  </si>
  <si>
    <t>H291</t>
  </si>
  <si>
    <t>Serviço: 081255 - CAP PVC SOLDAVEL DIAMETRO 60 mm</t>
  </si>
  <si>
    <t>CAP PVC SOLDAVEL 50 MM</t>
  </si>
  <si>
    <t>H290</t>
  </si>
  <si>
    <t>Serviço: 081254 - CAP PVC SOLDAVEL DIAMETRO 50 mm</t>
  </si>
  <si>
    <t>Unidade: RE</t>
  </si>
  <si>
    <t>Serviço: 271502 - CANTINA - (OBRAS CIVIS)</t>
  </si>
  <si>
    <t>Serviço: 271417 - CANALETA CONCRETO DESEMPENADO 5 CM PD.GOINFRA</t>
  </si>
  <si>
    <t>Serviço: 160601 - CALHA DE CHAPA GALVANIZADA</t>
  </si>
  <si>
    <t>91939 CAIXA RETANGULAR 4" X 2" ALTA (2,00 M DO PISO), PVC, INSTALADA EM PAREDE -
FORNECIMENTO E INSTALAÇÃO. AF_03/2023</t>
  </si>
  <si>
    <t>CAIXA PARA QUADRO DE COMANDO METÁLICA DE SOBREPOR 40X30X20
CM</t>
  </si>
  <si>
    <t>Serviço: 070700 - CAIXA PARA QUADRO DE COMANDO METÁLICA DE SOBREPOR 40X30X20 CM</t>
  </si>
  <si>
    <t>Serviço: 070691 - CAIXA METALICA RETANGULAR 4" X 2" X 2"</t>
  </si>
  <si>
    <t>CAIXA DE PASSAGEM METALICA OCTOGONAL FUNDO MOVEL DUPLA 4"</t>
  </si>
  <si>
    <t>Serviço: 070682 - CAIXA METALICA OCTOGONAL FUNDO MOVEL DUPLA 4"</t>
  </si>
  <si>
    <t>CAIXA DE PASSAGEM METALICA DE EMBUTIR 20X20X10 CM</t>
  </si>
  <si>
    <t>Serviço: 070646 - CAIXA DE PASSAGEM METÁLICA DE EMBUTIR 20X20X10 CMM</t>
  </si>
  <si>
    <t>Serviço: 070710 - CAIXA DE PASSAGEM 30X30X40CM COM TAMPA E DRENO BRITA</t>
  </si>
  <si>
    <t>98111 CAIXA DE INSPEÇÃO PARA ATERRAMENTO, CIRCULAR, EM POLIETILENO, DIÂMETRO INT
ERNO = 0,3 M. AF_12/2020</t>
  </si>
  <si>
    <t>Serviço: 085011 - CAIXA DE INCÊNDIO METÁLICA COM SUPORTE PARA MANGUEIRA, TAMPA E MURETA 17X60X90 CM C/
PINTURA</t>
  </si>
  <si>
    <t>Observações: DEVIDO A ALTERAÇÃO NO SERVIÇO 120208, MUDOU-SE OS COEF. DE AJUDANTE E OFICIAL</t>
  </si>
  <si>
    <t>Serviço: 081854 - CAIXA DE GORDURA 600 L. CONCRETO PADRÃO GOINFRA IMPERMEABILIZADA</t>
  </si>
  <si>
    <t>COMP 554_SEE CAIXA DE DECANTAÇÃO (GOINFRA)</t>
  </si>
  <si>
    <t>TIJOLO COMUM MACIÇO (4,5x9x19cm)</t>
  </si>
  <si>
    <t>CAL PARA PINTURA</t>
  </si>
  <si>
    <t>Serviço: 260204 - CAIAÇAO 2 DEMAOS EM POSTE/ VIGAS E MEIO FIO(OC)</t>
  </si>
  <si>
    <t>Serviço: 271500 - CAFE DA MANHA</t>
  </si>
  <si>
    <t>Serviço: 070561 - CABO ISOLADO PP 3 X 2,5 MM2</t>
  </si>
  <si>
    <t>Serviço: 070565 - CABO FLEXÍVEL, PVC (70° C), 450/750 V, 6 MM2</t>
  </si>
  <si>
    <t>Serviço: 070583 - CABO PVC (70ºC) 1 KV No. 6 MM2</t>
  </si>
  <si>
    <t>CABO FLEXIVEL PARALELO 2 X 2,5 MM2</t>
  </si>
  <si>
    <t>Serviço: 070584 - CABO FLEXÍVEL PVC (70° C), 0,6/1 KV, 10 MM2</t>
  </si>
  <si>
    <t>Serviço: 070544 - CABO DE COBRE NÚ No. 50 MM2</t>
  </si>
  <si>
    <t>Serviço: 070543 - CABO DE COBRE NÚ No. 35 MM2</t>
  </si>
  <si>
    <t>CABO DE COBRE NU 25 MM2</t>
  </si>
  <si>
    <t>Serviço: 070542 - CABO DE COBRE NU 25 MM2 (4,73 M /KG)</t>
  </si>
  <si>
    <t>92986 CABO DE COBRE FLEXÍVEL ISOLADO, 35 MM², ANTI-CHAMA 0,6/1,0 KV, PARA REDE E
NTERRADA DE DISTRIBUIÇÃO DE ENERGIA ELÉTRICA - FORNECIMENTO E INSTALAÇÃO.
AF_12/2021</t>
  </si>
  <si>
    <t>92984 CABO DE COBRE FLEXÍVEL ISOLADO, 25 MM², ANTI-CHAMA 0,6/1,0 KV, PARA REDE E
NTERRADA DE DISTRIBUIÇÃO DE ENERGIA ELÉTRICA - FORNECIMENTO E INSTALAÇÃO.
AF_12/2021</t>
  </si>
  <si>
    <t>CABO DE COBRE, FLEXIVEL, CLASSE 4 OU 5, ISOLACAO EM PVC/A, ANTICHAMA BWF-B
, 1 CONDUTOR, 450/750 V, SECAO NOMINAL 2,5 MM2</t>
  </si>
  <si>
    <t>91926CABO DE COBRE FLEXÍVEL ISOLADO, 2,5 MM², ANTI-CHAMA 450/750 V, PARA CIRCUITOS TERMINAIS - FORNECIMENTO E INSTALAÇÃO. AF_03/2023</t>
  </si>
  <si>
    <t>Unidade: PR</t>
  </si>
  <si>
    <t>Serviço: 070421 - BUCHA E ARRUELA METALICA DIAM. 3/4"</t>
  </si>
  <si>
    <t>Serviço: 070424 - BUCHA E ARRUELA METALICA DIAM. 1.1/2"</t>
  </si>
  <si>
    <t>96662 BUCHA DE REDUÇÃO, PPR, 32 X 25, CLASSE PN 25, INSTALADO EM RAMAL DE DISTRIBUIÇÃO DE ÁGUA FORNECIMENTO E INSTALAÇÃO . AF_06/2015</t>
  </si>
  <si>
    <t>Serviço: 081185 - BUCHA DE REDUÇÃO SOLDÁVEL LONGA 75 X 50 MM</t>
  </si>
  <si>
    <t>Serviço: 081182 - BUCHA DE REDUCAO SOLDAVEL LONGA 60 X 32 mm</t>
  </si>
  <si>
    <t>Serviço: 081181 - BUCHA DE REDUCAO SOLDAVEL LONGA 60 X 25 mm</t>
  </si>
  <si>
    <t>Serviço: 081179 - BUCHA DE REDUCAO SOLDAVEL LONGA 50 X 25 mm</t>
  </si>
  <si>
    <t>Serviço:81165 - BUCHA DE REDUCAO SOLDÁVEL CURTA 60 X 50 mm</t>
  </si>
  <si>
    <t>BUCHA DE REDUCAO DE FERRO GALVANIZADO, COM ROSCA BSP, DE 1/2" X 1/4"
(GOINFRA + SINAPI)</t>
  </si>
  <si>
    <t xml:space="preserve">BUCHA DE NYLON S-6 </t>
  </si>
  <si>
    <t>Serviço: 70392 - BUCHA DE NYLON S-8</t>
  </si>
  <si>
    <t>Serviço: 070391 - BUCHA DE NYLON S-6</t>
  </si>
  <si>
    <t>Serviço: 070393 - BUCHA DE NYLON S-10</t>
  </si>
  <si>
    <t>Serviço: 070358 - BRACADEIRA METALICA TIPO "U" DIAM. 4"</t>
  </si>
  <si>
    <t>Serviço: 070371 - BRACADEIRA METALICA TIPO "D" DIAM. 3/4"</t>
  </si>
  <si>
    <t xml:space="preserve">MARCENEIRO </t>
  </si>
  <si>
    <t>Serviço: 240106 - BATE CARTEIRA ENVERNIZADO E ASSENT. 2,5 X 12 CM</t>
  </si>
  <si>
    <t>(C) Total:</t>
  </si>
  <si>
    <t>CALHEIRO</t>
  </si>
  <si>
    <t>Serviço: 020212 - BARRACÃO DE OBRAS PADRÃO GOINFRA ( BLOCOS,COBERTURAS,PASSARELAS E MÓVEIS), SEM
ALOJAMENTO E LAVANDERIA , COM PINTURA, EM CONSONÂNCIA COM AS NR's, EM ESPECIAL A NR-18, INCLUSO
INSTALAÇÕES ELÉTRICAS E HIDROSSANITÁRIAS - ( COM REAPROVEITAMENTO 1 VEZ )</t>
  </si>
  <si>
    <t>Serviço: 230176 - BARRA DE APOIO EM AÇO INOX - 80 CM</t>
  </si>
  <si>
    <t>Serviço: 230174 - BARRA DE APOIO EM AÇO INOX - 40 CM</t>
  </si>
  <si>
    <t>Serviço: 271608 - BANCADA DE GRANITO C/ESPELHO</t>
  </si>
  <si>
    <t>und</t>
  </si>
  <si>
    <t>Serviço: 070251 - ARRUELA LISA D=1/4"</t>
  </si>
  <si>
    <t>Serviço: 080510 - ANEL DE VEDAÇÃO PARA VASO SANITÁRIO</t>
  </si>
  <si>
    <t>Serviço: 100160 - ALVENARIA DE TIJOLO FURADO 1/2 VEZ 14X29X9 - 6 FUROS - ARG. (1CALH:4ARML+100KG DE CI/M3)</t>
  </si>
  <si>
    <t>Serviço: 250105 - ALMOXARIFE - (OBRAS CIVIS)</t>
  </si>
  <si>
    <t>DISCO DE DESBASTE 7/8" PARA CONCRETO/FERRO (1/4" X 7")</t>
  </si>
  <si>
    <t>Serviço: 180710 - ALÇAPÃO FORMATO COIFA EM CHAPA VINCADA Nº. 18 H=(10+2)CM, C/ALÇAS E PORTA
CADEADOS (INCLUSIVE CADEADOS Nº. 30</t>
  </si>
  <si>
    <t>POCEIRO COM ENCARGOS COMPLEMENTARES</t>
  </si>
  <si>
    <t>Serviço: 101113 - ALARGAMENTO DE BASE DE TUBULÃO A CÉU ABERTO, ESCAVAÇÃO MANUAL, CONCRETO USINADO E LANÇADO COM BOMBA OU DIRETAMENTE DO CAMINHÃO (EXCLUSIVE BOMBEAMENTO). AF_05/2020</t>
  </si>
  <si>
    <t>Serviço: 081501 - ADESIVO PLASTICO - FRASCO 850 G</t>
  </si>
  <si>
    <t>Serviço: 081072 - ADAPTADOR SOLDAVEL CURTO C/ BOLSA E ROSCA PARA REGISTRO 85 X 3"</t>
  </si>
  <si>
    <t>Serviço: 81070 - ADAPTADOR SOLDÁVEL CURTO C/ BOLSA E ROSCA PARA REGISTRO 60X2"</t>
  </si>
  <si>
    <t>Serviço: 081067 - ADAPTADOR SOLDÁVEL CURTO C/ BOLSA E ROSCA PARA REGISTRO 32X1"</t>
  </si>
  <si>
    <t>Serviço: 081066 - ADAPTADOR SOLDÁVEL CURTO C/ BOLSA E ROSCA PARA REGISTRO 25X3/4"</t>
  </si>
  <si>
    <t>COMP 095_SEE - ADAPTADOR PARA MANGOTE 1" (GOINFRA + COT)</t>
  </si>
  <si>
    <t>Serviço: 085027 - ADAPTADOR PARA ENGATE STORZ 2.1/2" X 1.1/2"</t>
  </si>
  <si>
    <t>Serviço: 94790 -ADAPTADOR COM FLANGES LIVRES, PVC, SOLDÁVEL LONGO, DN 85 MM X 3 , INSTALADO EM RESERVAÇÃO DE ÁGUA DE EDIFICAÇÃO QUE POSSUA RESERVATÓRIO DE FIBRA/FIBROCIMENTO   FORNECIMENTO E INSTALAÇÃO. AF_06/2016</t>
  </si>
  <si>
    <t xml:space="preserve">0,0800 </t>
  </si>
  <si>
    <t>Unidade: Kg</t>
  </si>
  <si>
    <t>Serviço: 052003 - ACO CA-50A - 6,3 MM (1/4") - (OBRAS CIVIS)</t>
  </si>
  <si>
    <t>Serviço: 052005 - ACO CA-50A - 10,0 MM (3/8") - (OBRAS CIVIS)</t>
  </si>
  <si>
    <t>Serviço: 052004 - ACO CA 50-A - 8,0 MM (5/16") - (OBRAS CIVIS)</t>
  </si>
  <si>
    <t>Serviço: 052006 - ACO CA 50-A - 12,5 MM (1/2") - (OBRAS CIVIS)</t>
  </si>
  <si>
    <t>Serviço: 060314 - ACO CA - 60 - 5,0 MM - (OBRAS CIVIS)</t>
  </si>
  <si>
    <t>AUXILIAR DE SERVIÇOS GERAIS COM ENCARGOS COMPLEMENTARES</t>
  </si>
  <si>
    <r>
      <rPr>
        <b/>
        <sz val="8"/>
        <color theme="1"/>
        <rFont val="Times New Roman"/>
        <family val="1"/>
      </rPr>
      <t xml:space="preserve">UNIDADE ESCOLAR
</t>
    </r>
    <r>
      <rPr>
        <sz val="8"/>
        <color theme="1"/>
        <rFont val="Times New Roman"/>
        <family val="1"/>
      </rPr>
      <t>COLÉGIO ESTADUAL DO SOL</t>
    </r>
  </si>
  <si>
    <r>
      <rPr>
        <b/>
        <sz val="8"/>
        <color theme="1"/>
        <rFont val="Times New Roman"/>
        <family val="1"/>
      </rPr>
      <t xml:space="preserve">CÓDIGO INEP
</t>
    </r>
    <r>
      <rPr>
        <sz val="8"/>
        <color theme="1"/>
        <rFont val="Times New Roman"/>
        <family val="1"/>
      </rPr>
      <t>52054330</t>
    </r>
  </si>
  <si>
    <r>
      <rPr>
        <b/>
        <sz val="8"/>
        <color theme="1"/>
        <rFont val="Times New Roman"/>
        <family val="1"/>
      </rPr>
      <t xml:space="preserve">ÁREA TOTAL CONSTRUÍDA (M²)
</t>
    </r>
    <r>
      <rPr>
        <sz val="8"/>
        <color theme="1"/>
        <rFont val="Times New Roman"/>
        <family val="1"/>
      </rPr>
      <t>3477,90</t>
    </r>
  </si>
  <si>
    <t xml:space="preserve">BDI: 20,34% </t>
  </si>
  <si>
    <t>COMP 188_SEE ACIONADOR MANUAL DE ALARME CONVENCIONAL, TIPO "APERTE AQUI" - FORNECIMENTO E INSTALAÇÃO (GOINFRA + ORSE)</t>
  </si>
  <si>
    <t>Serviço: 60304 ACO CA-50 A - 8,0 MM (5/16") - (OBRAS CIVIS)</t>
  </si>
  <si>
    <t>Serviço: 60305 - ACO CA-50A - 10,0 MM (3/8") - (OBRAS CIVIS)</t>
  </si>
  <si>
    <t>Serviço: 60306 - ACO CA 50-A - 12,5 MM (1/2") - (OBRAS CIVIS)</t>
  </si>
  <si>
    <t>Serviço: 60303 - ACO CA-50A - 6,3 MM (1/4") - (OBRAS CIVIS)</t>
  </si>
  <si>
    <t>Serviço: 52014 - ACO CA - 60 - 5,0 MM - (OBRAS CIVIS)</t>
  </si>
  <si>
    <t>Serviço: 94785 -ADAPTADOR COM FLANGES LIVRES, PVC, SOLDÁVEL LONGO, DN 32 MM X 1 , INSTALADO EM RESERVAÇÃO DE ÁGUA DE EDIFICAÇÃO QUE POSSUA RESERVATÓRIO DE FIBRA/FIBROCIMENTO   FORNECIMENTO E INSTALAÇÃO. AF_06/2016</t>
  </si>
  <si>
    <t>ADAPTADOR PVC SOLDAVEL, LONGO, COM FLANGE LIVRE, 32 MM X 1", PARA CAIXA D' AGUA</t>
  </si>
  <si>
    <t>Serviço: 081041 - ADAPTADOR PVC SOLDÁVEL LONGO COM FLANGES LIVRES PARA CAIXA D'ÁGUA 25X3/4"</t>
  </si>
  <si>
    <t xml:space="preserve">H107 </t>
  </si>
  <si>
    <t>ADAPTADOR SOLDÁVEL LONGO COM FLANGES LIVRES PARA CAIXA D'ÁGUA 25X3/4"</t>
  </si>
  <si>
    <t>1,0000</t>
  </si>
  <si>
    <t>Serviço: 081042 - ADAPTADOR PVC SOLDÁVEL LONGO COM FLANGES LIVRES PARA CAIXA D'ÁGUA 32X1</t>
  </si>
  <si>
    <t>Serviço: 081043 - ADAPTADOR PVC SOLDÁVEL LONGO COM FLANGES LIVRES PARA CAIXA D'ÁGUA 50X1.1/2</t>
  </si>
  <si>
    <t xml:space="preserve">H109 </t>
  </si>
  <si>
    <t>ADAPTADOR SOLDÁVEL LONGO COM FLANGES LIVRES PARA CAIXA
D'ÁGUA 50X1.1/2</t>
  </si>
  <si>
    <t>Serviço: 081058 - ADAPTADOR PVC SOLDÁVEL LONGO COM FLANGES LIVRES PARA CAIXA D'ÁGUA 50X1.1/2"</t>
  </si>
  <si>
    <t xml:space="preserve">H520 </t>
  </si>
  <si>
    <t>ADAPTADOR SOLDÁVEL COM FLANGES LIVRES PARA CAIXA D'ÁGUA 50X1
.1/2</t>
  </si>
  <si>
    <t>COMP 347_SEE -ADAPTADOR PVC SOLDAVEL, COM FLANGES LIVRES, 75 MM X 2 1/2", PARA CAIXA D' AGUA (GOINFRA + SINAPI)</t>
  </si>
  <si>
    <t>Serviço: 081069 - ADAPTADOR SOLDÁVEL CURTO COM BOLSA E ROSCA PARA REGISTRO 50MMX1.1/2"</t>
  </si>
  <si>
    <t>ADAPTADOR SOLDÁVEL CURTO COM BOLSA E ROSCA PARA REGISTRO
50MMX1.1/2"</t>
  </si>
  <si>
    <t>Serviço: 102363 ALAMBRADO PARA QUADRA POLIESPORTIVA, ESTRUTURADO POR TUBOS DE ACO GALVANIZADO, (MONTANTES COM DIAMETRO 2", TRAVESSAS E ESCORAS COM DIÂMETRO 1 ¼), C
OM TELA DE ARAME GALVANIZADO, FIO 12 BWG E MALHA QUADRADA 5X5CM (EXCETO MURETA). AF_03/2021</t>
  </si>
  <si>
    <t>CONCRETO MAGRO PARA LASTRO, TRAÇO 1:4,5:4,5 (EM MASSA SECA DE CIMENTO/ AREIA MÉDIA/ BRITA 1) - PREPARO MECÂNICO COM BETONEIRA 400 L. AF_05/2021</t>
  </si>
  <si>
    <t>TELA DE ARAME GALVANIZADA QUADRANGULAR / LOSANGULAR, FIO 2,77 MM (12 BWG),
MALHA 5 X 5 CM, H = 2 M</t>
  </si>
  <si>
    <t>TUBO ACO GALVANIZADO COM COSTURA, CLASSE MEDIA, DN 2", E = *3,65* MM, PESO *5,10* KG/M (NBR 5580)</t>
  </si>
  <si>
    <t>TUBO ACO GALVANIZADO COM COSTURA, CLASSE MEDIA, DN 1.1/4", E = *3,25* MM, PESO *3,14* KG/M (NBR 5580)</t>
  </si>
  <si>
    <t>ELETRODO REVESTIDO AWS - E6013, DIAMETRO IGUAL A 2,50 MM</t>
  </si>
  <si>
    <t>ARAME GALVANIZADO 12 BWG, D = 2,76 MM (0,048 KG/M) OU 14 BWG, D = 2,11 MM
(0,026 KG/M)</t>
  </si>
  <si>
    <t>Serviço: 100102 - ALVENARIA DE TIJOLO COMUM 1/2 VEZ - ARGAMASSA (1CI : 2CH : 8ARML)</t>
  </si>
  <si>
    <t>Serviço: 060105 - ANDAIME METALICO FACHADEIRO (ALUGUEL/MES)</t>
  </si>
  <si>
    <t>ANDAIME METALICO FACHADEIRO (ALUGUEL)</t>
  </si>
  <si>
    <t>Serviço: 050902 - APILOAMENTO (BLOCOS/SAPATAS)</t>
  </si>
  <si>
    <t>92762 ARMAÇÃO DE PILAR OU VIGA DE ESTRUTURA CONVENCIONAL DE CONCRETO ARMADO UTIL
IZANDO AÇO CA-50 DE 10,0 MM - MONTAGEM. AF_06/2022</t>
  </si>
  <si>
    <t>CORTE E DOBRA DE AÇO CA-50, DIÂMETRO DE 10,0 MM. AF_06/2022</t>
  </si>
  <si>
    <t>92763 ARMAÇÃO DE PILAR OU VIGA DE ESTRUTURA CONVENCIONAL DE CONCRETO ARMADO UTIL
IZANDO AÇO CA-50 DE 12,5 MM - MONTAGEM. AF_06/2022</t>
  </si>
  <si>
    <t>CORTE E DOBRA DE AÇO CA-50, DIÂMETRO DE 12,5 MM. AF_06/2022</t>
  </si>
  <si>
    <t>92759 ARMAÇÃO DE PILAR OU VIGA DE ESTRUTURA CONVENCIONAL DE CONCRETO ARMADO UTIL
IZANDO AÇO CA-60 DE 5,0 MM - MONTAGEM. AF_06/2022</t>
  </si>
  <si>
    <t>CORTE E DOBRA DE AÇO CA-60, DIÂMETRO DE 5,0 MM. AF_06/202</t>
  </si>
  <si>
    <t>104107 ARMAÇÃO DE PILAR OU VIGA DE ESTRUTURA DE CONCRETO ARMADO EMBUTIDA EM ALVEN
ARIA DE VEDAÇÃO UTILIZANDO AÇO CA-50 DE 12,5 MM - MONTAGEM. AF_06/2022</t>
  </si>
  <si>
    <t>COMP 002_SEE ARMAÇÃO EM TELA DE AÇO SOLDADA NERVURADA Q-92, AÇO-60, 4,2 mm, MALHA
15x15 CM (GOINFRA + SINAPI)</t>
  </si>
  <si>
    <t>TELA DE ACO SOLDADA NERVURADA, CA-60, Q-92, (1,48 KG/M2), DIAMETRO DO FIO = 4,2 MM, LARGURA = 2,45 X 60 M DE COMPRIMENTO, ESPACAMENTO DA MALHA = 15  X
15 CM</t>
  </si>
  <si>
    <t>Serviço: 080526 - ASSENTO EM POLIPROPILENO COM SISTEMA DE FECHAMENTO SUAVE PARA VASO SANITÁRIO</t>
  </si>
  <si>
    <t>ASSENTO EM POLIPROPILENO E INJETADO DE ALTA DURABILIDADE COM SISTEMA DE FECHAMENTO SUAVE (TIPO SLOW CLOSE OU EQUIVALENTE ) PARA VASO SANITÁRIO</t>
  </si>
  <si>
    <t>Serviço: 041003 - ATERRO INTERNO SEM APILOAMENTO COM TRANSPORTE EM CARRINHO MÃO</t>
  </si>
  <si>
    <t>100875 BANCO ARTICULADO, EM ACO INOX, PARA PCD, FIXADO NA PAREDE - FORNECIMENTO E
INSTALAÇÃO. AF_01/2020</t>
  </si>
  <si>
    <t>BANCO ARTICULADO PARA BANHO, EM ACO INOX POLIDO, 70* CM X 45* CM</t>
  </si>
  <si>
    <t>COMP 419_SEE BANCO DE GRANITO (GOINFRA)</t>
  </si>
  <si>
    <t>GRANITO POLIDO PARA BANCADA 2 CM</t>
  </si>
  <si>
    <t>Serviço: 070263 - BARRA DE COBRE 1.1/2" X 3/16" (1,5648 KG/M)</t>
  </si>
  <si>
    <t>Serviço: 271306 - BASE DE BANCADA REVESTIDA COM CERAMICA</t>
  </si>
  <si>
    <t>Serviço: 070286 - BORNE TERMINAL SAK 4 MM2</t>
  </si>
  <si>
    <t>Serviço: 070372 - BRACADEIRA METALICA TIPO "D" DIAM. 1"</t>
  </si>
  <si>
    <t>BRAÇADEIRA METÁLICA TIPO "D" DIÂMETRO 1"</t>
  </si>
  <si>
    <t>Serviço: 070374 - BRACADEIRA METALICA TIPO "D" DIAM. 1.1/2"</t>
  </si>
  <si>
    <t>BRAÇADEIRA METÁLICA TIPO "D" DIÂMETRO 1.1/2"</t>
  </si>
  <si>
    <t>Serviço: 070375 - BRACADEIRA METALICA TIPO "D" DIAM. 2"</t>
  </si>
  <si>
    <t>BRAÇADEIRA METÁLICA TIPO "D" DIÂMETRO 2"</t>
  </si>
  <si>
    <t>Serviço: 070376 - BRACADEIRA METALICA TIPO "D" DIAM. 2.1/2"</t>
  </si>
  <si>
    <t>BRAÇADEIRA METÁLICA TIPO "D" DIÂMETRO 2.1/2</t>
  </si>
  <si>
    <t>Serviço: 070351 - BRACADEIRA METALICA TIPO "U" DIAM. 3/4"</t>
  </si>
  <si>
    <t>BRACADEIRA METALICA TIPO "U" DIÂMETRO 3/4</t>
  </si>
  <si>
    <t>BRACADEIRA METALICA TIPO "U" DIÂMETRO 4"</t>
  </si>
  <si>
    <t>Serviço: 081180 - BUCHA DE REDUCAO SOLDAVEL LONGA 50 X 32 mm</t>
  </si>
  <si>
    <t>Serviço: 081184 - BUCHA DE REDUCAO SOLDAVEL LONGA 60 X 50 mm</t>
  </si>
  <si>
    <t xml:space="preserve">H132 </t>
  </si>
  <si>
    <t>BUCHA DE REDUÇÃO SOLDAVEL LONGA 60 X 50 MM</t>
  </si>
  <si>
    <t>BUCHA DE REDUÇÃO SOLDAVEL LONGA 50 X 32 MM</t>
  </si>
  <si>
    <t>COMP 057_SEE BUCHA DE REDUCAO SOLDAVEL LONGA 85 X 60 mm (GOINFRA + SINAPI)</t>
  </si>
  <si>
    <t>H125</t>
  </si>
  <si>
    <t>BUCHA DE REDUÇÃO SOLDAVEL CURTA DIAM. 75 X 60 MM</t>
  </si>
  <si>
    <t>H126</t>
  </si>
  <si>
    <t>BUCHA DE REDUÇÃO SOLDAVEL CURTA DIAM. 85 X 75 MM</t>
  </si>
  <si>
    <t>Serviço: 070422 - BUCHA E ARRUELA METALICA DIAM. 1"</t>
  </si>
  <si>
    <t>Serviço: 070425 - BUCHA E ARRUELA METALICA DIAM. 2"</t>
  </si>
  <si>
    <t>91924 CABO DE COBRE FLEXÍVEL ISOLADO, 1,5 MM², ANTI-CHAMA 450/750 V, PARA CIRCUI
TOS TERMINAIS - FORNECIMENTO E INSTALAÇÃO. AF_03/2023</t>
  </si>
  <si>
    <t>CABO DE COBRE, FLEXIVEL, CLASSE 4 OU 5, ISOLACAO EM PVC/A, ANTICHAMA BWF-B
1 CONDUTOR, 450/750 V, SECAO NOMINAL 1,5 MM2</t>
  </si>
  <si>
    <t>91932 CABO DE COBRE FLEXÍVEL ISOLADO, 10 MM², ANTI-CHAMA 450/750 V, PARA CIRCUIT
OS TERMINAIS - FORNECIMENTO E INSTALAÇÃO. AF_03/2023</t>
  </si>
  <si>
    <t>CABO DE COBRE, FLEXIVEL, CLASSE 4 OU 5, ISOLACAO EM PVC/A, ANTICHAMA BWF-B
1 CONDUTOR, 450/750 V, SECAO NOMINAL 10 MM2</t>
  </si>
  <si>
    <t>92994 CABO DE COBRE FLEXÍVEL ISOLADO, 120 MM², ANTI-CHAMA 0,6/1,0 KV, PARA REDE
ENTERRADA DE DISTRIBUIÇÃO DE ENERGIA ELÉTRICA - FORNECIMENTO E INSTALAÇÃO.
AF_12/2021</t>
  </si>
  <si>
    <t>CABO DE COBRE, FLEXIVEL, CLASSE 4 OU 5, ISOLACAO EM PVC/A, ANTICHAMA BWF-B
, COBERTURA PVC-ST1, ANTICHAMA BWF-B, 1 CONDUTOR, 0,6/1 KV, SECAO NOMINAL
120 MM2</t>
  </si>
  <si>
    <t>91927 CABO DE COBRE FLEXÍVEL ISOLADO, 2,5 MM², ANTI-CHAMA 0,6/1,0 KV, PARA CIRCU
ITOS TERMINAIS - FORNECIMENTO E INSTALAÇÃO. AF_03/2023</t>
  </si>
  <si>
    <t>CABO DE COBRE, FLEXIVEL, CLASSE 4 OU 5, ISOLACAO EM PVC/A, ANTICHAMA BWF-B
, COBERTURA PVC-ST1, ANTICHAMA BWF-B, 1 CONDUTOR, 0,6/1 KV, SECAO NOMINAL
2,5 MM2</t>
  </si>
  <si>
    <t>92988 CABO DE COBRE FLEXÍVEL ISOLADO, 50 MM², ANTI-CHAMA 0,6/1,0 KV, PARA REDE E
NTERRADA DE DISTRIBUIÇÃO DE ENERGIA ELÉTRICA - FORNECIMENTO E INSTALAÇÃO.
AF_12/2021</t>
  </si>
  <si>
    <t>CABO DE COBRE, FLEXIVEL, CLASSE 4 OU 5, ISOLACAO EM PVC/A, ANTICHAMA BWF-B
, COBERTURA PVC-ST1, ANTICHAMA BWF-B, 1 CONDUTOR, 0,6/1 KV, SECAO NOMINAL
50 MM2</t>
  </si>
  <si>
    <t>Serviço: 070585 - CABO FLEXÍVEL PVC (70° C), 0,6/1 KV, 16 MM2</t>
  </si>
  <si>
    <t>CABO FLEXÍVEL PVC (70° C), 0,6/1 KV, SINTENAX 16 MM2</t>
  </si>
  <si>
    <t>Serviço: 070564 - CABO FLEXÍVEL, PVC (70° C), 450/750 V, 4 MM2</t>
  </si>
  <si>
    <t>Serviço: 081828 - CAIXA DE AREIA 60X60X80CM (MEDIDAS INTERNAS) FUNDO DE BRITA COM GRELHA METÁLICA FERRO CHATO PADRÃO GOINFRA</t>
  </si>
  <si>
    <t xml:space="preserve">CHAPA DE AÇO DOBRADA Nº 11 (3,00 MM) </t>
  </si>
  <si>
    <t xml:space="preserve">COMPENSADO RESINADO COLA FENÓLICA 12 MM 2,20X1,10 M </t>
  </si>
  <si>
    <t>Serviço: 070709 - CAIXA DE PASSAGEM 20X20X25CM (MEDIDAS INTERNAS) FUNDO BRITA SEM TAMPA</t>
  </si>
  <si>
    <t>Serviço: 070713 - CAIXA DE PASSAGEM 40X40X50CM (MEDIDAS INTERNAS) FUNDO DE BRITA SEM TAMPA</t>
  </si>
  <si>
    <t>Serviço: 081825 - CAIXA DE PASSAGEM 60X60X80 CM (MEDIDAS INTERNAS) SEM TAMPA</t>
  </si>
  <si>
    <t>Serviço: 070715 - CAIXA DE PASSAGEM 60X60X80CM (MEDIDAS INTERNAS) FUNDO DE BRITA SEM TAMPA</t>
  </si>
  <si>
    <t>Serviço: 070717 - CAIXA DE PASSAGEM 80X80X130CM (MEDIDAS INTERNAS) FUNDO DE BRITA SEM TAMPA</t>
  </si>
  <si>
    <t>Serviço: 070645 - CAIXA DE PASSAGEM METÁLICA DE EMBUTIR 15X15X8 CM</t>
  </si>
  <si>
    <t>CAIXA DE PASSAGEM METALICA DE EMBUTIR 15X15X8 CM</t>
  </si>
  <si>
    <t>Serviço: 070647 - CAIXA DE PASSAGEM METÁLICA DE EMBUTIR 30X30X12 CM</t>
  </si>
  <si>
    <t>CAIXA DE PASSAGEM METALICA DE EMBUTIR 30X30X12 CM</t>
  </si>
  <si>
    <t>Serviço: 070698 - CAIXA METÁLICA PARA PROTEÇÃO GERAL 1200X1000X310MM DE 500A A 800AM</t>
  </si>
  <si>
    <t>CAIXA METÁLICA PARA PROTEÇÃO GERAL 1000X1200X310MM DE 500A A
800A</t>
  </si>
  <si>
    <t>112,0000</t>
  </si>
  <si>
    <t>0,0200</t>
  </si>
  <si>
    <t>3,6800</t>
  </si>
  <si>
    <t>91936 CAIXA OCTOGONAL 4" X 4", PVC, INSTALADA EM LAJE - FORNECIMENTO E INSTALAÇÃ
O. AF_03/2023</t>
  </si>
  <si>
    <t>Serviço: 070706 - CAIXA PARA QUADRO DE COMANDO METÁLICA DE SOBREPOR 80X60X25 CM</t>
  </si>
  <si>
    <t>91941 CAIXA RETANGULAR 4" X 2" BAIXA (0,30 M DO PISO), PVC, INSTALADA EM PAREDE
FORNECIMENTO E INSTALAÇÃO. AF_03/2023</t>
  </si>
  <si>
    <t>91940 CAIXA RETANGULAR 4" X 2" MÉDIA (1,30 M DO PISO), PVC, INSTALADA EM PAREDE
- FORNECIMENTO E INSTALAÇÃO. AF_03/2023</t>
  </si>
  <si>
    <t>COMP 718_SEE CANALETA PLÁSTICA 50X80 MM - FORNECIMENTO E INSTALAÇÃO (GOINFRA+ORSE)</t>
  </si>
  <si>
    <t>COT 520_SEE</t>
  </si>
  <si>
    <t>(11731/ORSE) Canaleta plástica 50 x 80mm</t>
  </si>
  <si>
    <t>Serviço: 081643 - CAP DIAMETRO 100 MM ESGOTO PRIMARIO</t>
  </si>
  <si>
    <t xml:space="preserve">H328 </t>
  </si>
  <si>
    <t>CAP DIAM. 100 MM ESGOTO PRIMARIO</t>
  </si>
  <si>
    <t>Serviço: 081252 - CAP PVC SOLDAVEL 32 mm</t>
  </si>
  <si>
    <t xml:space="preserve">H142 </t>
  </si>
  <si>
    <t>CAP PVC SOLDAVEL 32 MM</t>
  </si>
  <si>
    <t>(07627/ORSE) Central de alarme e detecção de incendio, capacidade: 2 baterias, 8 laços, com 2 Bateria de 12v x 7a para centrais de alarme</t>
  </si>
  <si>
    <t>CENTRAL DE GÁS PADRÃO GOINFRA/2019 COMPLETA, EXCLUSO AS INSTALAÇÕES
MECÂNICAS (1+1 CILINDRO P-45)</t>
  </si>
  <si>
    <t>Serviço: 091007 - CENTRAL DE GÁS PADRÃO GOINFRA/2019 COMPLETA, EXCLUSO AS INSTALAÇÕES MECÂNICAS (1+1CILINDRO P-45)</t>
  </si>
  <si>
    <t>COMP 719_SEE CHAPA DE ACRÍLICO PARA QUADRO DE DISTRIBUIÇÃO - FORNECIMENTO E
INSTALAÇÃO (GOINFRA + ORSE)</t>
  </si>
  <si>
    <t>COT 521_SEE</t>
  </si>
  <si>
    <t>(09496/ORSE) Chapa de acrilico</t>
  </si>
  <si>
    <t>Serviço: 200150 - CHAPISCO ROLADO - (1COLA:10CI:30 ARML)</t>
  </si>
  <si>
    <t>Serviço: 210102 - CHAPISCO ROLADO (1CIM:3 ARML)+(1 COLA:10 CIM)</t>
  </si>
  <si>
    <t xml:space="preserve">CHAVE TRIPOLAR TIPO PACCO 16A </t>
  </si>
  <si>
    <t>CONTATOR TRIPOLAR - 9A, 500V NOMINAL, COMANDO 220V, CATEGORIA
AC-3</t>
  </si>
  <si>
    <t xml:space="preserve">BASE DZ ATE 25A </t>
  </si>
  <si>
    <t xml:space="preserve">TAMPA TIPO DZ ATE 25A </t>
  </si>
  <si>
    <t xml:space="preserve">PARAFUSO DE AJUSTE TIPO DZ ATE 25A </t>
  </si>
  <si>
    <t xml:space="preserve">FUSIVEL DZ RETARDADO ATE 25A </t>
  </si>
  <si>
    <t>Serviço: 070837 - CHAVE DE PARTIDA DE MOTOR TRIFÁSICO C/RELE FALTA DE FASE 1 CV</t>
  </si>
  <si>
    <t>Serviço: 070776 - CHAVE DE PARTIDA DE MOTOR TRIFÁSICO C/RELE FALTA DE FASE 5CV</t>
  </si>
  <si>
    <t xml:space="preserve">CHAVE TRIPOLAR TIPO PACCO 20A </t>
  </si>
  <si>
    <t>Serviço: 091041 - CHICOTE "PIGTAIL" FLEXÍVEL PARA P-45 DE MANGUEIRA NITRÍLICA COM COMPRIMENTO DE 500 MM E ROSCA DAS CONEXÕES DE 7/8" R.E. X 7/16"NS OU M20 X 7/16" NS - NBR 13419</t>
  </si>
  <si>
    <t>Serviço: 080721 - CHUVEIRO ELÉTRICO EM PVC COM BRAÇO METÁLICO</t>
  </si>
  <si>
    <t>CHUVEIRO DE PVC COM BRAÇO DE METALICO</t>
  </si>
  <si>
    <t>Serviço: 160100 - COBERTURA COM TELHA AMERICANA RESINADA COR VERMELHA</t>
  </si>
  <si>
    <t>TELHA AMERICANA RESINADA COR VERMELHA</t>
  </si>
  <si>
    <t>Serviço: 160966 - COBERTURA COM TELHA GALVANIZADA ONDULADA 0,5 MM COM ACESSÓRIOS</t>
  </si>
  <si>
    <t>TELHA GALVANIZADA ONDULADA 0,50 MM</t>
  </si>
  <si>
    <t>Serviço: 160501 - COBERTURA COM TELHA ONDULADA DE FIBROCIMENTO</t>
  </si>
  <si>
    <t xml:space="preserve">TELHA ONDULADA 6 MM (L=1,10 M) </t>
  </si>
  <si>
    <t>Serviço: 160401 - COBERTURA COM TELHA PLAN RESINADA COR VERMELHA</t>
  </si>
  <si>
    <t>TELHA PLAN RESINADA COR VERMELHA</t>
  </si>
  <si>
    <t>Serviço: 041008 - COMPACTAÇÃO MECÂNICA COM CONTROLE DA UMIDADE (95% PN)O</t>
  </si>
  <si>
    <t>COMPACTACAO MECANICA COM CONTROLE DA UMIDADE (95% PN) - (O.
RODOV.)</t>
  </si>
  <si>
    <t>97083 COMPACTAÇÃO MECÂNICA DE SOLO PARA EXECUÇÃO DE RADIER, PISO DE CONCRETO OU
LAJE SOBRE SOLO, COM COMPACTADOR DE SOLOS A PERCUSSÃO. AF_09/2021</t>
  </si>
  <si>
    <t>COMPACTADOR DE SOLOS DE PERCUSÃO (SOQUETE) COM MOTOR A GASOLINA, POTÊNCIA
3 CV - CHP DIURNO. AF_09/2016</t>
  </si>
  <si>
    <t>COMPACTADOR DE SOLOS DE PERCUSÃO (SOQUETE) COM MOTOR A GASOLINA, POTÊNCIA
3 CV - CHI DIURNO. AF_09/2016</t>
  </si>
  <si>
    <t>Serviço: 051036 - CONCRETO USINADO BOMBEÁVEL FCK=25 MPA (O.C.)</t>
  </si>
  <si>
    <t>95780 CONDULETE DE ALUMÍNIO, TIPO B, PARA ELETRODUTO DE AÇO GALVANIZADO DN 25 MM
(1''), APARENTE - FORNECIMENTO E INSTALAÇÃO. AF_10/2022</t>
  </si>
  <si>
    <t>CONDULETE DE ALUMINIO TIPO B, PARA ELETRODUTO ROSCAVEL DE 1", COM TAMPA CEGA</t>
  </si>
  <si>
    <t>95779 CONDULETE DE ALUMÍNIO, TIPO E, PARA ELETRODUTO DE AÇO GALVANIZADO DN 20 MM
(3/4''), APARENTE - FORNECIMENTO E INSTALAÇÃO. AF_10/2022</t>
  </si>
  <si>
    <t>CONDULETE DE ALUMINIO TIPO E, PARA ELETRODUTO ROSCAVEL DE 3/4", COM TAMPA
CEGA</t>
  </si>
  <si>
    <t>95787 CONDULETE DE ALUMÍNIO, TIPO LR, PARA ELETRODUTO DE AÇO GALVANIZADO DN 20 M
M (3/4''), APARENTE - FORNECIMENTO E INSTALAÇÃO. AF_10/2022</t>
  </si>
  <si>
    <t>CONDULETE DE ALUMINIO TIPO LR, PARA ELETRODUTO ROSCAVEL DE 3/4", COM TAMPA
CEGA</t>
  </si>
  <si>
    <t>95789 CONDULETE DE ALUMÍNIO, TIPO LR, PARA ELETRODUTO DE AÇO GALVANIZADO DN 25 M
M (1''), APARENTE - FORNECIMENTO E INSTALAÇÃO. AF_10/2022</t>
  </si>
  <si>
    <t>CONDULETE DE ALUMINIO TIPO LR, PARA ELETRODUTO ROSCAVEL DE 1", COM TAMPA C
EGA</t>
  </si>
  <si>
    <t>95791 CONDULETE DE ALUMÍNIO, TIPO LR, PARA ELETRODUTO DE AÇO GALVANIZADO DN 32 M
M (1 1/4''), APARENTE - FORNECIMENTO E INSTALAÇÃO. AF_10/2022</t>
  </si>
  <si>
    <t>CONDULETE DE ALUMINIO TIPO LR, PARA ELETRODUTO ROSCAVEL DE 1 1/4", COM TAM
PA CEGA</t>
  </si>
  <si>
    <t>95795 CONDULETE DE ALUMÍNIO, TIPO T, PARA ELETRODUTO DE AÇO GALVANIZADO DN 20 MM
(3/4''), APARENTE - FORNECIMENTO E INSTALAÇÃO. AF_10/2022</t>
  </si>
  <si>
    <t>CONDULETE DE ALUMINIO TIPO T, PARA ELETRODUTO ROSCAVEL DE 3/4", COM TAMPA
CEGA</t>
  </si>
  <si>
    <t>95796 CONDULETE DE ALUMÍNIO, TIPO T, PARA ELETRODUTO DE AÇO GALVANIZADO DN 25 MM
(1''), APARENTE - FORNECIMENTO E INSTALAÇÃO. AF_10/2022</t>
  </si>
  <si>
    <t>CONDULETE DE ALUMINIO TIPO T, PARA ELETRODUTO ROSCAVEL DE 1", COM TAMPA CE
GA</t>
  </si>
  <si>
    <t>Serviço: 070931 - CONDULETE METÁLICO - ADAPTADOR DE SAÍDA 1"</t>
  </si>
  <si>
    <t>ADAPTADOR DE SAÍDA 1" PARA CONDULETE METÁLICO</t>
  </si>
  <si>
    <t>Serviço: 070930 - CONDULETE METÁLICO - ADAPTADOR DE SAÍDA 3/4"</t>
  </si>
  <si>
    <t>ADAPTADOR DE SAÍDA 3/4" PARA CONDULETE METÁLICO</t>
  </si>
  <si>
    <t>Serviço: 070929 - CONDULETE METÁLICO - CAIXA COM 5 ENTRADAS</t>
  </si>
  <si>
    <t>Serviço: 070932 - CONDULETE METÁLICO - TAMPÃO DE 3/4</t>
  </si>
  <si>
    <t>TAMPÃO DE 3/4" PARA CONDULETE METÁLICO</t>
  </si>
  <si>
    <t>COMP 423_SEE CONECTOR PARALELO EM BRONZE C/ PARAFUSO, P/ CABOS #16 A 50MM (COT)</t>
  </si>
  <si>
    <t>Serviço: 071064 - CONTATOR TRIPOLAR - 32A, 500V NOMINAL, COMANDO 220V, CATEGORIA AC-3</t>
  </si>
  <si>
    <t>CONTATOR TRIPOLAR - 32A, 500V NOMINAL, COMANDO 220V, CATEGORIA
AC-3.</t>
  </si>
  <si>
    <t>Serviço: 050251 - CORPO DE PROVA</t>
  </si>
  <si>
    <t>Serviço: 081679 - CORPO RALO SIFONADO CONICO DIAM. 100 X 40</t>
  </si>
  <si>
    <t>CORPO RALO SIFONADO CONICO 100 X 40 MM</t>
  </si>
  <si>
    <t xml:space="preserve"> COTOVELO 45 GRAUS, EM FERRO GALVANIZADO, CONEXÃO ROSQUEADA, DN 65 (2 1/2)
, INSTALADO EM RESERVAÇÃO DE ÁGUA DE EDIFICAÇÃO QUE POSSUA RESERVATÓRIO DE
FIBRA/FIBROCIMENTO FORNECIMENTO E INSTALAÇÃO. AF_06/2016</t>
  </si>
  <si>
    <t>COTOVELO 45 GRAUS DE FERRO GALVANIZADO, COM ROSCA BSP, DE 2 1/2"</t>
  </si>
  <si>
    <t>Serviço: 080590 - CUBA DE LOUCA DE EMBUTIR OVAL MÉDIA</t>
  </si>
  <si>
    <t xml:space="preserve">H148 </t>
  </si>
  <si>
    <t>CUBA DE LOUÇA DE EMBUTIR OVAL MÉDIA</t>
  </si>
  <si>
    <t>Serviço: 080686 - CUBA INOX 56X34X17CM E=0,6MM-AÇO 304 (CUBA Nº2)</t>
  </si>
  <si>
    <t xml:space="preserve">CUMEEIRA PARA TELHA PLAN RESINADA COR VERMELHA </t>
  </si>
  <si>
    <t>Serviço: 160402 - CUMEEIRA P/ TELHA PLAN RESINADA COR VERMELHA</t>
  </si>
  <si>
    <t>Serviço: 160101 - CUMEEIRA PARA TELHA AMERICANA RESINADA COR VERMELHA</t>
  </si>
  <si>
    <t>Serviço: 160502 - CUMEEIRA PARA TELHA ONDULADA DE FIBROCIMENTO</t>
  </si>
  <si>
    <t>CUMEEIRA NORMAL PARA TELHA ONDULADA DE FIBROCIMENTO</t>
  </si>
  <si>
    <t>Serviço: 081702 - CURVA 45 GRAUS DIAMETRO 100 MM (ESGOTO)</t>
  </si>
  <si>
    <t>CURVA 45° DIAMETRO 100 mm (ESGOTO)</t>
  </si>
  <si>
    <t>Serviço: 081550 - CURVA 45 GRAUS SOLDAVEL DIAMETRO 50 MM</t>
  </si>
  <si>
    <t xml:space="preserve">H634 </t>
  </si>
  <si>
    <t>CURVA 45º SOLDAVEL DIAMETRO 50 MM</t>
  </si>
  <si>
    <t>89370 CURVA 45 GRAUS, PVC, SOLDÁVEL, DN 32MM, INSTALADO EM RAMAL OU SUB-RAMAL DE
ÁGUA - FORNECIMENTO E INSTALAÇÃO. AF_06/2022</t>
  </si>
  <si>
    <t xml:space="preserve">CURVA DE PVC 45 GRAUS, SOLDAVEL, 32 MM, COR MARROM, PARA AGUA FRIA PREDIAL </t>
  </si>
  <si>
    <t>Serviço: 071121 - CURVA 90 GRAUS AÇO ZINCADO DIÂMETRO 3/4"</t>
  </si>
  <si>
    <t>CURVA 90 GRAUS AÇO ZINCADO DIAMETRO 3/4"</t>
  </si>
  <si>
    <t>Serviço: 081731 - CURVA 90 GRAUS CURTA DIAM. 50 MM (ESGOTO)M</t>
  </si>
  <si>
    <t>Serviço: 081737 - CURVA 90 GRAUS LONGA DIAM. 100 MM (ESGOTO)</t>
  </si>
  <si>
    <t xml:space="preserve">H344 </t>
  </si>
  <si>
    <t>CURVA 90 GRAUS LONGA DIAMETRO 100 mm (ESGOTO)</t>
  </si>
  <si>
    <t>93018 CURVA 90 GRAUS PARA ELETRODUTO, PVC, ROSCÁVEL, DN 50 MM (1 1/2"), PARA RED
E ENTERRADA DE DISTRIBUIÇÃO DE ENERGIA ELÉTRICA - FORNECIMENTO E INSTALAÇÃ
O. AF_12/2021</t>
  </si>
  <si>
    <t>CURVA 90 GRAUS, LONGA, DE PVC RIGIDO ROSCAVEL, DE 1 1/2", PARA ELETRODUTO</t>
  </si>
  <si>
    <t>93020 CURVA 90 GRAUS PARA ELETRODUTO, PVC, ROSCÁVEL, DN 60 MM (2"), PARA REDE EN
TERRADA DE DISTRIBUIÇÃO DE ENERGIA ELÉTRICA - FORNECIMENTO E INSTALAÇÃO. A
F_12/2021</t>
  </si>
  <si>
    <t>93022 CURVA 90 GRAUS PARA ELETRODUTO, PVC, ROSCÁVEL, DN 75 MM (2 1/2"), PARA RED
E ENTERRADA DE DISTRIBUIÇÃO DE ENERGIA ELÉTRICA - FORNECIMENTO E INSTALAÇÃ
O. AF_12/2021</t>
  </si>
  <si>
    <t>CURVA 90 GRAUS, LONGA, DE PVC RIGIDO ROSCAVEL, DE 2 1/2", PARA ELETRODUTO</t>
  </si>
  <si>
    <t>Serviço: 081537 - CURVA 90 GRAUS SOLDAVEL DIAMETRO 25 MM</t>
  </si>
  <si>
    <t xml:space="preserve">H325 </t>
  </si>
  <si>
    <t>Serviço: 081538 - CURVA 90 GRAUS SOLDAVEL DIAMETRO 32 MM</t>
  </si>
  <si>
    <t xml:space="preserve">H250 </t>
  </si>
  <si>
    <t>Serviço: 081541 - CURVA 90 GRAUS SOLDAVEL DIAMETRO 60 MM</t>
  </si>
  <si>
    <t>89503 CURVA 90 GRAUS, PVC, SOLDÁVEL, DN 50MM, INSTALADO EM PRUMADA DE ÁGUA - FOR
NECIMENTO E INSTALAÇÃO. AF_06/2022</t>
  </si>
  <si>
    <t xml:space="preserve">CURVA DE PVC 90 GRAUS, SOLDAVEL, 50 MM, COR MARROM, PARA AGUA FRIA PREDIAL </t>
  </si>
  <si>
    <t>89525 CURVA 90 GRAUS, PVC, SOLDÁVEL, DN 85MM, INSTALADO EM PRUMADA DE ÁGUA - FOR
NECIMENTO E INSTALAÇÃO. AF_06/2022</t>
  </si>
  <si>
    <t xml:space="preserve">CURVA DE PVC 90 GRAUS, SOLDAVEL, 85 MM, COR MARROM, PARA AGUA FRIA PREDIAL </t>
  </si>
  <si>
    <t>Serviço: 071155 - CURVA DE 90 GRAUS AÇO GALVANIZADO DIAM. 2</t>
  </si>
  <si>
    <t>CURVA DE 90 GRAUS AÇO GALVANIZADO DIAM. 2</t>
  </si>
  <si>
    <t>Serviço: 071152 - CURVA DE 90 GRAUS AÇO GALVANIZADO DIAM.1"</t>
  </si>
  <si>
    <t>CURVA DE 90 GRAUS AÇO GALVANIZADO DIAM. 1"</t>
  </si>
  <si>
    <t>Serviço: 071151 - CURVA DE 90 GRAUS AÇO GALVANIZADO DIAM.3/4"</t>
  </si>
  <si>
    <t>CURVA DE 90 GRAUS AÇO GALVANIZADO DIAM. 3/4</t>
  </si>
  <si>
    <t>COMP 747_SEE CURVA DE INVERSÃO 100X100 MM PARA ELETROCALHA METÁLICA (REF.: MOPA OU SIMILAR) - FORNECIMENTO E INSTALAÇÃO (GOINFRA + ORSE)</t>
  </si>
  <si>
    <t>COT 538_SEE</t>
  </si>
  <si>
    <t>(4015/ORSE) Curva de inversão 100 x 100 mm para eletrocalha metálica (ref.: mopa ou similar)</t>
  </si>
  <si>
    <t>COMP 748_SEE CURVA HORIZONTAL 100X100 MM PARA ELETROCALHA METÁLICA, COM ÂNGULO 90° (REF.: MOPA OU SIMILAR) - FORNECIMENTO E INSTALAÇÃO
(GOINFRA + ORSE)</t>
  </si>
  <si>
    <t>COT 539_SEE</t>
  </si>
  <si>
    <t>(8688/ORSE) Curva horizontal 100 x 100 mm para eletrocalha metálica, com ângulo 90° Curva horizontal 100 x 100 mm para eletrocalha metálica, com ângulo 90° (ref.: mopa ou similar)</t>
  </si>
  <si>
    <t xml:space="preserve">97628 DEMOLIÇÃO DE LAJES, DE FORMA MANUAL, SEM REAPROVEITAMENTO. AF_12/2017 </t>
  </si>
  <si>
    <t>MARTELETE OU ROMPEDOR PNEUMÁTICO MANUAL, 28 KG, COM SILENCIADOR - CHI DIUR NO. AF_07/2016</t>
  </si>
  <si>
    <t>97632 DEMOLIÇÃO DE RODAPÉ CERÂMICO, DE FORMA MANUAL, SEM REAPROVEITAMENTO. AF_12
/2017</t>
  </si>
  <si>
    <t>DEMOLIÇÃO MANUAL ALVENARIA TIJOLO SEM REAPROVEITAMENTO COM TRANSPORTE
ATE CAÇAMBA E CARGA</t>
  </si>
  <si>
    <t>Serviço: 020118 - DEMOLIÇÃO MANUAL ALVENARIA TIJOLO SEM REAPROVEITAMENTO COM TRANSPORTE ATE CAÇAMBA E CARGA</t>
  </si>
  <si>
    <t>Serviço: 020139 - DEMOLIÇÃO MANUAL DE BANCADA COM TRANSPORTE ATÉ CAÇAMBA E CARGA</t>
  </si>
  <si>
    <t>Serviço: 020157 - DEMOLIÇÃO MANUAL DE CALHA/RUFO EM CHAPA COM TRANSPORTE ATÉ CAÇAMBA E CARGA</t>
  </si>
  <si>
    <t>COMP 385_SEE DEMOLIÇÃO POSTE DE CONCRETO/METALICA ENTRE 10 E 15 METROS C/ REAPROVEITAMENTO C/ TRANSPORTE ATE CAÇAMBA E CARGA (GOINFRA)</t>
  </si>
  <si>
    <t>COMP 012_SEE DEMOLIÇÃO/RETIRADA DAS TRAVES DE FUTEBOL DE SALÃO (GOINFRA)</t>
  </si>
  <si>
    <t>93661 DISJUNTOR BIPOLAR TIPO DIN, CORRENTE NOMINAL DE 16A - FORNECIMENTO E INSTA
LAÇÃO. AF_10/2020</t>
  </si>
  <si>
    <t>DISJUNTOR TIPO DIN/IEC, BIPOLAR DE 6 ATE 32A</t>
  </si>
  <si>
    <t>93657 DISJUNTOR MONOPOLAR TIPO DIN, CORRENTE NOMINAL DE 32A - FORNECIMENTO E INSTALAÇÃO. AF_10/2020</t>
  </si>
  <si>
    <t>93659 DISJUNTOR MONOPOLAR TIPO DIN, CORRENTE NOMINAL DE 50A - FORNECIMENTO E INS
TALAÇÃO. AF_10/202010/2020</t>
  </si>
  <si>
    <t>DISJUNTOR TIPO DIN / IEC, MONOPOLAR DE 40 ATE 50A</t>
  </si>
  <si>
    <t>Serviço: 071181 - DISJUNTOR TRIPOLAR DE 300 A 350-A</t>
  </si>
  <si>
    <t>93673 DISJUNTOR TRIPOLAR TIPO DIN, CORRENTE NOMINAL DE 50A - FORNECIMENTO E INST
ALAÇÃO. AF_10/2020</t>
  </si>
  <si>
    <t>Serviço: 100320 - DIVISORIA DE GRANITO POLIDO</t>
  </si>
  <si>
    <t>Serviço: 230202 - DOBRADICA 3" X 3 1/2" CROMADA</t>
  </si>
  <si>
    <t>DOBRADIÇA CROMADA 3 1/2 x 3"</t>
  </si>
  <si>
    <t>COMP 427_SEE DUCHA HIGIENICA PLASTICA COM REGISTRO METALICO 1/2 " (GOINFRA +
SINAPI)</t>
  </si>
  <si>
    <t xml:space="preserve"> COMP 746_SEE ELETROCALHA METÁLICA PERFURADA 100X100X3000MM, PESO, 2,20KG/M, (REF.: MOPA OU SIMILAR) - FORNECIMENTO E INSTALAÇÃO (GOINFRA + ORSE)</t>
  </si>
  <si>
    <t>COT 537_SEE</t>
  </si>
  <si>
    <t>(3633/ORSE) Eletrocalha metálica perfurada 100 x 100 x 3000mm, peso, 2,20Kg/m, (ref.: mopa ou similar)</t>
  </si>
  <si>
    <t>Serviço: 071212 - ELETRODUTO EM AÇO GALVANIZADO A FOGO DIÂMETRO 1" - PESADO</t>
  </si>
  <si>
    <t>Serviço: 071215 - ELETRODUTO EM AÇO GALVANIZADO A FOGO DIÂMETRO 2" - PESADO</t>
  </si>
  <si>
    <t>Serviço: 071211 - ELETRODUTO EM AÇO GALVANIZADO A FOGO DIÂMETRO 3/4" - PESADO</t>
  </si>
  <si>
    <t>Serviço: 071251 - ELETRODUTO EM AÇO ZINCADO DIÂMETRO 3/4"</t>
  </si>
  <si>
    <t>ELETRODUTO EM AÇO ZINCADO DIAMETRO 3/4"</t>
  </si>
  <si>
    <t>91845 ELETRODUTO FLEXÍVEL CORRUGADO REFORÇADO, PVC, DN 25 MM (3/4"), PARA CIRCUI
TOS TERMINAIS, INSTALADO EM LAJE - FORNECIMENTO E INSTALAÇÃO. AF_03/2023</t>
  </si>
  <si>
    <t>ELETRODUTO PVC FLEXIVEL CORRUGADO, REFORCADO, COR LARANJA, DE 25 MM, PARA
LAJES E PISOS</t>
  </si>
  <si>
    <t>91855 ELETRODUTO FLEXÍVEL CORRUGADO REFORÇADO, PVC, DN 25 MM (3/4"), PARA CIRCUI
TOS TERMINAIS, INSTALADO EM PAREDE - FORNECIMENTO E INSTALAÇÃO. AF_03/20233/2023</t>
  </si>
  <si>
    <t>91854 ELETRODUTO FLEXÍVEL CORRUGADO, PVC, DN 25 MM (3/4"), PARA CIRCUITOS TERMIN
AIS, INSTALADO EM PAREDE - FORNECIMENTO E INSTALAÇÃO. AF_03/2023</t>
  </si>
  <si>
    <t>Serviço: 071198 - ELETRODUTO PVC FLEXÍVEL - MANGUEIRA CORRUGADA REFORÇADA - DIAM. 60MM</t>
  </si>
  <si>
    <t>ELETRODUTO PVC FLEXÍVEL (MANGUEIRA CORRUGADA REFORÇADA)
DIAM. 60MM</t>
  </si>
  <si>
    <t>91863 ELETRODUTO RÍGIDO ROSCÁVEL, PVC, DN 25 MM (3/4"), PARA CIRCUITOS TERMINAIS
, INSTALADO EM FORRO - FORNECIMENTO E INSTALAÇÃO. AF_03/2023</t>
  </si>
  <si>
    <t>93008 ELETRODUTO RÍGIDO ROSCÁVEL, PVC, DN 50 MM (1 1/2"), PARA REDE ENTERRADA DE
DISTRIBUIÇÃO DE ENERGIA ELÉTRICA - FORNECIMENTO E INSTALAÇÃO. AF_12/2021</t>
  </si>
  <si>
    <t>93009 ELETRODUTO RÍGIDO ROSCÁVEL, PVC, DN 60 MM (2"), PARA REDE ENTERRADA DE DIS
TRIBUIÇÃO DE ENERGIA ELÉTRICA - FORNECIMENTO E INSTALAÇÃO. AF_12/2021</t>
  </si>
  <si>
    <t>COMP 086_SEE ELEVADOR (PLATAFORMA VERTICAL) MODELO HERA OU EQUIVALENTE 02
PARADAS - CAPACIDADE 280KG (INSTALADO) (COT)</t>
  </si>
  <si>
    <t>COT 016_SEE</t>
  </si>
  <si>
    <t>ELEVADOR (PLATAFORMA VERTICAL) MODELO HERA OU EQUIVALENTE 02 PARADAS -
CAPACIDADE 280KG (INSTALADO)</t>
  </si>
  <si>
    <t>Serviço: 071271 - ELO FUSIVEL 10 K - 15 KV</t>
  </si>
  <si>
    <t>ELO FUSIVEL 10 K, 15 KV</t>
  </si>
  <si>
    <t>94224 EMBOÇAMENTO COM ARGAMASSA TRAÇO 1:2:9 (CIMENTO, CAL E AREIA). AF_07/2019</t>
  </si>
  <si>
    <t>Serviço: 250103 - ENCARREGADO - (OBRAS CIVIS)</t>
  </si>
  <si>
    <t>ENCARREGADO</t>
  </si>
  <si>
    <t>COMP 128_SEE ESPELHO CRISTAL, ESPESSURA 4M, COM PARAFUSOS DE FIXAÇÃO, SEM
MOLDURA (SINAPI)</t>
  </si>
  <si>
    <t>Serviço: 050301 - ESTACA A TRADO DIAM.25 CM SEM FERRO</t>
  </si>
  <si>
    <t>100773 ESTRUTURA TRELIÇADA DE COBERTURA, TIPO ARCO, COM LIGAÇÕES SOLDADAS, INCLUS
OS PERFIS METÁLICOS, CHAPAS METÁLICAS, MÃO DE OBRA E TRANSPORTE COM GUINDA
STE - FORNECIMENTO E INSTALAÇÃO. AF_01/2020_PSA</t>
  </si>
  <si>
    <t>Serviço: 230105 - FECHADURA TIPO ALAVANCA REF.: LAFONTE 6236 B/8766 - B19 IMAB OU EQUIV.</t>
  </si>
  <si>
    <t>FECHADURA TIPO ALAVANCA 6236 B LA FONTE/8766 B-19 IMAB OU
EQUIVALENTE</t>
  </si>
  <si>
    <t>93201 FIXAÇÃO (ENCUNHAMENTO) DE ALVENARIA DE VEDAÇÃO COM ARGAMASSA APLICADA COM
COLHER. AF_03/2016</t>
  </si>
  <si>
    <t>ARGAMASSA TRAÇO 1:2:9 (EM VOLUME DE CIMENTO, CAL E AREIA MÉDIA ÚMIDA) PARA
EMBOÇO/MASSA ÚNICA/ASSENTAMENTO DE ALVENARIA DE VEDAÇÃO, PREPARO MECÂNICO
COM BETONEIRA 600 L. AF_08/2019</t>
  </si>
  <si>
    <t>CHAPA DE GESSO ACARTONADO, RESISTENTE A UMIDADE, E=12,5 MM,1200X2400MM</t>
  </si>
  <si>
    <t>Serviço: 210499 - FORRO DE GESSO ACARTONADO PARA ÁREAS MOLHADAS, ESPESSURA DE 12,5 MM</t>
  </si>
  <si>
    <t>Serviço: 180708 - GAIOLA PADRÃO EM AÇO CA-50 8.0 MM PARA PROTEÇÃO DAS LUMINÁRIAS</t>
  </si>
  <si>
    <t>CHAPA DE AÇO DOBRADA Nº 11 (3,00 MM)</t>
  </si>
  <si>
    <t>COMP 435_SEE GRAMPO TIPO X EM COBRE P/ CABOS #25 A 35MM² (COT)</t>
  </si>
  <si>
    <t>COT 454_SEE</t>
  </si>
  <si>
    <t>COMP 754_SEE GRANITINA 8MM FUNDIDA COM CONTRAPISO (1CI:3ARML) E=2CM, JUNTA
PLASTICA 27MM E RESINA ACRÍLICA (GOINFRA + SINAPI)</t>
  </si>
  <si>
    <t>TINTA/RESINA ACRILICA PREMIUM PARA CERAMICA, PEDRAS E OUTROS</t>
  </si>
  <si>
    <t>Serviço: 180324 - GRELHA PADRÃO GOINFRA DE FERRO CHATO COM BERÇO ( ESPAÇAMENTO ENTRE EIXOS = 2 CM)</t>
  </si>
  <si>
    <t>Serviço: 081752 - GRELHA QUADRADA ACO INOX ROTATIVO DIAM.150 MM</t>
  </si>
  <si>
    <t>GRELHA QUADRADA ACO INOX ROTATIVA 150 mm (ESGOTO)</t>
  </si>
  <si>
    <t>Serviço: 081770 - GRELHA QUADRADA BRANCA DIAM. 100 MM</t>
  </si>
  <si>
    <t>GRELHA QUADRADA BRANCA 100 MM (ESGOTO)</t>
  </si>
  <si>
    <t>Serviço: 081783 - GRELHA REDONDA ACO INOX ROTATIVA DIAM. 100 MM</t>
  </si>
  <si>
    <t xml:space="preserve">H359 </t>
  </si>
  <si>
    <t>GRELHA REDONDA ACO INOX ROTATIVA 100 MM (ESGOTO)</t>
  </si>
  <si>
    <t>Serviço: 081792 - GRELHA REDONDA CROMADA DIAM.100 MM</t>
  </si>
  <si>
    <t>GRELHA REDONDA CROMADA 100 MM (ESGOTO)</t>
  </si>
  <si>
    <t>TUBO INDUSTRIAL 40X40 CHAPA 13 (2,25 MM)</t>
  </si>
  <si>
    <t>CHAPA DE AÇO DOBRADA Nº 13 (2,25 MM)</t>
  </si>
  <si>
    <t>GUARDA-CORPO COM CORRIMÃO - INCLUSO PINTURA - PADRÃO SEDUC
(GOINFRA)</t>
  </si>
  <si>
    <t>TUBO INDUSTRIAL 1.1/2" CHAPA 13 (2,25 MM)</t>
  </si>
  <si>
    <t xml:space="preserve"> COMP 007_SEE GUICHÊ CANTONEIRA/GRADE PARA VIDRO (GOINFRA + SINAPI)</t>
  </si>
  <si>
    <t>FERRO CANTONEIRA 1/8" X 7/8"</t>
  </si>
  <si>
    <t>FERRO CANTONEIRA 1/8" X 3/4"</t>
  </si>
  <si>
    <t>CHAPA PERFILADA Nº 18</t>
  </si>
  <si>
    <t>PERFIL U DE ABAS IGUAIS, EM ALUMINIO, 1/2" (1,27 X 1,27 CM), PARA PORTA OU</t>
  </si>
  <si>
    <t>FECHO FIO REDONDO 4" ZINCADO C/PARAFUSO REF.: SOPRANO OU EQUIVALENTE</t>
  </si>
  <si>
    <t>Serviço: 120208 - IMPERMEABILIZACAO - ARGAMASSA SINTÉTICA SEMI-FLEXIVEL</t>
  </si>
  <si>
    <t>92023 INTERRUPTOR SIMPLES (1 MÓDULO) COM 1 TOMADA DE EMBUTIR 2P+T 10 A, INCLUIND
O SUPORTE E PLACA - FORNECIMENTO E INSTALAÇÃO. AF_03/2023</t>
  </si>
  <si>
    <t>INTERRUPTOR SIMPLES (1 MÓDULO) COM 1 TOMADA DE EMBUTIR 2P+T 10 ARTE E SEM PLACA - FORNECIMENTO E INSTALAÇÃO. AF_03/2023</t>
  </si>
  <si>
    <t>Serviço: 071442 - INTERRUPTOR SIMPLES (3 SECOES)</t>
  </si>
  <si>
    <t>INTERRUPTOR SIMPLES (3 SECOES) - (SUPORTE+MÓDULOS+ESPELHO)</t>
  </si>
  <si>
    <t>Serviço: 071460 - ISOLADOR EPOXI 25X30 (BUJAO)</t>
  </si>
  <si>
    <t>Serviço: 071462 - ISOLADOR EPOXI 40X30 (BUJAO)</t>
  </si>
  <si>
    <t>Serviço: 180380 - JANELA MAXIM AR CHAPA/VIDRO J4 C/FERRAGENS</t>
  </si>
  <si>
    <t>89802 JOELHO 45 GRAUS, PVC, SERIE NORMAL, ESGOTO PREDIAL, DN 50 MM, JUNTA ELÁSTI
CA, FORNECIDO E INSTALADO EM PRUMADA DE ESGOTO SANITÁRIO OU VENTILAÇÃO. AF
08/2022</t>
  </si>
  <si>
    <t>Serviço: 081928 - JOELHO 90 GRAUS C/ANEL 50 MM</t>
  </si>
  <si>
    <t xml:space="preserve">H443 </t>
  </si>
  <si>
    <t>Serviço: 081381 - JOELHO 90 GRAUS C/ROSCA E BUCHA LATAO DIAM. 3/4</t>
  </si>
  <si>
    <t>JOELHO 90 GRAUS C/ROSCA E BUCHA LATAO 3/4"</t>
  </si>
  <si>
    <t>Serviço: 081380 - JOELHO 90 GRAUS C/ROSCA E BUCHA LATAO DIAM.1/2"</t>
  </si>
  <si>
    <t>JOELHO 90 GRAUS C/ROSCA E BUCHA LATAO 1/2"</t>
  </si>
  <si>
    <t>Serviço: 081946 - JOELHO 90 GRAUS C/VISITA DIAM.100 X 50 MM</t>
  </si>
  <si>
    <t xml:space="preserve">H375 </t>
  </si>
  <si>
    <t>JOELHO 90 GRAUS COM VISTA 100 X 50 MM (ESGOTO)</t>
  </si>
  <si>
    <t>89801 JOELHO 90 GRAUS, PVC, SERIE NORMAL, ESGOTO PREDIAL, DN 50 MM, JUNTA ELÁSTI
CA, FORNECIDO E INSTALADO EM PRUMADA DE ESGOTO SANITÁRIO OU VENTILAÇÃO. AF
08/2022</t>
  </si>
  <si>
    <t>89501 JOELHO 90 GRAUS, PVC, SOLDÁVEL, DN 50MM, INSTALADO EM PRUMADA DE ÁGUA - FO
RNECIMENTO E INSTALAÇÃO. AF_06/2022</t>
  </si>
  <si>
    <t>JOELHO PVC, SOLDAVEL, 90 GRAUS, 50 MM, COR MARROM, PARA AGUA FRIA PREDIAL</t>
  </si>
  <si>
    <t>Serviço: 081360 - JOELHO DE REDUCAO 90 GRAUS SOLDÁVEL COM BUCHA LATAO 25X1/2"</t>
  </si>
  <si>
    <t>Serviço: 081340 - JOELHO DE REDUÇÃO 90 GRAUS SOLDAVEL DIAM. 32 MM X 25 MM</t>
  </si>
  <si>
    <t xml:space="preserve">H444 </t>
  </si>
  <si>
    <t>COMP 729_SEE LAJE PRÉ-FABRICADA TRELIÇADA PARA PISO, H=16CM, ENCHIMENTO EM EPS, INCLUSIVE ESCORAMENTO EM MADEIRA ROLIÇA E CAPEAMENTO COM CONCRETO USINADO 25 MPA - FORNECIMENTO E INSTALAÇÃO. (GOINFRA + ORSE)</t>
  </si>
  <si>
    <t>COT 526_SEE</t>
  </si>
  <si>
    <t>(07534/ORSE) Laje pré-fabricada treliçada para piso ou cobertura, h=16cm, el. enchimento em bloco
EPS, h=12cm</t>
  </si>
  <si>
    <t>Serviço: 071539 - LÂMPADA BULBO LED, BASE E27, BIVOLT 17/20 W, 1500 A 1900 LUMENS, LUZ BRANCA</t>
  </si>
  <si>
    <t>LÂMPADA BULBO LED, BASE E27, BIVOLT 17/20 W, 1500 A 1900 LUMENS,LUZ BRANCA</t>
  </si>
  <si>
    <t>Serviço: 071540 - LÂMPADA BULBO LED, BASE E27, BIVOLT 30 W, 2400 A 3000 LUMENS, LUZ BRANCA</t>
  </si>
  <si>
    <t>Serviço: 060470 - LASTRO DE BRITA - (OBRAS CIVIS)</t>
  </si>
  <si>
    <t>Serviço: 051027 - LASTRO DE BRITA (OBRAS CIVIS)</t>
  </si>
  <si>
    <t>Serviço: 220107 - LASTRO DE BRITA PARA PISO - (OBRAS CIVIS)</t>
  </si>
  <si>
    <t>Serviço: 080541 - LAVATÓRIO MÉDIO COM COLUNA</t>
  </si>
  <si>
    <t>Serviço: 080555 - LIGAÇÃO FLEXÍVEL METÁLICA DIAM.1/2"(ENGATE)</t>
  </si>
  <si>
    <t>LIGACAO FLEXIVEL METÁLICO DIAMETRO 1/2" (ENGATE)</t>
  </si>
  <si>
    <t>99814 LIMPEZA DE SUPERFÍCIE COM JATO DE ALTA PRESSÃO. AF_04/2019</t>
  </si>
  <si>
    <t xml:space="preserve">LAVADORA DE ALTA PRESSAO (LAVA-JATO) PARA AGUA FRIA, PRESSAO DE OPERACAO E
NTRE 1400 E 1900 LIB/POL2, VAZAO MAXIMA ENTRE 400 E 700 L/H - CHP DIURNO.
AF_05/2023 </t>
  </si>
  <si>
    <t>h</t>
  </si>
  <si>
    <t>97608 LUMINÁRIA ARANDELA TIPO TARTARUGA, COM GRADE, DE SOBREPOR, COM 1 LÂMPADA F
LUORESCENTE DE 15 W, SEM REATOR - FORNECIMENTO E INSTALAÇÃO. AF_02/2020</t>
  </si>
  <si>
    <t>LUMINARIA TIPO TARTARUGA PARA AREA EXTERNA EM ALUMINIO, COM GRADE,  1
LAMPADA, BASE E27, POTENCIA MAXIMA 40/60 W (NAO INCLUI LAMPADA)</t>
  </si>
  <si>
    <t>COMP 731_SEE LUMINÁRIA DE EMBUTIR COM ALETAS 2 X 16/18/20 W INCLUSO CORTE NO FORRO
- FORNECIMENTO E INSTALAÇÃO (GOINFRA + ORSE)</t>
  </si>
  <si>
    <t>COT 528_SEE</t>
  </si>
  <si>
    <t>(06844/ORSE) Luminária de embutir com aletas, para lâmpada fluorescente, 2 x 32w, ref.
TBS020232CI00, da Philips, exclusive reator e lâmpada</t>
  </si>
  <si>
    <t>Serviço: 071627 - LUMINÁRIA PARA JARDIM COM POSTE 2,50 M COM 02 GLOBOS - INCLUSO BASE DE CONCRETO PADRÃO GOINFRA E FIXAÇÃO</t>
  </si>
  <si>
    <t>LUMINÁRIA PARA JARDIM COM POSTE 2,50 M COM 02 GLOBOS</t>
  </si>
  <si>
    <t>Serviço: 071645 - LUMINÁRIA TIPO PLAFON DE SOBREPOR REDONDA PARA 02 LÂMPADAS</t>
  </si>
  <si>
    <t>Serviço: 071702 - LUVA EM AÇO GALVANIZADO DIÂMETRO 1"</t>
  </si>
  <si>
    <t>LUVA EM AÇO GALVANIZADO A FOGO DIAMETRO 1</t>
  </si>
  <si>
    <t>Serviço: 071705 - LUVA EM AÇO GALVANIZADO DIÂMETRO 2"</t>
  </si>
  <si>
    <t>LUVA EM AÇO GALVANIZADO A FOGO DIAMETRO 2"</t>
  </si>
  <si>
    <t>Serviço: 071701 - LUVA EM AÇO GALVANIZADO DIÂMETRO 3/4"</t>
  </si>
  <si>
    <t>LUVA EM AÇO GALVANIZADO A FOGO DIAMETRO 3/4"</t>
  </si>
  <si>
    <t>Serviço: 071722 - LUVA EM AÇO ZINCADO DIÂMETRO 3/4</t>
  </si>
  <si>
    <t>LUVA EM AÇO ZINCADO (ELETROLITICO) DIAMETRO 3/4</t>
  </si>
  <si>
    <t>Serviço: 071745 - LUVA PVC ROSQUEAVEL DIAMETRO 2</t>
  </si>
  <si>
    <t>Serviço: 085017 - MANGUEIRA DE INCÊNDIO DI=38 MM TIPO 2 COMP. = 15 M</t>
  </si>
  <si>
    <t>95577 MONTAGEM DE ARMADURA DE ESTACAS, DIÂMETRO = 10,0 MM. AF_09/2021_PS</t>
  </si>
  <si>
    <t>COMP 031_SEE MURETA P/ QUAD. POLIESP. ALV. DE TIJ. FURADO - 1/2 VEZ - C/ CHP. E PEDRISCO -
H=0,80 M (GOINFRA)</t>
  </si>
  <si>
    <t>TIJOLO FURADO 9x19x19 CM</t>
  </si>
  <si>
    <t>PONTALETE 3x3"</t>
  </si>
  <si>
    <t>COMP 063_SEE) MURETA P/ QUAD. POLIESP. ALV. DE TIJ. FURADO - 1/2 VEZ - C/ CHP. E PEDRISCO
(GOINFRA)</t>
  </si>
  <si>
    <t>95544 PAPELEIRA DE PAREDE EM METAL CROMADO SEM TAMPA, INCLUSO FIXAÇÃO. AF_01/202
0</t>
  </si>
  <si>
    <t>COMP 639_SEE PARAFUSO AUTOPERFURANTE (GOINFRA)</t>
  </si>
  <si>
    <t>COMP 219_SEE PARAFUSO FENDA AUTOTARRACHANTE AÇO INOX DIAM 4,2x32mm² (COT)</t>
  </si>
  <si>
    <t>COT 465_SEE</t>
  </si>
  <si>
    <t>PARAFUSO FENDA AUTOTARRACHANTE AÇO INOX DIAM 4,2x32mm²</t>
  </si>
  <si>
    <t>96358 PAREDE COM PLACAS DE GESSO ACARTONADO (DRYWALL), PARA USO INTERNO, COM DUA
S FACES SIMPLES E ESTRUTURA METÁLICA COM GUIAS SIMPLES, SEM VÃOS. AF_06/20
17_PS</t>
  </si>
  <si>
    <t>COMP 200_SEE PAREDE DE CONTENÇÃO COM CANALETA DE CONCRETO 14X19X19 CM, ARMADA COM DUAS BARRAS DE AÇO 50-A 8,0 MM (5/16"), IMPERMEABILIZADA, REBOCADA E PINTADA (1 FACE) - ALTURA MÁXIMA DE 1 M (GOINFRA)</t>
  </si>
  <si>
    <t>CORTINA CANALETA CONCRETO 14X19X19 PARA SER CHEIA CONCRETO ARMADO
(0,0568M3/M2) - EXCLUSO O CONCRETO</t>
  </si>
  <si>
    <t>CONCRETO USINADO CONVENCIONAL FCK=25 MPA COM TRANSPORTE MANUAL (O.C.)</t>
  </si>
  <si>
    <t>IMPERMEABILIZAÇÃO  MURO DE ARRIMO COM 4 DEMÃOS DE EMULSÃO ASFÁLTICA</t>
  </si>
  <si>
    <t>COMP 415_SEE PEITORIL EM GRANITO CINZA, LARGURA VARIÁVEL E PINGADEIRA (GOINFRA)</t>
  </si>
  <si>
    <t>ARGAMASSA DE REJUNTAMENTO</t>
  </si>
  <si>
    <t>102513 PINTURA DE SÍMBOLOS E TEXTOS COM TINTA ACRÍLICA, DEMARCAÇÃO COM FITA ADESI
VA E APLICAÇÃO COM ROLO. AF_05/2021</t>
  </si>
  <si>
    <t>Serviço: 261503 - PINTURA ESMALTE 2 DEMÃOS PARA ESQUADRIAS DE FERRO (SEM FUNDO ANTICORROSIVO)</t>
  </si>
  <si>
    <t>Serviço: 220061 - PISO LAMINADO COM CONCRETO USINADO 20MPA E=7 CM</t>
  </si>
  <si>
    <t>COT 381_SEE</t>
  </si>
  <si>
    <t>PLACAS EM BRAILE PARA CORRIMÃO</t>
  </si>
  <si>
    <t>Serviço: 180507 - PORTA DE CORRER DE 02 OU 04 FOLHAS DE VIDRO (METADE FIXA/METADE MÓVEL) C/BASCULA
SUPERIOR PF-7/PF-8 C/ FERRAGENS</t>
  </si>
  <si>
    <t xml:space="preserve">PUXADOR TIPO ALÇA FERRO CROMADO 10CM PARA PORTA DE CORRER </t>
  </si>
  <si>
    <t xml:space="preserve">ROLDANA EM FERRO 1 1/2" PARA PORTA DE CORRER </t>
  </si>
  <si>
    <t>FECHADURA PARA PORTA CORRER (BICO PAPAGAIO) REF.: 1222
LAFONTE/1065-E30 IMAB OU EQUIVALENTE</t>
  </si>
  <si>
    <t>Serviço: 170110 - PORTA LISA 90X210 COM PORTAL E ALISAR SEM FERRAGENS</t>
  </si>
  <si>
    <t>PORTA LISA 90x210/DURADOR/COSTELO/FUCK</t>
  </si>
  <si>
    <t>95543 PORTA TOALHA BANHO EM METAL CROMADO, TIPO BARRA, INCLUSO FIXAÇÃO. AF_01/2020</t>
  </si>
  <si>
    <t>Serviço: 180309 - PORTÃO DE CORRER E ABRIR CONJUGADO PT-8 C/FERRAGENS</t>
  </si>
  <si>
    <t>FECHADURA TIPO ALAVANCA 2230 LAFONTE /8749-E16 IMAB OU
EQUIVALENTE</t>
  </si>
  <si>
    <t xml:space="preserve">TUBO INDUSTRIAL 40X30 CHAPA 16 (1,50 MM) </t>
  </si>
  <si>
    <t xml:space="preserve">CHAPA PERFILADA Nº 16 </t>
  </si>
  <si>
    <t>Serviço: 072201 - QUADRO DE DISTRIBUIÇÃO DE EMBUTIR METÁLICO CB-44E - 150A</t>
  </si>
  <si>
    <t>COMP 591_SEE RALO LINEAR REFORÇADO - 6X90 SECA EM AÇO INOX C/ GRELHA E CANALETA
EM ALUMÍNIO (GOINFRA + COT)</t>
  </si>
  <si>
    <t>COT 345_SEE</t>
  </si>
  <si>
    <t>RALO LINEAR REFORÇADO - 6X90 SECA EM AÇO INOX C/ GRELHA E CANALETA EM
ALUMÍNIO</t>
  </si>
  <si>
    <t>COMP 091_SEE RALO SEMI-ESFERICO FOFO TP ABACAXI D = 100MM (GOINFRA + SINAPI)</t>
  </si>
  <si>
    <t>RALO FOFO SEMIESFERICO, 100 MM, PARA LAJES/ CALHAS</t>
  </si>
  <si>
    <t>Serviço: 050903 - REATERRO COM APILOAMENTO MANUAL (BLOCOS/SAPATAS)</t>
  </si>
  <si>
    <t>Serviço: 210401 - REBOCO PAULISTA EM FORRO(1CALH:4ARML+150KG CI/M3)</t>
  </si>
  <si>
    <t>Serviço: 082103 - REDUCAO EXCENTRICA 100 X 50 MM (ESGOTO)</t>
  </si>
  <si>
    <t>REDUCAO EXCENTRICA 100 X 50 MM - (ESGOTO)</t>
  </si>
  <si>
    <t>REFLETOR DE LED PARA USO EXTERNO COM POTÊNCIA DE 100 W - FORMATO RETANGULAR, CORPO DE ALUMINIO E DIFUSOR DE VIDRO - FORNECIMENTO E
INSTALAÇÃO (GOINFRA + ORSE)</t>
  </si>
  <si>
    <t>COT</t>
  </si>
  <si>
    <t xml:space="preserve">REFLETOR DE LED PARA USO EXTERNO COM POTÊNCIA DE 100 W - FORMATO RETANGULAR, CORPO DE ALUMINIO E DIFUSOR DE VIDRO </t>
  </si>
  <si>
    <t>Serviço: 080980 - REGISTRO DE ESFERA DIAMETRO 2"</t>
  </si>
  <si>
    <t xml:space="preserve">H564 </t>
  </si>
  <si>
    <t>REGISTRO DE ESFERA DIAM. 2" (METAL)</t>
  </si>
  <si>
    <t>94794 REGISTRO DE GAVETA BRUTO, LATÃO, ROSCÁVEL, 1 1/2", COM ACABAMENTO E CANOPL
A CROMADOS - FORNECIMENTO E INSTALAÇÃO. AF_08/2021</t>
  </si>
  <si>
    <t>REGISTRO GAVETA COM ACABAMENTO E CANOPLA CROMADOS, SIMPLES, BITOLA 1 1/2 "
(REF 1509)</t>
  </si>
  <si>
    <t>94792 REGISTRO DE GAVETA BRUTO, LATÃO, ROSCÁVEL, 1", COM ACABAMENTO E CANOPLA CR
OMADOS - FORNECIMENTO E INSTALAÇÃO. AF_08/20211</t>
  </si>
  <si>
    <t>89987 REGISTRO DE GAVETA BRUTO, LATÃO, ROSCÁVEL, 3/4", COM ACABAMENTO E CANOPLA
CROMADOS - FORNECIMENTO E INSTALAÇÃO. AF_08/2021</t>
  </si>
  <si>
    <t>Serviço: 080929 - REGISTRO DE GAVETA C/CANOPLA DIAMETRO 1.1/2"</t>
  </si>
  <si>
    <t>REGISTRO DE GAVETA C/CANOPLA DIAM.1.1/2"</t>
  </si>
  <si>
    <t>Serviço: 080926 - REGISTRO DE GAVETA C/CANOPLA DIAMETRO 3/4"</t>
  </si>
  <si>
    <t>REGISTRO DE GAVETA C/CANOPLA DIAM.3/4"</t>
  </si>
  <si>
    <t>97663 REMOÇÃO DE LOUÇAS, DE FORMA MANUAL, SEM REAPROVEITAMENTO. AF_12/2017</t>
  </si>
  <si>
    <t>MARRETA</t>
  </si>
  <si>
    <t>Serviço: 020137 - REMOÇÃO MANUAL DE BACIA SANITÁRIA COM TRANSPORTE ATÉ CAÇAMBA E CARGA</t>
  </si>
  <si>
    <t xml:space="preserve">Serviço: 020138 - REMOÇÃO MANUAL DE LAVATÓRIO COM TRANSPORTE ATÉ CAÇAMBA E CARGAGA </t>
  </si>
  <si>
    <t>Serviço: 081882 - RESERVATÓRIO METALICO TIPO TAÇA EM AÇO PATINÁVEL - V=15M3-COLUNA SECA H=6M+FUNDAÇÃO+LOGOTIPO</t>
  </si>
  <si>
    <t>COMP 001_SEE RETIRADA DA ESTRUTURA/TABELA DE BASQUETE C/ TRANSP ATÉ CB. E CARGA
(GOINFRA)</t>
  </si>
  <si>
    <t xml:space="preserve">COMP 757_SEE- RODAPÉ FUNDIDO DE GRANITINA 7CM E RESINA ACRÍLICA (GOINFRA + SINAPI) </t>
  </si>
  <si>
    <t>Serviço: 160602 - RUFO DE CHAPA GALVANIZADA</t>
  </si>
  <si>
    <t xml:space="preserve">CHAPA GALVANIZADA 40 CM (Nº 26) </t>
  </si>
  <si>
    <t>Serviço: 080741 - SABONETEIRA EM METAL / ACABAMENTO CROMADO</t>
  </si>
  <si>
    <t>SABONETEIRA EM METAL / ACABAMENTO CROMADO C/ BUCHA/PARAFUSO</t>
  </si>
  <si>
    <t>COMP 584_SEE SABONETEIRA TIPO DISPENSER COM SABONETE LÍQUIDO INCLUSO (GOINFRA)</t>
  </si>
  <si>
    <t>SUPORTE DISPENSER - PARA SABONETE OU ÁLCOOL</t>
  </si>
  <si>
    <t>SABONETE LÍQUIDO (D= 1,00)</t>
  </si>
  <si>
    <t xml:space="preserve">COMP 749_SEESAÍDA HORIZONTAL PARA ELETRODUTO 2" (REF. VL 33 GE VALEMAM OU
SIMILAR) - FORNECIMENTO E INSTALAÇÃO (GOINFRA + ORSE) </t>
  </si>
  <si>
    <t>COT 540_SEE</t>
  </si>
  <si>
    <t>(2002/ORSE) Saída horizontal para eletroduto 2" (ref. vl 33 ge valemam ou similar)</t>
  </si>
  <si>
    <t>97596 SENSOR DE PRESENÇA SEM FOTOCÉLULA, FIXAÇÃO EM PAREDE - FORNECIMENTO E INST
ALAÇÃO. AF_02/2020</t>
  </si>
  <si>
    <t>SENSOR DE PRESENCA BIVOLT DE PAREDE SEM FOTOCELULA PARA QUALQUER TIPO DE L
AMPADA POTENCIA MAXIMA *1000* W, USO INTERNO</t>
  </si>
  <si>
    <t>Serviço: 080671 - SIFAO PARA PIA 1.1/2" X 2" PVC</t>
  </si>
  <si>
    <t xml:space="preserve">H536 </t>
  </si>
  <si>
    <t>SIFAO PARA PIA 1.1/2" X 2" - PVC</t>
  </si>
  <si>
    <t>SINALIZAÇÃO DE DEGRAUS FOTOLUMINESCENTE 7X3CM - FORNECIMENTO E
INSTALAÇÃO (GOINFRA + ORSE)</t>
  </si>
  <si>
    <t>COT 452_SEE</t>
  </si>
  <si>
    <t>(12515/ORSE) FITA AUTO-ADESIVA FOTOLUMINESCENTE 5,0CM X 9M</t>
  </si>
  <si>
    <t>Serviço: 270891 - SUPORTE EM TUBO INDUSTRIAL REMOVÍVEL PARA TABELA DE BASQUETE - 2 UNID.(ASSENT./PINTADOS
)</t>
  </si>
  <si>
    <t xml:space="preserve">TUBO INDUSTRIAL REDONDO 2.1/2" CHAPA 13 (2,25 MM) </t>
  </si>
  <si>
    <t xml:space="preserve">CANTONEIRA 2" X 2" CH. 5/16" </t>
  </si>
  <si>
    <t xml:space="preserve">BUCHA DE NYLON COM PARAFUSO 10 CM - S16 </t>
  </si>
  <si>
    <t xml:space="preserve">AÇO CA-50 - 6,3 MM (1/4") </t>
  </si>
  <si>
    <t>Serviço: 270889 - SUPORTE PADRÃO PARA TABELA BASQUETE EM "U" ENRIJECIDO- 2 UNID. (ASSENTADOS/PINTADOS)
)</t>
  </si>
  <si>
    <t xml:space="preserve">CHAPA PERFILADA 3/16" </t>
  </si>
  <si>
    <t>Serviço: 271102 - TABELA PARA BASQUETE ESTRUTURA METÁLICA MADEIRA DE LEI (ASSENT./PINTADAS) ARO METÁLICO - 2 UNID)</t>
  </si>
  <si>
    <t xml:space="preserve">CANTONEIRA 1.1/2" X 1.1/2" CH. 3/16" </t>
  </si>
  <si>
    <t xml:space="preserve">CHAPA DE AÇO DOBRADA Nº 10 (3,35 MM) </t>
  </si>
  <si>
    <t xml:space="preserve">AÇO CA-25 - 6,3 MM (1/4") - BARRA LISA A-36 </t>
  </si>
  <si>
    <t xml:space="preserve">AÇO CA 25A D=20 MM </t>
  </si>
  <si>
    <t>Serviço: 072395 - TAMPA CEGA PARA CONDULETE METÁLICO</t>
  </si>
  <si>
    <t>COMP 194_SEE TAMPAO COM CORRENTE, EM LATAO, ENGATE RAPIDO 1 1/2" - FORNECIMENTO
E INSTALAÇÃO (GOINFRA + SINAPI)</t>
  </si>
  <si>
    <t>Serviço: 080693 - TANQUE (PANELAO) INOX 60 X 70 X 40 CM CH.18</t>
  </si>
  <si>
    <t xml:space="preserve">H556 </t>
  </si>
  <si>
    <t>TANQUE PANELAO INOX 60 X 70 X 40 CH.18 / 304</t>
  </si>
  <si>
    <t>86922 TANQUE DE LOUÇA BRANCA SUSPENSO, 18L OU EQUIVALENTE, INCLUSO SIFÃO TIPO GARRAFA EM METAL CROMADO, VÁLVULA METÁLICA E TORNEIRA DE METAL CROMADO PADRÃO MÉDIO - FORNECIMENTO E INSTALAÇÃO. AF_01/2020</t>
  </si>
  <si>
    <t xml:space="preserve">TANQUE DE LOUÇA BRANCA SUSPENSO, 18L OU EQUIVALENTE, INCLUSO SIFÃO TIPO GARRAFA EM METAL CROMADO, VÁLVULA METÁLICA E TORNEIRA DE METAL CROMADO PADRÃO MÉDIO </t>
  </si>
  <si>
    <t>Serviço: 080802 - TANQUE MARMORE/GRANITO SINTÉTICO C/DUAS CUBAS E 1 BATEDOR</t>
  </si>
  <si>
    <t xml:space="preserve">H218 </t>
  </si>
  <si>
    <t>TANQUE MARMORE/GRANITO SINTÉTICO 2 CUBAS E 1 BATEDOR</t>
  </si>
  <si>
    <t>Serviço: 081445 - TE 90 GRAUS SOLDAVEL COM BUCHA DE LATÃO NA BOLSA CENTRAL 25 X 25 X 1/2"</t>
  </si>
  <si>
    <t>TE 90 GRAUS SOLDAVEL COM BUCHA DE LATÃO NA BOLSA CENTRAL 25
X 25 X 1/2"</t>
  </si>
  <si>
    <t>Serviço: 081428 - TE DE REDUCAO 90 GRAUS SOLDAVEL 85 X 60 MM</t>
  </si>
  <si>
    <t xml:space="preserve">H523 </t>
  </si>
  <si>
    <t>TE REDUCAO 90 GRAUS SOLDAVEL 85 X 60 MM</t>
  </si>
  <si>
    <t>Serviço: 082235 - TE SANITARIO DIAMETRO 100 X 100 MM (ESGOTO)</t>
  </si>
  <si>
    <t xml:space="preserve">H411 </t>
  </si>
  <si>
    <t>TE SANITARIO DIAMETRO 100 X 100 mm - (ESGOTO)</t>
  </si>
  <si>
    <t>89617 TE, PVC, SOLDÁVEL, DN 25MM, INSTALADO EM PRUMADA DE ÁGUA - FORNECIMENTO E
INSTALAÇÃO. AF_06/2022</t>
  </si>
  <si>
    <t>COMP 720_SEE TELA DE ACO SOLDADA NERVURADA, CA-60, Q-196, (3,11 KG/M2), DIAMETRO DO FIO = 5,0 MM, ESPACAMENTO DA MALHA = 10 X 10 CM - FORNECIMENTO E
INSTALAÇÃO (GOINFRA + SINAPI)</t>
  </si>
  <si>
    <t>TELA DE ACO SOLDADA NERVURADA, CA-60, Q-196, (3,11 KG/M2), DIAMETRO DO FIO = 5,0 MM, LARGURA = 2,45 M, ESPACAMENTO DA MALHA = 10 X 10 CM</t>
  </si>
  <si>
    <t>Serviço: 072545 - TERMINAL DE PRESSAO 120 MM2</t>
  </si>
  <si>
    <t>Serviço: 072528 - TERMINAL DE PRESSAO 35 MM2</t>
  </si>
  <si>
    <t>Serviço: 072532 - TERMINAL DE PRESSAO 50 MM2</t>
  </si>
  <si>
    <t>COMP 209_SEE TOALHEIRO PLÁSTICO TIPO DISPENSER PARA PAPEL TOALHA INTERFOLHADO
(GOINFRA + SINAPI)</t>
  </si>
  <si>
    <t>TOALHEIRO PLASTICO TIPO DISPENSER PARA PAPEL TOALHA INTERFOLHADO</t>
  </si>
  <si>
    <t>COMP 217_SEE TOMADA INDUSTRIAL NÃO METÁLICA SOBREPOR FÊMEA 3 POLOS + TERRA 32 A
220/240 (COT)</t>
  </si>
  <si>
    <t>92004 TOMADA MÉDIA DE EMBUTIR (2 MÓDULOS), 2P+T 10 A, INCLUINDO SUPORTE E PLACA
- FORNECIMENTO E INSTALAÇÃO. AF_03/2023</t>
  </si>
  <si>
    <t>86913 TORNEIRA CROMADA 1/2 OU 3/4 PARA TANQUE, PADRÃO POPULAR - FORNECIMENTO E
INSTALAÇÃO. AF_01/2020</t>
  </si>
  <si>
    <t>TORNEIRA METALICA CROMADA PARA TANQUE / JARDIM, SEM BICO , CANO LONGO, DE
PAREDE, PADRAO POPULAR / USO GERAL, 1/2 " OU 3/4 " (REF 1126)</t>
  </si>
  <si>
    <t xml:space="preserve">Serviço: 080572 - TORNEIRA DE MESA COM FECHAMENTO AUTOMÁTICO TEMPORIZADO PARA LAVATÓRIO DIÂMETRO DE
1/2" </t>
  </si>
  <si>
    <t xml:space="preserve">Serviço: 080573 - TORNEIRA DE MESA PARA PcD COM FECHAMENTO AUTOMÁTICO TEMPORIZADO PARA LAVATÓRIO DIÂMETRO DE 1/2" </t>
  </si>
  <si>
    <t>Serviço: 080656 - TORNEIRA DE MESA PARA PIA DIÂMETRO DE 1/2" - BICA MÓVEL</t>
  </si>
  <si>
    <t xml:space="preserve">H696 </t>
  </si>
  <si>
    <t>TORNEIRA DE MESA PARA PIA DIAMETRO 1/2 - BICA MÓVEL</t>
  </si>
  <si>
    <t>102107 TRANSFORMADOR DE DISTRIBUIÇÃO, 225 KVA, TRIFÁSICO, 60 HZ, CLASSE 15 KV, IM
ERSO EM ÓLEO MINERAL, INSTALAÇÃO EM POSTE (NÃO INCLUSO SUPORTE) - FORNECIM
ENTO E INSTALAÇÃO. AF_12/2020</t>
  </si>
  <si>
    <t>TRANSFORMADOR TRIFASICO DE DISTRIBUICAO, POTENCIA DE 225 KVA, TENSAO NOMIN
AL DE 15 KV, TENSAO SECUNDARIA DE 220/127V, EM OLEO ISOLANTE TIPO MINERAL</t>
  </si>
  <si>
    <t>Serviço: 271101 - TRAVES FERRO GALVANIZADO PARA FUTEBOL DE SALÃO PINTADAS - 3,00 x 2,00M - 2 UNID.</t>
  </si>
  <si>
    <t>Serviço: 072630 - TRILHO OU SUPORTE PARA BORNE TERMINAL</t>
  </si>
  <si>
    <t>Serviço: 082375 - TUBO FERRO GALVANIZADO 1"</t>
  </si>
  <si>
    <t>89849 TUBO PVC, SERIE NORMAL, ESGOTO PREDIAL, DN 150 MM, FORNECIDO E INSTALADO E
M SUBCOLETOR AÉREO DE ESGOTO SANITÁRIO. AF_08/2022</t>
  </si>
  <si>
    <t>TUBO PVC SERIE NORMAL, DN 150 MM, PARA ESGOTO PREDIAL (NBR 5688)</t>
  </si>
  <si>
    <t>89447 TUBO, PVC, SOLDÁVEL, DN 32MM, INSTALADO EM PRUMADA DE ÁGUA - FORNECIMENTO
E INSTALAÇÃO. AF_06/2022</t>
  </si>
  <si>
    <t>TUBO PVC, SOLDAVEL, DE 32 MM, AGUA FRIA (NBR-5648)</t>
  </si>
  <si>
    <t>89449 TUBO, PVC, SOLDÁVEL, DN 50MM, INSTALADO EM PRUMADA DE ÁGUA - FORNECIMENTO
E INSTALAÇÃO. AF_06/2022</t>
  </si>
  <si>
    <t>TUBO PVC, SOLDAVEL, DE 50 MM, AGUA FRIA (NBR-5648)</t>
  </si>
  <si>
    <t>Serviço: 081466 - UNIAO SOLDAVEL DIAMETRO 60 mm</t>
  </si>
  <si>
    <t xml:space="preserve">H256 </t>
  </si>
  <si>
    <t>UNIAO SOLDAVEL DIAMETRO 60 MM</t>
  </si>
  <si>
    <t>89615 UNIÃO, PVC, SOLDÁVEL, DN 85MM, INSTALADO EM PRUMADA DE ÁGUA - FORNECIMENTO
E INSTALAÇÃO. AF_06/2022mm</t>
  </si>
  <si>
    <t>UNIAO PVC, SOLDAVEL, 85 MM, PARA AGUA FRIA PREDIAL</t>
  </si>
  <si>
    <t>Serviço: 080517 - VÁLVULA DE DESCARGA DUPLO ACIONAMENTO COM ACABAMENTO CROMADO ANTIVANDALISMO</t>
  </si>
  <si>
    <t>Serviço: 080519 - VÁLVULA DE DESCARGA PARA PcD COM ACABAMENTO CROMADO ANTIVANDALISMO</t>
  </si>
  <si>
    <t>VÁLVULA DE DESCARGA HIDRA/DOCOL (BASE E ACABAMENTO
CROMADO ANTIVANDALISMO PARA PcD)</t>
  </si>
  <si>
    <t xml:space="preserve">Serviço: 080830 - VÁLVULA PARA TANQUE METÁLICA DIAM. 1" SEM LADRAO </t>
  </si>
  <si>
    <t xml:space="preserve">H514 </t>
  </si>
  <si>
    <t>Serviço: 080503 - VASO SANITÁRIO PARA PcD SEM ABERTURA FRONTAL (1ª LINHA)</t>
  </si>
  <si>
    <t xml:space="preserve">H711 </t>
  </si>
  <si>
    <t>VASO SANITÁRIO PARA PcD SEM ABERTURA FRONTAL</t>
  </si>
  <si>
    <t>95469 VASO SANITARIO SIFONADO CONVENCIONAL COM LOUÇA BRANCA - FORNECIMENTO E IN
STALAÇÃO. AF_01/2020A)</t>
  </si>
  <si>
    <t>VASO SANITARIO SIFONADO CONVENCIONAL COM LOUÇA BRANCA</t>
  </si>
  <si>
    <t>95471 VASO SANITARIO SIFONADO CONVENCIONAL PARA PCD SEM FURO FRONTAL COM LOUÇA
BRANCA SEM ASSENTO - FORNECIMENTO E INSTALAÇÃO. AF_01/2020</t>
  </si>
  <si>
    <t>Serviço: 190102 - VIDRO LISO 4 MM - COLOCADO</t>
  </si>
  <si>
    <t>VIDRO LISO 4 MM - CORTADO E COLOCADO</t>
  </si>
  <si>
    <t>89726 JOELHO 45 GRAUS, PVC, SERIE NORMAL, ESGOTO PREDIAL, DN 40 MM, JUNTA SOLDÁVEL, FORNECIDO E INSTALADO EM RAMAL DE DESCARGA OU RAMAL DE ESGOTO SANITÁRIO. AF_08/2022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</si>
</sst>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"/>
    <numFmt numFmtId="165" formatCode="0000"/>
    <numFmt numFmtId="166" formatCode="0.0000"/>
    <numFmt numFmtId="167" formatCode="_-* #,##0.0000_-;\-* #,##0.0000_-;_-* &quot;-&quot;??_-;_-@_-"/>
    <numFmt numFmtId="168" formatCode="_-* #,##0_-;\-* #,##0_-;_-* &quot;-&quot;??_-;_-@_-"/>
    <numFmt numFmtId="169" formatCode="_-* #,##0.0_-;\-* #,##0.0_-;_-* &quot;-&quot;??_-;_-@_-"/>
    <numFmt numFmtId="170" formatCode="_-* #,##0.000_-;\-* #,##0.000_-;_-* &quot;-&quot;??_-;_-@_-"/>
  </numFmts>
  <fonts count="47" x14ac:knownFonts="1">
    <font>
      <sz val="10"/>
      <color rgb="FF000000"/>
      <name val="Times New Roman"/>
      <charset val="204"/>
    </font>
    <font>
      <b/>
      <sz val="8.5"/>
      <name val="Times New Roman"/>
    </font>
    <font>
      <b/>
      <sz val="7.5"/>
      <name val="Times New Roman"/>
    </font>
    <font>
      <sz val="9.5"/>
      <name val="Times New Roman"/>
    </font>
    <font>
      <sz val="7.5"/>
      <name val="Times New Roman"/>
    </font>
    <font>
      <sz val="7.5"/>
      <color rgb="FF000000"/>
      <name val="Times New Roman"/>
      <family val="2"/>
    </font>
    <font>
      <b/>
      <sz val="7.5"/>
      <color rgb="FF000000"/>
      <name val="Times New Roman"/>
      <family val="2"/>
    </font>
    <font>
      <i/>
      <sz val="7.5"/>
      <name val="Times New Roman"/>
    </font>
    <font>
      <b/>
      <sz val="7"/>
      <name val="Times New Roman"/>
    </font>
    <font>
      <b/>
      <sz val="6"/>
      <name val="Times New Roman"/>
    </font>
    <font>
      <sz val="6"/>
      <name val="Times New Roman"/>
    </font>
    <font>
      <sz val="6"/>
      <color rgb="FF000000"/>
      <name val="Times New Roman"/>
      <family val="2"/>
    </font>
    <font>
      <b/>
      <sz val="6"/>
      <color rgb="FF000000"/>
      <name val="Times New Roman"/>
      <family val="2"/>
    </font>
    <font>
      <b/>
      <sz val="10"/>
      <name val="Times New Roman"/>
    </font>
    <font>
      <b/>
      <sz val="8"/>
      <name val="Times New Roman"/>
    </font>
    <font>
      <sz val="10"/>
      <name val="Times New Roman"/>
    </font>
    <font>
      <sz val="8"/>
      <name val="Times New Roman"/>
    </font>
    <font>
      <sz val="8"/>
      <color rgb="FF000000"/>
      <name val="Times New Roman"/>
      <family val="2"/>
    </font>
    <font>
      <b/>
      <sz val="8"/>
      <color rgb="FF000000"/>
      <name val="Times New Roman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sz val="9.5"/>
      <name val="Times New Roman"/>
      <family val="1"/>
    </font>
    <font>
      <i/>
      <sz val="7.5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charset val="204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name val="Times New Roman"/>
      <family val="1"/>
    </font>
    <font>
      <sz val="8"/>
      <name val="Microsoft Sans Serif"/>
      <family val="2"/>
    </font>
    <font>
      <i/>
      <sz val="8"/>
      <name val="Times New Roman"/>
      <family val="1"/>
    </font>
    <font>
      <sz val="10"/>
      <color rgb="FF000000"/>
      <name val="Times New Roman"/>
      <family val="1"/>
    </font>
    <font>
      <sz val="8"/>
      <color rgb="FFA5A5A5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000000"/>
      <name val="Helvetica"/>
    </font>
    <font>
      <sz val="7"/>
      <color theme="1"/>
      <name val="Helvetica"/>
    </font>
    <font>
      <b/>
      <sz val="8"/>
      <color theme="1"/>
      <name val="Times New Roman"/>
      <family val="1"/>
    </font>
    <font>
      <b/>
      <sz val="7"/>
      <color theme="1"/>
      <name val="Helvetica-Bold"/>
    </font>
    <font>
      <b/>
      <sz val="10"/>
      <color theme="1"/>
      <name val="Times New Roman"/>
      <family val="1"/>
    </font>
    <font>
      <b/>
      <sz val="7"/>
      <color theme="1"/>
      <name val="Helvetica"/>
    </font>
  </fonts>
  <fills count="10">
    <fill>
      <patternFill patternType="none"/>
    </fill>
    <fill>
      <patternFill patternType="gray125"/>
    </fill>
    <fill>
      <patternFill patternType="solid">
        <fgColor rgb="FFF9BF8E"/>
      </patternFill>
    </fill>
    <fill>
      <patternFill patternType="solid">
        <fgColor rgb="FFE26B0A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rgb="FF9999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37"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horizontal="right" vertical="top" shrinkToFi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3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top" wrapText="1"/>
    </xf>
    <xf numFmtId="10" fontId="11" fillId="0" borderId="2" xfId="0" applyNumberFormat="1" applyFont="1" applyBorder="1" applyAlignment="1">
      <alignment horizontal="center" vertical="top" shrinkToFit="1"/>
    </xf>
    <xf numFmtId="10" fontId="11" fillId="0" borderId="2" xfId="0" applyNumberFormat="1" applyFont="1" applyBorder="1" applyAlignment="1">
      <alignment horizontal="right" vertical="top" shrinkToFit="1"/>
    </xf>
    <xf numFmtId="10" fontId="11" fillId="7" borderId="2" xfId="0" applyNumberFormat="1" applyFont="1" applyFill="1" applyBorder="1" applyAlignment="1">
      <alignment horizontal="right" vertical="top" shrinkToFit="1"/>
    </xf>
    <xf numFmtId="10" fontId="12" fillId="0" borderId="2" xfId="0" applyNumberFormat="1" applyFont="1" applyBorder="1" applyAlignment="1">
      <alignment horizontal="right" vertical="top" shrinkToFi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4" fontId="17" fillId="0" borderId="2" xfId="0" applyNumberFormat="1" applyFont="1" applyBorder="1" applyAlignment="1">
      <alignment horizontal="right" vertical="top" shrinkToFit="1"/>
    </xf>
    <xf numFmtId="4" fontId="18" fillId="0" borderId="2" xfId="0" applyNumberFormat="1" applyFont="1" applyBorder="1" applyAlignment="1">
      <alignment horizontal="right" vertical="top" shrinkToFit="1"/>
    </xf>
    <xf numFmtId="0" fontId="9" fillId="2" borderId="2" xfId="0" applyFont="1" applyFill="1" applyBorder="1" applyAlignment="1">
      <alignment horizontal="right" vertical="top" wrapText="1" indent="10"/>
    </xf>
    <xf numFmtId="0" fontId="0" fillId="2" borderId="2" xfId="0" applyFill="1" applyBorder="1" applyAlignment="1">
      <alignment horizontal="left" vertical="top" wrapText="1" indent="1"/>
    </xf>
    <xf numFmtId="0" fontId="4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164" fontId="32" fillId="0" borderId="2" xfId="0" applyNumberFormat="1" applyFont="1" applyBorder="1" applyAlignment="1">
      <alignment horizontal="center" vertical="top" shrinkToFit="1"/>
    </xf>
    <xf numFmtId="0" fontId="28" fillId="0" borderId="2" xfId="0" applyFont="1" applyBorder="1" applyAlignment="1">
      <alignment horizontal="left" vertical="top" wrapText="1"/>
    </xf>
    <xf numFmtId="1" fontId="32" fillId="0" borderId="2" xfId="0" applyNumberFormat="1" applyFont="1" applyBorder="1" applyAlignment="1">
      <alignment horizontal="center" vertical="top" shrinkToFit="1"/>
    </xf>
    <xf numFmtId="4" fontId="32" fillId="0" borderId="2" xfId="0" applyNumberFormat="1" applyFont="1" applyBorder="1" applyAlignment="1">
      <alignment horizontal="right" vertical="top" shrinkToFit="1"/>
    </xf>
    <xf numFmtId="2" fontId="32" fillId="0" borderId="2" xfId="0" applyNumberFormat="1" applyFont="1" applyBorder="1" applyAlignment="1">
      <alignment horizontal="right" vertical="top" shrinkToFit="1"/>
    </xf>
    <xf numFmtId="0" fontId="27" fillId="0" borderId="3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4" fontId="33" fillId="0" borderId="2" xfId="0" applyNumberFormat="1" applyFont="1" applyBorder="1" applyAlignment="1">
      <alignment horizontal="right" vertical="top" shrinkToFit="1"/>
    </xf>
    <xf numFmtId="0" fontId="32" fillId="0" borderId="0" xfId="0" applyFont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center" wrapText="1" indent="1"/>
    </xf>
    <xf numFmtId="0" fontId="32" fillId="0" borderId="15" xfId="0" applyFont="1" applyBorder="1" applyAlignment="1">
      <alignment horizontal="left" vertical="top" wrapText="1"/>
    </xf>
    <xf numFmtId="164" fontId="18" fillId="3" borderId="2" xfId="0" applyNumberFormat="1" applyFont="1" applyFill="1" applyBorder="1" applyAlignment="1">
      <alignment horizontal="left" vertical="top" shrinkToFit="1"/>
    </xf>
    <xf numFmtId="0" fontId="32" fillId="3" borderId="2" xfId="0" applyFont="1" applyFill="1" applyBorder="1" applyAlignment="1">
      <alignment horizontal="left" wrapText="1"/>
    </xf>
    <xf numFmtId="0" fontId="27" fillId="3" borderId="2" xfId="0" applyFont="1" applyFill="1" applyBorder="1" applyAlignment="1">
      <alignment horizontal="left" vertical="top" wrapText="1"/>
    </xf>
    <xf numFmtId="0" fontId="27" fillId="3" borderId="2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wrapText="1"/>
    </xf>
    <xf numFmtId="0" fontId="28" fillId="4" borderId="2" xfId="0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right" vertical="center" shrinkToFit="1"/>
    </xf>
    <xf numFmtId="0" fontId="28" fillId="4" borderId="2" xfId="0" applyFont="1" applyFill="1" applyBorder="1" applyAlignment="1">
      <alignment horizontal="center" vertical="top" wrapText="1"/>
    </xf>
    <xf numFmtId="1" fontId="17" fillId="5" borderId="2" xfId="0" applyNumberFormat="1" applyFont="1" applyFill="1" applyBorder="1" applyAlignment="1">
      <alignment horizontal="center" vertical="top" shrinkToFi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right" vertical="center" shrinkToFit="1"/>
    </xf>
    <xf numFmtId="0" fontId="34" fillId="6" borderId="2" xfId="0" applyFont="1" applyFill="1" applyBorder="1" applyAlignment="1">
      <alignment horizontal="left" vertical="top" wrapText="1"/>
    </xf>
    <xf numFmtId="0" fontId="32" fillId="6" borderId="2" xfId="0" applyFont="1" applyFill="1" applyBorder="1" applyAlignment="1">
      <alignment horizontal="left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top" wrapText="1"/>
    </xf>
    <xf numFmtId="0" fontId="36" fillId="7" borderId="2" xfId="0" applyFont="1" applyFill="1" applyBorder="1" applyAlignment="1">
      <alignment horizontal="left" vertical="top" wrapText="1"/>
    </xf>
    <xf numFmtId="0" fontId="32" fillId="7" borderId="2" xfId="0" applyFont="1" applyFill="1" applyBorder="1" applyAlignment="1">
      <alignment horizontal="left" wrapText="1"/>
    </xf>
    <xf numFmtId="0" fontId="28" fillId="0" borderId="5" xfId="0" applyFont="1" applyBorder="1" applyAlignment="1">
      <alignment horizontal="left" vertical="top" wrapText="1"/>
    </xf>
    <xf numFmtId="0" fontId="28" fillId="4" borderId="5" xfId="0" applyFont="1" applyFill="1" applyBorder="1" applyAlignment="1">
      <alignment horizontal="center" vertical="top" wrapText="1"/>
    </xf>
    <xf numFmtId="1" fontId="17" fillId="5" borderId="5" xfId="0" applyNumberFormat="1" applyFont="1" applyFill="1" applyBorder="1" applyAlignment="1">
      <alignment horizontal="center" vertical="top" shrinkToFit="1"/>
    </xf>
    <xf numFmtId="0" fontId="28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1" fontId="17" fillId="5" borderId="5" xfId="0" applyNumberFormat="1" applyFont="1" applyFill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right" vertical="center" shrinkToFit="1"/>
    </xf>
    <xf numFmtId="0" fontId="27" fillId="0" borderId="3" xfId="0" applyFont="1" applyBorder="1" applyAlignment="1">
      <alignment horizontal="right" vertical="top" wrapText="1"/>
    </xf>
    <xf numFmtId="0" fontId="27" fillId="0" borderId="2" xfId="0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top" wrapText="1"/>
    </xf>
    <xf numFmtId="2" fontId="17" fillId="5" borderId="2" xfId="0" applyNumberFormat="1" applyFont="1" applyFill="1" applyBorder="1" applyAlignment="1">
      <alignment horizontal="right" vertical="center" shrinkToFit="1"/>
    </xf>
    <xf numFmtId="4" fontId="17" fillId="5" borderId="2" xfId="0" applyNumberFormat="1" applyFont="1" applyFill="1" applyBorder="1" applyAlignment="1">
      <alignment horizontal="right" vertical="center" shrinkToFit="1"/>
    </xf>
    <xf numFmtId="2" fontId="17" fillId="5" borderId="5" xfId="0" applyNumberFormat="1" applyFont="1" applyFill="1" applyBorder="1" applyAlignment="1">
      <alignment horizontal="right" vertical="center" shrinkToFit="1"/>
    </xf>
    <xf numFmtId="2" fontId="18" fillId="3" borderId="2" xfId="0" applyNumberFormat="1" applyFont="1" applyFill="1" applyBorder="1" applyAlignment="1">
      <alignment horizontal="right" vertical="center" shrinkToFit="1"/>
    </xf>
    <xf numFmtId="0" fontId="32" fillId="3" borderId="2" xfId="0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right" vertical="center" wrapText="1"/>
    </xf>
    <xf numFmtId="0" fontId="32" fillId="6" borderId="2" xfId="0" applyFont="1" applyFill="1" applyBorder="1" applyAlignment="1">
      <alignment horizontal="right" vertical="center" wrapText="1"/>
    </xf>
    <xf numFmtId="0" fontId="32" fillId="7" borderId="2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left" vertical="center" wrapText="1"/>
    </xf>
    <xf numFmtId="4" fontId="33" fillId="3" borderId="2" xfId="0" applyNumberFormat="1" applyFont="1" applyFill="1" applyBorder="1" applyAlignment="1">
      <alignment horizontal="right" vertical="center" shrinkToFit="1"/>
    </xf>
    <xf numFmtId="4" fontId="33" fillId="2" borderId="2" xfId="0" applyNumberFormat="1" applyFont="1" applyFill="1" applyBorder="1" applyAlignment="1">
      <alignment horizontal="right" vertical="center" shrinkToFit="1"/>
    </xf>
    <xf numFmtId="4" fontId="32" fillId="0" borderId="2" xfId="0" applyNumberFormat="1" applyFont="1" applyBorder="1" applyAlignment="1">
      <alignment horizontal="right" vertical="center" shrinkToFit="1"/>
    </xf>
    <xf numFmtId="2" fontId="33" fillId="2" borderId="2" xfId="0" applyNumberFormat="1" applyFont="1" applyFill="1" applyBorder="1" applyAlignment="1">
      <alignment horizontal="right" vertical="center" shrinkToFit="1"/>
    </xf>
    <xf numFmtId="4" fontId="33" fillId="6" borderId="2" xfId="0" applyNumberFormat="1" applyFont="1" applyFill="1" applyBorder="1" applyAlignment="1">
      <alignment horizontal="right" vertical="center" shrinkToFit="1"/>
    </xf>
    <xf numFmtId="2" fontId="33" fillId="6" borderId="2" xfId="0" applyNumberFormat="1" applyFont="1" applyFill="1" applyBorder="1" applyAlignment="1">
      <alignment horizontal="right" vertical="center" shrinkToFit="1"/>
    </xf>
    <xf numFmtId="4" fontId="32" fillId="7" borderId="2" xfId="0" applyNumberFormat="1" applyFont="1" applyFill="1" applyBorder="1" applyAlignment="1">
      <alignment horizontal="right" vertical="center" shrinkToFit="1"/>
    </xf>
    <xf numFmtId="2" fontId="32" fillId="7" borderId="2" xfId="0" applyNumberFormat="1" applyFont="1" applyFill="1" applyBorder="1" applyAlignment="1">
      <alignment horizontal="right" vertical="center" shrinkToFit="1"/>
    </xf>
    <xf numFmtId="2" fontId="33" fillId="3" borderId="2" xfId="0" applyNumberFormat="1" applyFont="1" applyFill="1" applyBorder="1" applyAlignment="1">
      <alignment horizontal="right" vertical="center" shrinkToFit="1"/>
    </xf>
    <xf numFmtId="4" fontId="33" fillId="2" borderId="3" xfId="0" applyNumberFormat="1" applyFont="1" applyFill="1" applyBorder="1" applyAlignment="1">
      <alignment horizontal="right" vertical="center" shrinkToFit="1"/>
    </xf>
    <xf numFmtId="2" fontId="33" fillId="2" borderId="3" xfId="0" applyNumberFormat="1" applyFont="1" applyFill="1" applyBorder="1" applyAlignment="1">
      <alignment horizontal="right" vertical="center" shrinkToFit="1"/>
    </xf>
    <xf numFmtId="4" fontId="33" fillId="6" borderId="3" xfId="0" applyNumberFormat="1" applyFont="1" applyFill="1" applyBorder="1" applyAlignment="1">
      <alignment horizontal="right" vertical="center" shrinkToFit="1"/>
    </xf>
    <xf numFmtId="4" fontId="33" fillId="0" borderId="2" xfId="0" applyNumberFormat="1" applyFont="1" applyBorder="1" applyAlignment="1">
      <alignment horizontal="right" vertical="center" shrinkToFit="1"/>
    </xf>
    <xf numFmtId="4" fontId="33" fillId="0" borderId="4" xfId="0" applyNumberFormat="1" applyFont="1" applyBorder="1" applyAlignment="1">
      <alignment horizontal="right" vertical="center" shrinkToFit="1"/>
    </xf>
    <xf numFmtId="10" fontId="33" fillId="0" borderId="2" xfId="1" applyNumberFormat="1" applyFont="1" applyBorder="1" applyAlignment="1">
      <alignment horizontal="right" vertical="top" shrinkToFit="1"/>
    </xf>
    <xf numFmtId="10" fontId="32" fillId="0" borderId="2" xfId="1" applyNumberFormat="1" applyFont="1" applyBorder="1" applyAlignment="1">
      <alignment horizontal="right" vertical="top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top" wrapText="1"/>
    </xf>
    <xf numFmtId="10" fontId="6" fillId="0" borderId="2" xfId="1" applyNumberFormat="1" applyFont="1" applyBorder="1" applyAlignment="1">
      <alignment horizontal="right" vertical="top" shrinkToFit="1"/>
    </xf>
    <xf numFmtId="10" fontId="5" fillId="0" borderId="2" xfId="1" applyNumberFormat="1" applyFont="1" applyBorder="1" applyAlignment="1">
      <alignment horizontal="right" vertical="top" shrinkToFit="1"/>
    </xf>
    <xf numFmtId="0" fontId="28" fillId="0" borderId="3" xfId="0" applyFont="1" applyBorder="1" applyAlignment="1">
      <alignment horizontal="left" vertical="top" wrapText="1"/>
    </xf>
    <xf numFmtId="4" fontId="38" fillId="0" borderId="4" xfId="0" applyNumberFormat="1" applyFont="1" applyBorder="1" applyAlignment="1">
      <alignment horizontal="right" vertical="top" shrinkToFit="1"/>
    </xf>
    <xf numFmtId="0" fontId="28" fillId="0" borderId="3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right" vertical="top" wrapText="1"/>
    </xf>
    <xf numFmtId="4" fontId="32" fillId="0" borderId="4" xfId="0" applyNumberFormat="1" applyFont="1" applyBorder="1" applyAlignment="1">
      <alignment horizontal="right" vertical="top" shrinkToFit="1"/>
    </xf>
    <xf numFmtId="0" fontId="27" fillId="0" borderId="3" xfId="0" applyFont="1" applyBorder="1" applyAlignment="1">
      <alignment horizontal="left" vertical="top" wrapText="1"/>
    </xf>
    <xf numFmtId="4" fontId="33" fillId="0" borderId="4" xfId="0" applyNumberFormat="1" applyFont="1" applyBorder="1" applyAlignment="1">
      <alignment horizontal="right" vertical="top" shrinkToFit="1"/>
    </xf>
    <xf numFmtId="43" fontId="28" fillId="0" borderId="4" xfId="0" applyNumberFormat="1" applyFont="1" applyBorder="1" applyAlignment="1">
      <alignment horizontal="right" vertical="top" wrapText="1" indent="1"/>
    </xf>
    <xf numFmtId="43" fontId="38" fillId="0" borderId="4" xfId="0" applyNumberFormat="1" applyFont="1" applyBorder="1" applyAlignment="1">
      <alignment horizontal="right" vertical="top" shrinkToFi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 indent="2"/>
    </xf>
    <xf numFmtId="10" fontId="17" fillId="0" borderId="2" xfId="1" applyNumberFormat="1" applyFont="1" applyBorder="1" applyAlignment="1">
      <alignment horizontal="right" vertical="top" shrinkToFit="1"/>
    </xf>
    <xf numFmtId="10" fontId="18" fillId="0" borderId="2" xfId="1" applyNumberFormat="1" applyFont="1" applyBorder="1" applyAlignment="1">
      <alignment horizontal="right" vertical="top" shrinkToFit="1"/>
    </xf>
    <xf numFmtId="43" fontId="39" fillId="0" borderId="0" xfId="0" applyNumberFormat="1" applyFont="1" applyAlignment="1">
      <alignment horizontal="left" vertical="top" wrapText="1"/>
    </xf>
    <xf numFmtId="43" fontId="40" fillId="0" borderId="0" xfId="0" applyNumberFormat="1" applyFont="1" applyAlignment="1">
      <alignment horizontal="center" vertical="top" wrapText="1"/>
    </xf>
    <xf numFmtId="43" fontId="39" fillId="0" borderId="0" xfId="0" applyNumberFormat="1" applyFont="1" applyAlignment="1">
      <alignment horizontal="right"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43" fontId="39" fillId="9" borderId="16" xfId="0" applyNumberFormat="1" applyFont="1" applyFill="1" applyBorder="1" applyAlignment="1">
      <alignment horizontal="right" vertical="center" wrapText="1"/>
    </xf>
    <xf numFmtId="0" fontId="39" fillId="9" borderId="16" xfId="0" applyFont="1" applyFill="1" applyBorder="1" applyAlignment="1">
      <alignment vertical="center" wrapText="1"/>
    </xf>
    <xf numFmtId="0" fontId="39" fillId="9" borderId="16" xfId="0" applyFont="1" applyFill="1" applyBorder="1" applyAlignment="1">
      <alignment horizontal="right" vertical="center" wrapText="1"/>
    </xf>
    <xf numFmtId="43" fontId="39" fillId="9" borderId="16" xfId="0" applyNumberFormat="1" applyFont="1" applyFill="1" applyBorder="1" applyAlignment="1">
      <alignment horizontal="right" vertical="top" wrapText="1"/>
    </xf>
    <xf numFmtId="0" fontId="39" fillId="9" borderId="16" xfId="0" applyFont="1" applyFill="1" applyBorder="1" applyAlignment="1">
      <alignment vertical="top" wrapText="1"/>
    </xf>
    <xf numFmtId="0" fontId="39" fillId="9" borderId="16" xfId="0" applyFont="1" applyFill="1" applyBorder="1" applyAlignment="1">
      <alignment horizontal="right" vertical="top" wrapText="1"/>
    </xf>
    <xf numFmtId="43" fontId="39" fillId="9" borderId="15" xfId="0" applyNumberFormat="1" applyFont="1" applyFill="1" applyBorder="1" applyAlignment="1">
      <alignment horizontal="right" vertical="top" wrapText="1"/>
    </xf>
    <xf numFmtId="0" fontId="39" fillId="9" borderId="15" xfId="0" applyFont="1" applyFill="1" applyBorder="1" applyAlignment="1">
      <alignment vertical="top" wrapText="1"/>
    </xf>
    <xf numFmtId="0" fontId="39" fillId="9" borderId="15" xfId="0" applyFont="1" applyFill="1" applyBorder="1" applyAlignment="1">
      <alignment horizontal="right" vertical="top" wrapText="1"/>
    </xf>
    <xf numFmtId="2" fontId="39" fillId="9" borderId="15" xfId="0" applyNumberFormat="1" applyFont="1" applyFill="1" applyBorder="1" applyAlignment="1">
      <alignment horizontal="right" vertical="center" wrapText="1"/>
    </xf>
    <xf numFmtId="43" fontId="39" fillId="9" borderId="15" xfId="0" applyNumberFormat="1" applyFont="1" applyFill="1" applyBorder="1" applyAlignment="1">
      <alignment horizontal="right" vertical="center" wrapText="1"/>
    </xf>
    <xf numFmtId="0" fontId="39" fillId="9" borderId="15" xfId="0" applyFont="1" applyFill="1" applyBorder="1" applyAlignment="1">
      <alignment vertical="center" wrapText="1"/>
    </xf>
    <xf numFmtId="0" fontId="39" fillId="9" borderId="15" xfId="0" applyFont="1" applyFill="1" applyBorder="1" applyAlignment="1">
      <alignment horizontal="right" vertical="center" wrapText="1"/>
    </xf>
    <xf numFmtId="2" fontId="39" fillId="9" borderId="16" xfId="0" applyNumberFormat="1" applyFont="1" applyFill="1" applyBorder="1" applyAlignment="1">
      <alignment horizontal="right" vertical="center" wrapText="1"/>
    </xf>
    <xf numFmtId="43" fontId="39" fillId="9" borderId="16" xfId="0" applyNumberFormat="1" applyFont="1" applyFill="1" applyBorder="1" applyAlignment="1">
      <alignment horizontal="right" vertical="top" wrapText="1" shrinkToFit="1"/>
    </xf>
    <xf numFmtId="1" fontId="39" fillId="9" borderId="15" xfId="0" applyNumberFormat="1" applyFont="1" applyFill="1" applyBorder="1" applyAlignment="1">
      <alignment horizontal="right" vertical="top" wrapText="1" shrinkToFit="1"/>
    </xf>
    <xf numFmtId="1" fontId="39" fillId="9" borderId="16" xfId="0" applyNumberFormat="1" applyFont="1" applyFill="1" applyBorder="1" applyAlignment="1">
      <alignment horizontal="right" vertical="top" wrapText="1" shrinkToFit="1"/>
    </xf>
    <xf numFmtId="43" fontId="40" fillId="0" borderId="0" xfId="0" applyNumberFormat="1" applyFont="1" applyAlignment="1">
      <alignment horizontal="left" vertical="top" wrapText="1"/>
    </xf>
    <xf numFmtId="43" fontId="39" fillId="0" borderId="15" xfId="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left" vertical="top" wrapText="1"/>
    </xf>
    <xf numFmtId="165" fontId="39" fillId="9" borderId="15" xfId="0" applyNumberFormat="1" applyFont="1" applyFill="1" applyBorder="1" applyAlignment="1">
      <alignment horizontal="right" vertical="top" wrapText="1" shrinkToFit="1"/>
    </xf>
    <xf numFmtId="43" fontId="39" fillId="9" borderId="15" xfId="0" applyNumberFormat="1" applyFont="1" applyFill="1" applyBorder="1" applyAlignment="1">
      <alignment horizontal="left" vertical="center" wrapText="1"/>
    </xf>
    <xf numFmtId="0" fontId="39" fillId="9" borderId="15" xfId="0" applyFont="1" applyFill="1" applyBorder="1" applyAlignment="1">
      <alignment horizontal="left" vertical="center" wrapText="1"/>
    </xf>
    <xf numFmtId="167" fontId="39" fillId="9" borderId="16" xfId="0" applyNumberFormat="1" applyFont="1" applyFill="1" applyBorder="1" applyAlignment="1">
      <alignment horizontal="right" vertical="top" wrapText="1"/>
    </xf>
    <xf numFmtId="167" fontId="39" fillId="9" borderId="15" xfId="0" applyNumberFormat="1" applyFont="1" applyFill="1" applyBorder="1" applyAlignment="1">
      <alignment horizontal="right" vertical="top" wrapText="1"/>
    </xf>
    <xf numFmtId="43" fontId="39" fillId="9" borderId="16" xfId="0" applyNumberFormat="1" applyFont="1" applyFill="1" applyBorder="1" applyAlignment="1">
      <alignment horizontal="left" vertical="center" wrapText="1"/>
    </xf>
    <xf numFmtId="43" fontId="39" fillId="9" borderId="15" xfId="0" applyNumberFormat="1" applyFont="1" applyFill="1" applyBorder="1" applyAlignment="1">
      <alignment horizontal="right" vertical="top" wrapText="1" shrinkToFit="1"/>
    </xf>
    <xf numFmtId="0" fontId="39" fillId="9" borderId="15" xfId="0" applyFont="1" applyFill="1" applyBorder="1" applyAlignment="1">
      <alignment horizontal="left" vertical="top" wrapText="1"/>
    </xf>
    <xf numFmtId="43" fontId="39" fillId="0" borderId="16" xfId="0" applyNumberFormat="1" applyFont="1" applyBorder="1" applyAlignment="1">
      <alignment horizontal="left" vertical="center" wrapText="1"/>
    </xf>
    <xf numFmtId="0" fontId="39" fillId="0" borderId="16" xfId="0" applyFont="1" applyBorder="1" applyAlignment="1">
      <alignment vertical="center" wrapText="1"/>
    </xf>
    <xf numFmtId="0" fontId="39" fillId="9" borderId="16" xfId="0" applyFont="1" applyFill="1" applyBorder="1" applyAlignment="1">
      <alignment horizontal="left" vertical="top" wrapText="1"/>
    </xf>
    <xf numFmtId="165" fontId="39" fillId="9" borderId="15" xfId="0" applyNumberFormat="1" applyFont="1" applyFill="1" applyBorder="1" applyAlignment="1">
      <alignment horizontal="center" vertical="top" wrapText="1" shrinkToFit="1"/>
    </xf>
    <xf numFmtId="43" fontId="39" fillId="9" borderId="15" xfId="0" applyNumberFormat="1" applyFont="1" applyFill="1" applyBorder="1" applyAlignment="1">
      <alignment horizontal="right" vertical="center" wrapText="1" shrinkToFit="1"/>
    </xf>
    <xf numFmtId="1" fontId="39" fillId="9" borderId="15" xfId="0" applyNumberFormat="1" applyFont="1" applyFill="1" applyBorder="1" applyAlignment="1">
      <alignment horizontal="right" vertical="center" wrapText="1" shrinkToFit="1"/>
    </xf>
    <xf numFmtId="43" fontId="42" fillId="9" borderId="15" xfId="0" applyNumberFormat="1" applyFont="1" applyFill="1" applyBorder="1" applyAlignment="1">
      <alignment horizontal="left" vertical="center" wrapText="1"/>
    </xf>
    <xf numFmtId="0" fontId="39" fillId="9" borderId="16" xfId="0" applyFont="1" applyFill="1" applyBorder="1" applyAlignment="1">
      <alignment horizontal="left" vertical="center" wrapText="1"/>
    </xf>
    <xf numFmtId="165" fontId="39" fillId="9" borderId="16" xfId="0" applyNumberFormat="1" applyFont="1" applyFill="1" applyBorder="1" applyAlignment="1">
      <alignment horizontal="center" vertical="top" wrapText="1" shrinkToFit="1"/>
    </xf>
    <xf numFmtId="0" fontId="39" fillId="0" borderId="15" xfId="0" applyFont="1" applyBorder="1" applyAlignment="1">
      <alignment vertical="center" wrapText="1"/>
    </xf>
    <xf numFmtId="43" fontId="39" fillId="0" borderId="16" xfId="0" applyNumberFormat="1" applyFont="1" applyBorder="1" applyAlignment="1">
      <alignment horizontal="right" vertical="center" wrapText="1"/>
    </xf>
    <xf numFmtId="165" fontId="39" fillId="9" borderId="16" xfId="0" applyNumberFormat="1" applyFont="1" applyFill="1" applyBorder="1" applyAlignment="1">
      <alignment horizontal="right" vertical="top" wrapText="1" shrinkToFit="1"/>
    </xf>
    <xf numFmtId="43" fontId="39" fillId="9" borderId="16" xfId="0" applyNumberFormat="1" applyFont="1" applyFill="1" applyBorder="1" applyAlignment="1">
      <alignment vertical="top" wrapText="1" shrinkToFit="1"/>
    </xf>
    <xf numFmtId="1" fontId="39" fillId="9" borderId="16" xfId="0" applyNumberFormat="1" applyFont="1" applyFill="1" applyBorder="1" applyAlignment="1">
      <alignment vertical="top" wrapText="1" shrinkToFit="1"/>
    </xf>
    <xf numFmtId="165" fontId="39" fillId="9" borderId="15" xfId="0" applyNumberFormat="1" applyFont="1" applyFill="1" applyBorder="1" applyAlignment="1">
      <alignment vertical="top" wrapText="1" shrinkToFit="1"/>
    </xf>
    <xf numFmtId="165" fontId="39" fillId="9" borderId="16" xfId="0" applyNumberFormat="1" applyFont="1" applyFill="1" applyBorder="1" applyAlignment="1">
      <alignment vertical="top" wrapText="1" shrinkToFit="1"/>
    </xf>
    <xf numFmtId="43" fontId="43" fillId="0" borderId="15" xfId="0" applyNumberFormat="1" applyFont="1" applyBorder="1" applyAlignment="1">
      <alignment horizontal="left" vertical="center" wrapText="1"/>
    </xf>
    <xf numFmtId="43" fontId="44" fillId="0" borderId="17" xfId="0" applyNumberFormat="1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horizontal="right"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43" fontId="43" fillId="0" borderId="15" xfId="0" applyNumberFormat="1" applyFont="1" applyBorder="1" applyAlignment="1">
      <alignment horizontal="center" vertical="top" wrapText="1"/>
    </xf>
    <xf numFmtId="43" fontId="39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3" fillId="0" borderId="15" xfId="0" applyFont="1" applyBorder="1" applyAlignment="1">
      <alignment horizontal="right" vertical="center" wrapText="1"/>
    </xf>
    <xf numFmtId="0" fontId="33" fillId="0" borderId="15" xfId="0" applyFont="1" applyBorder="1" applyAlignment="1">
      <alignment horizontal="right" vertical="center" wrapText="1"/>
    </xf>
    <xf numFmtId="43" fontId="44" fillId="0" borderId="15" xfId="0" applyNumberFormat="1" applyFont="1" applyBorder="1" applyAlignment="1">
      <alignment horizontal="left" vertical="center" wrapText="1"/>
    </xf>
    <xf numFmtId="43" fontId="43" fillId="0" borderId="18" xfId="0" applyNumberFormat="1" applyFont="1" applyBorder="1" applyAlignment="1">
      <alignment horizontal="right" vertical="center" wrapText="1"/>
    </xf>
    <xf numFmtId="43" fontId="43" fillId="9" borderId="15" xfId="0" applyNumberFormat="1" applyFont="1" applyFill="1" applyBorder="1" applyAlignment="1">
      <alignment horizontal="center" vertical="top" wrapText="1"/>
    </xf>
    <xf numFmtId="0" fontId="43" fillId="9" borderId="15" xfId="0" applyFont="1" applyFill="1" applyBorder="1" applyAlignment="1">
      <alignment horizontal="left" vertical="top" wrapText="1"/>
    </xf>
    <xf numFmtId="43" fontId="43" fillId="9" borderId="15" xfId="0" applyNumberFormat="1" applyFont="1" applyFill="1" applyBorder="1" applyAlignment="1">
      <alignment horizontal="right" vertical="center" wrapText="1"/>
    </xf>
    <xf numFmtId="43" fontId="43" fillId="9" borderId="15" xfId="0" applyNumberFormat="1" applyFont="1" applyFill="1" applyBorder="1" applyAlignment="1">
      <alignment horizontal="left" vertical="center" wrapText="1"/>
    </xf>
    <xf numFmtId="0" fontId="43" fillId="9" borderId="15" xfId="0" applyFont="1" applyFill="1" applyBorder="1" applyAlignment="1">
      <alignment vertical="center" wrapText="1"/>
    </xf>
    <xf numFmtId="0" fontId="43" fillId="9" borderId="15" xfId="0" applyFont="1" applyFill="1" applyBorder="1" applyAlignment="1">
      <alignment horizontal="left" vertical="center" wrapText="1"/>
    </xf>
    <xf numFmtId="43" fontId="44" fillId="9" borderId="15" xfId="0" applyNumberFormat="1" applyFont="1" applyFill="1" applyBorder="1" applyAlignment="1">
      <alignment horizontal="left" vertical="center" wrapText="1"/>
    </xf>
    <xf numFmtId="43" fontId="43" fillId="9" borderId="18" xfId="0" applyNumberFormat="1" applyFont="1" applyFill="1" applyBorder="1" applyAlignment="1">
      <alignment horizontal="right" vertical="center" wrapText="1"/>
    </xf>
    <xf numFmtId="0" fontId="43" fillId="9" borderId="15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9" borderId="0" xfId="0" applyFont="1" applyFill="1" applyAlignment="1">
      <alignment horizontal="center" vertical="center" wrapText="1"/>
    </xf>
    <xf numFmtId="0" fontId="43" fillId="9" borderId="15" xfId="0" applyFont="1" applyFill="1" applyBorder="1" applyAlignment="1">
      <alignment horizontal="center" vertical="center" wrapText="1"/>
    </xf>
    <xf numFmtId="0" fontId="43" fillId="9" borderId="0" xfId="0" applyFont="1" applyFill="1" applyAlignment="1">
      <alignment horizontal="left" vertical="center" wrapText="1"/>
    </xf>
    <xf numFmtId="0" fontId="43" fillId="9" borderId="15" xfId="0" applyFont="1" applyFill="1" applyBorder="1" applyAlignment="1">
      <alignment vertical="top" wrapText="1"/>
    </xf>
    <xf numFmtId="168" fontId="39" fillId="9" borderId="15" xfId="0" applyNumberFormat="1" applyFont="1" applyFill="1" applyBorder="1" applyAlignment="1">
      <alignment horizontal="right" vertical="top" wrapText="1"/>
    </xf>
    <xf numFmtId="43" fontId="39" fillId="0" borderId="0" xfId="0" applyNumberFormat="1" applyFont="1" applyAlignment="1">
      <alignment horizontal="right" vertical="center" wrapText="1"/>
    </xf>
    <xf numFmtId="43" fontId="43" fillId="9" borderId="15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2" fontId="39" fillId="9" borderId="16" xfId="0" applyNumberFormat="1" applyFont="1" applyFill="1" applyBorder="1" applyAlignment="1">
      <alignment horizontal="right" vertical="top" wrapText="1"/>
    </xf>
    <xf numFmtId="2" fontId="39" fillId="9" borderId="15" xfId="0" applyNumberFormat="1" applyFont="1" applyFill="1" applyBorder="1" applyAlignment="1">
      <alignment horizontal="right" vertical="top" wrapText="1"/>
    </xf>
    <xf numFmtId="43" fontId="45" fillId="0" borderId="0" xfId="0" applyNumberFormat="1" applyFont="1" applyAlignment="1">
      <alignment horizontal="left" vertical="top" wrapText="1"/>
    </xf>
    <xf numFmtId="2" fontId="39" fillId="9" borderId="15" xfId="0" applyNumberFormat="1" applyFont="1" applyFill="1" applyBorder="1" applyAlignment="1">
      <alignment horizontal="right" vertical="top" wrapText="1" shrinkToFit="1"/>
    </xf>
    <xf numFmtId="2" fontId="39" fillId="9" borderId="16" xfId="0" applyNumberFormat="1" applyFont="1" applyFill="1" applyBorder="1" applyAlignment="1">
      <alignment horizontal="right" vertical="top" wrapText="1" shrinkToFit="1"/>
    </xf>
    <xf numFmtId="43" fontId="43" fillId="0" borderId="0" xfId="0" applyNumberFormat="1" applyFont="1" applyAlignment="1">
      <alignment horizontal="left" vertical="center" wrapText="1"/>
    </xf>
    <xf numFmtId="43" fontId="43" fillId="0" borderId="15" xfId="0" applyNumberFormat="1" applyFont="1" applyBorder="1" applyAlignment="1">
      <alignment horizontal="left" vertical="top" wrapText="1"/>
    </xf>
    <xf numFmtId="43" fontId="39" fillId="0" borderId="15" xfId="0" applyNumberFormat="1" applyFont="1" applyBorder="1" applyAlignment="1">
      <alignment horizontal="left" vertical="center" wrapText="1"/>
    </xf>
    <xf numFmtId="43" fontId="46" fillId="0" borderId="15" xfId="0" applyNumberFormat="1" applyFont="1" applyBorder="1" applyAlignment="1">
      <alignment horizontal="left" vertical="top" wrapText="1"/>
    </xf>
    <xf numFmtId="43" fontId="46" fillId="0" borderId="15" xfId="0" applyNumberFormat="1" applyFont="1" applyBorder="1" applyAlignment="1">
      <alignment horizontal="left" vertical="center" wrapText="1"/>
    </xf>
    <xf numFmtId="169" fontId="39" fillId="9" borderId="15" xfId="0" applyNumberFormat="1" applyFont="1" applyFill="1" applyBorder="1" applyAlignment="1">
      <alignment horizontal="right" vertical="top" wrapText="1" shrinkToFit="1"/>
    </xf>
    <xf numFmtId="169" fontId="39" fillId="9" borderId="16" xfId="0" applyNumberFormat="1" applyFont="1" applyFill="1" applyBorder="1" applyAlignment="1">
      <alignment horizontal="right" vertical="top" wrapText="1" shrinkToFit="1"/>
    </xf>
    <xf numFmtId="43" fontId="46" fillId="9" borderId="15" xfId="0" applyNumberFormat="1" applyFont="1" applyFill="1" applyBorder="1" applyAlignment="1">
      <alignment horizontal="center" vertical="top" wrapText="1"/>
    </xf>
    <xf numFmtId="43" fontId="39" fillId="9" borderId="16" xfId="0" applyNumberFormat="1" applyFont="1" applyFill="1" applyBorder="1" applyAlignment="1">
      <alignment horizontal="right" vertical="center" wrapText="1" shrinkToFit="1"/>
    </xf>
    <xf numFmtId="1" fontId="39" fillId="9" borderId="16" xfId="0" applyNumberFormat="1" applyFont="1" applyFill="1" applyBorder="1" applyAlignment="1">
      <alignment horizontal="right" vertical="center" wrapText="1" shrinkToFit="1"/>
    </xf>
    <xf numFmtId="43" fontId="45" fillId="0" borderId="15" xfId="0" applyNumberFormat="1" applyFont="1" applyBorder="1" applyAlignment="1">
      <alignment horizontal="left" vertical="top" wrapText="1"/>
    </xf>
    <xf numFmtId="2" fontId="43" fillId="0" borderId="15" xfId="0" applyNumberFormat="1" applyFont="1" applyBorder="1" applyAlignment="1">
      <alignment horizontal="right" vertical="center" wrapText="1"/>
    </xf>
    <xf numFmtId="170" fontId="39" fillId="9" borderId="15" xfId="0" applyNumberFormat="1" applyFont="1" applyFill="1" applyBorder="1" applyAlignment="1">
      <alignment horizontal="right" vertical="center" wrapText="1"/>
    </xf>
    <xf numFmtId="170" fontId="39" fillId="9" borderId="16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 indent="10"/>
    </xf>
    <xf numFmtId="0" fontId="0" fillId="2" borderId="1" xfId="0" applyFill="1" applyBorder="1" applyAlignment="1">
      <alignment horizontal="left" vertical="top" wrapText="1" indent="1"/>
    </xf>
    <xf numFmtId="2" fontId="43" fillId="0" borderId="0" xfId="0" applyNumberFormat="1" applyFont="1" applyAlignment="1">
      <alignment horizontal="right" vertical="center" wrapText="1"/>
    </xf>
    <xf numFmtId="169" fontId="39" fillId="9" borderId="16" xfId="0" applyNumberFormat="1" applyFont="1" applyFill="1" applyBorder="1" applyAlignment="1">
      <alignment horizontal="right" vertical="center" wrapText="1"/>
    </xf>
    <xf numFmtId="168" fontId="39" fillId="9" borderId="16" xfId="0" applyNumberFormat="1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left" vertical="center" wrapText="1"/>
    </xf>
    <xf numFmtId="168" fontId="39" fillId="9" borderId="15" xfId="0" applyNumberFormat="1" applyFont="1" applyFill="1" applyBorder="1" applyAlignment="1">
      <alignment horizontal="right" vertical="center" wrapText="1"/>
    </xf>
    <xf numFmtId="166" fontId="39" fillId="9" borderId="16" xfId="0" applyNumberFormat="1" applyFont="1" applyFill="1" applyBorder="1" applyAlignment="1">
      <alignment horizontal="right" vertical="center" wrapText="1"/>
    </xf>
    <xf numFmtId="166" fontId="39" fillId="9" borderId="15" xfId="0" applyNumberFormat="1" applyFont="1" applyFill="1" applyBorder="1" applyAlignment="1">
      <alignment horizontal="right" vertical="center" wrapText="1"/>
    </xf>
    <xf numFmtId="0" fontId="39" fillId="9" borderId="23" xfId="0" applyFont="1" applyFill="1" applyBorder="1" applyAlignment="1">
      <alignment horizontal="right" vertical="center" wrapText="1"/>
    </xf>
    <xf numFmtId="0" fontId="39" fillId="9" borderId="24" xfId="0" applyFont="1" applyFill="1" applyBorder="1" applyAlignment="1">
      <alignment vertical="center" wrapText="1"/>
    </xf>
    <xf numFmtId="43" fontId="39" fillId="9" borderId="25" xfId="0" applyNumberFormat="1" applyFont="1" applyFill="1" applyBorder="1" applyAlignment="1">
      <alignment horizontal="right" vertical="center" wrapText="1"/>
    </xf>
    <xf numFmtId="0" fontId="43" fillId="0" borderId="21" xfId="0" applyFont="1" applyBorder="1" applyAlignment="1">
      <alignment vertical="center" wrapText="1"/>
    </xf>
    <xf numFmtId="0" fontId="41" fillId="0" borderId="15" xfId="0" applyFont="1" applyBorder="1" applyAlignment="1">
      <alignment horizontal="left" vertical="center" wrapText="1"/>
    </xf>
    <xf numFmtId="2" fontId="17" fillId="9" borderId="2" xfId="0" applyNumberFormat="1" applyFont="1" applyFill="1" applyBorder="1" applyAlignment="1">
      <alignment horizontal="right" vertical="center" shrinkToFit="1"/>
    </xf>
    <xf numFmtId="0" fontId="28" fillId="9" borderId="2" xfId="0" applyFont="1" applyFill="1" applyBorder="1" applyAlignment="1">
      <alignment horizontal="left" vertical="top" wrapText="1"/>
    </xf>
    <xf numFmtId="0" fontId="32" fillId="9" borderId="2" xfId="0" applyFont="1" applyFill="1" applyBorder="1" applyAlignment="1">
      <alignment horizontal="left" vertical="top" wrapText="1"/>
    </xf>
    <xf numFmtId="0" fontId="28" fillId="9" borderId="5" xfId="0" applyFont="1" applyFill="1" applyBorder="1" applyAlignment="1">
      <alignment horizontal="left" vertical="top" wrapText="1"/>
    </xf>
    <xf numFmtId="0" fontId="32" fillId="9" borderId="5" xfId="0" applyFont="1" applyFill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right" vertical="center" wrapText="1"/>
    </xf>
    <xf numFmtId="0" fontId="32" fillId="0" borderId="0" xfId="0" applyFont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right" vertical="center" wrapText="1"/>
    </xf>
    <xf numFmtId="0" fontId="27" fillId="0" borderId="7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 wrapText="1"/>
    </xf>
    <xf numFmtId="0" fontId="27" fillId="2" borderId="3" xfId="0" applyFont="1" applyFill="1" applyBorder="1" applyAlignment="1">
      <alignment horizontal="right" vertical="center" wrapText="1"/>
    </xf>
    <xf numFmtId="0" fontId="27" fillId="2" borderId="7" xfId="0" applyFont="1" applyFill="1" applyBorder="1" applyAlignment="1">
      <alignment horizontal="right" vertical="center" wrapText="1"/>
    </xf>
    <xf numFmtId="0" fontId="27" fillId="2" borderId="4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top" wrapText="1" indent="12"/>
    </xf>
    <xf numFmtId="0" fontId="2" fillId="0" borderId="4" xfId="0" applyFont="1" applyBorder="1" applyAlignment="1">
      <alignment horizontal="left" vertical="top" wrapText="1" indent="12"/>
    </xf>
    <xf numFmtId="0" fontId="7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10" fontId="32" fillId="0" borderId="3" xfId="0" applyNumberFormat="1" applyFont="1" applyBorder="1" applyAlignment="1">
      <alignment horizontal="left" vertical="top" indent="2" shrinkToFit="1"/>
    </xf>
    <xf numFmtId="10" fontId="32" fillId="0" borderId="4" xfId="0" applyNumberFormat="1" applyFont="1" applyBorder="1" applyAlignment="1">
      <alignment horizontal="left" vertical="top" indent="2" shrinkToFit="1"/>
    </xf>
    <xf numFmtId="10" fontId="32" fillId="8" borderId="3" xfId="0" applyNumberFormat="1" applyFont="1" applyFill="1" applyBorder="1" applyAlignment="1">
      <alignment horizontal="center" vertical="top" shrinkToFit="1"/>
    </xf>
    <xf numFmtId="10" fontId="32" fillId="8" borderId="4" xfId="0" applyNumberFormat="1" applyFont="1" applyFill="1" applyBorder="1" applyAlignment="1">
      <alignment horizontal="center" vertical="top" shrinkToFit="1"/>
    </xf>
    <xf numFmtId="10" fontId="33" fillId="0" borderId="3" xfId="0" applyNumberFormat="1" applyFont="1" applyBorder="1" applyAlignment="1">
      <alignment horizontal="center" vertical="top" shrinkToFit="1"/>
    </xf>
    <xf numFmtId="10" fontId="33" fillId="0" borderId="4" xfId="0" applyNumberFormat="1" applyFont="1" applyBorder="1" applyAlignment="1">
      <alignment horizontal="center" vertical="top" shrinkToFit="1"/>
    </xf>
    <xf numFmtId="0" fontId="32" fillId="0" borderId="3" xfId="0" applyFont="1" applyBorder="1" applyAlignment="1">
      <alignment horizontal="left" wrapText="1"/>
    </xf>
    <xf numFmtId="0" fontId="32" fillId="0" borderId="4" xfId="0" applyFont="1" applyBorder="1" applyAlignment="1">
      <alignment horizontal="left" wrapText="1"/>
    </xf>
    <xf numFmtId="10" fontId="32" fillId="8" borderId="3" xfId="0" applyNumberFormat="1" applyFont="1" applyFill="1" applyBorder="1" applyAlignment="1">
      <alignment horizontal="left" vertical="top" indent="2" shrinkToFit="1"/>
    </xf>
    <xf numFmtId="10" fontId="32" fillId="8" borderId="4" xfId="0" applyNumberFormat="1" applyFont="1" applyFill="1" applyBorder="1" applyAlignment="1">
      <alignment horizontal="left" vertical="top" indent="2" shrinkToFit="1"/>
    </xf>
    <xf numFmtId="0" fontId="27" fillId="0" borderId="12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4" fontId="33" fillId="0" borderId="10" xfId="0" applyNumberFormat="1" applyFont="1" applyBorder="1" applyAlignment="1">
      <alignment horizontal="left" vertical="top" shrinkToFit="1"/>
    </xf>
    <xf numFmtId="4" fontId="33" fillId="0" borderId="6" xfId="0" applyNumberFormat="1" applyFont="1" applyBorder="1" applyAlignment="1">
      <alignment horizontal="left" vertical="top" shrinkToFit="1"/>
    </xf>
    <xf numFmtId="10" fontId="32" fillId="0" borderId="3" xfId="0" applyNumberFormat="1" applyFont="1" applyBorder="1" applyAlignment="1">
      <alignment horizontal="center" vertical="top" shrinkToFit="1"/>
    </xf>
    <xf numFmtId="10" fontId="32" fillId="0" borderId="4" xfId="0" applyNumberFormat="1" applyFont="1" applyBorder="1" applyAlignment="1">
      <alignment horizontal="center" vertical="top" shrinkToFit="1"/>
    </xf>
    <xf numFmtId="0" fontId="28" fillId="0" borderId="5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4" fontId="32" fillId="0" borderId="10" xfId="0" applyNumberFormat="1" applyFont="1" applyBorder="1" applyAlignment="1">
      <alignment horizontal="left" vertical="top" indent="1" shrinkToFit="1"/>
    </xf>
    <xf numFmtId="4" fontId="32" fillId="0" borderId="11" xfId="0" applyNumberFormat="1" applyFont="1" applyBorder="1" applyAlignment="1">
      <alignment horizontal="left" vertical="top" indent="1" shrinkToFit="1"/>
    </xf>
    <xf numFmtId="10" fontId="32" fillId="8" borderId="3" xfId="0" applyNumberFormat="1" applyFont="1" applyFill="1" applyBorder="1" applyAlignment="1">
      <alignment horizontal="left" vertical="top" indent="1" shrinkToFit="1"/>
    </xf>
    <xf numFmtId="10" fontId="32" fillId="8" borderId="4" xfId="0" applyNumberFormat="1" applyFont="1" applyFill="1" applyBorder="1" applyAlignment="1">
      <alignment horizontal="left" vertical="top" indent="1" shrinkToFit="1"/>
    </xf>
    <xf numFmtId="0" fontId="27" fillId="0" borderId="5" xfId="0" applyFont="1" applyBorder="1" applyAlignment="1">
      <alignment horizontal="left" vertical="top" wrapText="1" indent="1"/>
    </xf>
    <xf numFmtId="0" fontId="27" fillId="0" borderId="1" xfId="0" applyFont="1" applyBorder="1" applyAlignment="1">
      <alignment horizontal="left" vertical="top" wrapText="1" indent="1"/>
    </xf>
    <xf numFmtId="0" fontId="27" fillId="0" borderId="9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1" fontId="33" fillId="0" borderId="3" xfId="0" applyNumberFormat="1" applyFont="1" applyBorder="1" applyAlignment="1">
      <alignment horizontal="center" vertical="top" shrinkToFit="1"/>
    </xf>
    <xf numFmtId="1" fontId="33" fillId="0" borderId="4" xfId="0" applyNumberFormat="1" applyFont="1" applyBorder="1" applyAlignment="1">
      <alignment horizontal="center" vertical="top" shrinkToFit="1"/>
    </xf>
    <xf numFmtId="1" fontId="32" fillId="0" borderId="3" xfId="0" applyNumberFormat="1" applyFont="1" applyBorder="1" applyAlignment="1">
      <alignment horizontal="center" vertical="top" shrinkToFit="1"/>
    </xf>
    <xf numFmtId="1" fontId="32" fillId="0" borderId="4" xfId="0" applyNumberFormat="1" applyFont="1" applyBorder="1" applyAlignment="1">
      <alignment horizontal="center" vertical="top" shrinkToFit="1"/>
    </xf>
    <xf numFmtId="0" fontId="32" fillId="0" borderId="14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 indent="10"/>
    </xf>
    <xf numFmtId="0" fontId="14" fillId="0" borderId="4" xfId="0" applyFont="1" applyBorder="1" applyAlignment="1">
      <alignment horizontal="left" vertical="top" wrapText="1" indent="10"/>
    </xf>
    <xf numFmtId="0" fontId="13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9" borderId="15" xfId="0" applyFont="1" applyFill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9" borderId="15" xfId="0" applyFont="1" applyFill="1" applyBorder="1" applyAlignment="1">
      <alignment horizontal="left" vertical="center" wrapText="1"/>
    </xf>
    <xf numFmtId="0" fontId="43" fillId="9" borderId="18" xfId="0" applyFont="1" applyFill="1" applyBorder="1" applyAlignment="1">
      <alignment horizontal="left" vertical="top" wrapText="1"/>
    </xf>
    <xf numFmtId="0" fontId="43" fillId="9" borderId="20" xfId="0" applyFont="1" applyFill="1" applyBorder="1" applyAlignment="1">
      <alignment horizontal="left" vertical="top" wrapText="1"/>
    </xf>
    <xf numFmtId="0" fontId="43" fillId="9" borderId="19" xfId="0" applyFont="1" applyFill="1" applyBorder="1" applyAlignment="1">
      <alignment horizontal="left" vertical="top" wrapText="1"/>
    </xf>
    <xf numFmtId="0" fontId="43" fillId="0" borderId="20" xfId="0" applyFont="1" applyBorder="1" applyAlignment="1">
      <alignment horizontal="right" vertical="center" wrapText="1"/>
    </xf>
    <xf numFmtId="0" fontId="43" fillId="0" borderId="19" xfId="0" applyFont="1" applyBorder="1" applyAlignment="1">
      <alignment horizontal="right" vertical="center" wrapText="1"/>
    </xf>
    <xf numFmtId="0" fontId="43" fillId="0" borderId="21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43" fontId="39" fillId="0" borderId="8" xfId="0" applyNumberFormat="1" applyFont="1" applyBorder="1" applyAlignment="1">
      <alignment horizontal="left" vertical="top" wrapText="1"/>
    </xf>
    <xf numFmtId="43" fontId="39" fillId="0" borderId="13" xfId="0" applyNumberFormat="1" applyFont="1" applyBorder="1" applyAlignment="1">
      <alignment horizontal="left" vertical="top" wrapText="1"/>
    </xf>
    <xf numFmtId="43" fontId="39" fillId="0" borderId="11" xfId="0" applyNumberFormat="1" applyFont="1" applyBorder="1" applyAlignment="1">
      <alignment horizontal="left" vertical="top" wrapText="1"/>
    </xf>
    <xf numFmtId="0" fontId="43" fillId="9" borderId="16" xfId="0" applyFont="1" applyFill="1" applyBorder="1" applyAlignment="1">
      <alignment horizontal="right" vertical="center" wrapText="1"/>
    </xf>
    <xf numFmtId="0" fontId="43" fillId="0" borderId="20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</cellXfs>
  <cellStyles count="4">
    <cellStyle name="Normal" xfId="0" builtinId="0"/>
    <cellStyle name="Porcentagem" xfId="1" builtinId="5"/>
    <cellStyle name="Porcentagem 2" xfId="2" xr:uid="{8C95C520-ED7E-422D-907E-5F570E5578BB}"/>
    <cellStyle name="Porcentagem 2 2" xfId="3" xr:uid="{CEF5BF71-3207-42A8-99D9-4612807FA7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44824</xdr:colOff>
      <xdr:row>0</xdr:row>
      <xdr:rowOff>134472</xdr:rowOff>
    </xdr:from>
    <xdr:ext cx="6544235" cy="848782"/>
    <xdr:pic>
      <xdr:nvPicPr>
        <xdr:cNvPr id="2" name="Imagem 1">
          <a:extLst>
            <a:ext uri="{FF2B5EF4-FFF2-40B4-BE49-F238E27FC236}">
              <a16:creationId xmlns:a16="http://schemas.microsoft.com/office/drawing/2014/main" id="{F62D81D1-E03F-4F49-B55A-EBD2A832B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134472"/>
          <a:ext cx="6544235" cy="8487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56030</xdr:rowOff>
    </xdr:from>
    <xdr:ext cx="8639900" cy="1120588"/>
    <xdr:pic>
      <xdr:nvPicPr>
        <xdr:cNvPr id="2" name="Imagem 1">
          <a:extLst>
            <a:ext uri="{FF2B5EF4-FFF2-40B4-BE49-F238E27FC236}">
              <a16:creationId xmlns:a16="http://schemas.microsoft.com/office/drawing/2014/main" id="{3B55E721-B322-45A8-A0E4-3E403227F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56030"/>
          <a:ext cx="8639900" cy="112058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28575</xdr:rowOff>
    </xdr:from>
    <xdr:ext cx="6168895" cy="800100"/>
    <xdr:pic>
      <xdr:nvPicPr>
        <xdr:cNvPr id="2" name="Imagem 1">
          <a:extLst>
            <a:ext uri="{FF2B5EF4-FFF2-40B4-BE49-F238E27FC236}">
              <a16:creationId xmlns:a16="http://schemas.microsoft.com/office/drawing/2014/main" id="{F453AF48-0D6D-4C27-8F15-E0C1018A5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6168895" cy="8001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0</xdr:row>
      <xdr:rowOff>114299</xdr:rowOff>
    </xdr:from>
    <xdr:ext cx="6943725" cy="900595"/>
    <xdr:pic>
      <xdr:nvPicPr>
        <xdr:cNvPr id="2" name="Imagem 1">
          <a:extLst>
            <a:ext uri="{FF2B5EF4-FFF2-40B4-BE49-F238E27FC236}">
              <a16:creationId xmlns:a16="http://schemas.microsoft.com/office/drawing/2014/main" id="{AED5DBF8-5963-43CF-94A5-A065265EA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14299"/>
          <a:ext cx="6943725" cy="900595"/>
        </a:xfrm>
        <a:prstGeom prst="rect">
          <a:avLst/>
        </a:prstGeom>
      </xdr:spPr>
    </xdr:pic>
    <xdr:clientData/>
  </xdr:oneCellAnchor>
  <xdr:oneCellAnchor>
    <xdr:from>
      <xdr:col>31</xdr:col>
      <xdr:colOff>571501</xdr:colOff>
      <xdr:row>0</xdr:row>
      <xdr:rowOff>133350</xdr:rowOff>
    </xdr:from>
    <xdr:ext cx="4459764" cy="828675"/>
    <xdr:pic>
      <xdr:nvPicPr>
        <xdr:cNvPr id="3" name="Imagem 2">
          <a:extLst>
            <a:ext uri="{FF2B5EF4-FFF2-40B4-BE49-F238E27FC236}">
              <a16:creationId xmlns:a16="http://schemas.microsoft.com/office/drawing/2014/main" id="{19D27964-8C46-4495-857B-16ED96EEE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5376" y="133350"/>
          <a:ext cx="4459764" cy="8286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900683</xdr:colOff>
      <xdr:row>25</xdr:row>
      <xdr:rowOff>111752</xdr:rowOff>
    </xdr:from>
    <xdr:ext cx="3586336" cy="460656"/>
    <xdr:pic>
      <xdr:nvPicPr>
        <xdr:cNvPr id="2" name="image7.jpeg">
          <a:extLst>
            <a:ext uri="{FF2B5EF4-FFF2-40B4-BE49-F238E27FC236}">
              <a16:creationId xmlns:a16="http://schemas.microsoft.com/office/drawing/2014/main" id="{340C3A83-F372-4A2F-9D58-878F29D9C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683" y="6388727"/>
          <a:ext cx="3586336" cy="460656"/>
        </a:xfrm>
        <a:prstGeom prst="rect">
          <a:avLst/>
        </a:prstGeom>
      </xdr:spPr>
    </xdr:pic>
    <xdr:clientData/>
  </xdr:oneCellAnchor>
  <xdr:oneCellAnchor>
    <xdr:from>
      <xdr:col>0</xdr:col>
      <xdr:colOff>579882</xdr:colOff>
      <xdr:row>29</xdr:row>
      <xdr:rowOff>152400</xdr:rowOff>
    </xdr:from>
    <xdr:ext cx="4296465" cy="743241"/>
    <xdr:pic>
      <xdr:nvPicPr>
        <xdr:cNvPr id="3" name="image8.jpeg">
          <a:extLst>
            <a:ext uri="{FF2B5EF4-FFF2-40B4-BE49-F238E27FC236}">
              <a16:creationId xmlns:a16="http://schemas.microsoft.com/office/drawing/2014/main" id="{4CE5E691-D8E6-43FD-A618-65CA3D6E2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82" y="7077075"/>
          <a:ext cx="4296465" cy="743241"/>
        </a:xfrm>
        <a:prstGeom prst="rect">
          <a:avLst/>
        </a:prstGeom>
      </xdr:spPr>
    </xdr:pic>
    <xdr:clientData/>
  </xdr:oneCellAnchor>
  <xdr:oneCellAnchor>
    <xdr:from>
      <xdr:col>0</xdr:col>
      <xdr:colOff>49696</xdr:colOff>
      <xdr:row>0</xdr:row>
      <xdr:rowOff>49697</xdr:rowOff>
    </xdr:from>
    <xdr:ext cx="4903303" cy="635954"/>
    <xdr:pic>
      <xdr:nvPicPr>
        <xdr:cNvPr id="4" name="Imagem 3">
          <a:extLst>
            <a:ext uri="{FF2B5EF4-FFF2-40B4-BE49-F238E27FC236}">
              <a16:creationId xmlns:a16="http://schemas.microsoft.com/office/drawing/2014/main" id="{7933A820-DBE4-4485-876C-D8191442E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49697"/>
          <a:ext cx="4903303" cy="63595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5654818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4B02BD9C-6A42-4144-901F-56287E7EA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5654818" cy="7334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33617</xdr:colOff>
      <xdr:row>0</xdr:row>
      <xdr:rowOff>112059</xdr:rowOff>
    </xdr:from>
    <xdr:ext cx="6739127" cy="874059"/>
    <xdr:pic>
      <xdr:nvPicPr>
        <xdr:cNvPr id="3" name="Imagem 2">
          <a:extLst>
            <a:ext uri="{FF2B5EF4-FFF2-40B4-BE49-F238E27FC236}">
              <a16:creationId xmlns:a16="http://schemas.microsoft.com/office/drawing/2014/main" id="{B437B9F0-FF7E-4935-9C7F-121FE5633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112059"/>
          <a:ext cx="6739127" cy="874059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146050</xdr:rowOff>
    </xdr:from>
    <xdr:ext cx="6524625" cy="846239"/>
    <xdr:pic>
      <xdr:nvPicPr>
        <xdr:cNvPr id="2" name="Imagem 1">
          <a:extLst>
            <a:ext uri="{FF2B5EF4-FFF2-40B4-BE49-F238E27FC236}">
              <a16:creationId xmlns:a16="http://schemas.microsoft.com/office/drawing/2014/main" id="{FAF4A479-BAE3-4A9B-B963-79EDA6BFC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6050"/>
          <a:ext cx="6524625" cy="8462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view="pageBreakPreview" zoomScale="85" zoomScaleNormal="100" zoomScaleSheetLayoutView="85" workbookViewId="0">
      <selection activeCell="I13" sqref="I1:K1048576"/>
    </sheetView>
  </sheetViews>
  <sheetFormatPr defaultRowHeight="12.75" x14ac:dyDescent="0.2"/>
  <cols>
    <col min="1" max="1" width="17.33203125" style="26" customWidth="1"/>
    <col min="2" max="2" width="47.6640625" style="26" customWidth="1"/>
    <col min="3" max="3" width="9.33203125" style="26"/>
    <col min="4" max="4" width="16" style="26" bestFit="1" customWidth="1"/>
    <col min="5" max="5" width="14.1640625" style="26" bestFit="1" customWidth="1"/>
    <col min="6" max="6" width="12.83203125" style="26" customWidth="1"/>
  </cols>
  <sheetData>
    <row r="1" spans="1:6" ht="89.25" customHeight="1" x14ac:dyDescent="0.2"/>
    <row r="2" spans="1:6" ht="28.5" customHeight="1" x14ac:dyDescent="0.2">
      <c r="A2" s="241" t="s">
        <v>90</v>
      </c>
      <c r="B2" s="240"/>
      <c r="C2" s="241" t="s">
        <v>178</v>
      </c>
      <c r="D2" s="240"/>
      <c r="E2" s="240"/>
      <c r="F2" s="240"/>
    </row>
    <row r="3" spans="1:6" ht="22.5" customHeight="1" x14ac:dyDescent="0.2">
      <c r="A3" s="240" t="s">
        <v>92</v>
      </c>
      <c r="B3" s="240"/>
      <c r="C3" s="240" t="s">
        <v>91</v>
      </c>
      <c r="D3" s="240"/>
      <c r="E3" s="240"/>
      <c r="F3" s="240"/>
    </row>
    <row r="4" spans="1:6" ht="33" customHeight="1" x14ac:dyDescent="0.2">
      <c r="A4" s="240" t="s">
        <v>94</v>
      </c>
      <c r="B4" s="240"/>
      <c r="C4" s="240" t="s">
        <v>93</v>
      </c>
      <c r="D4" s="240"/>
      <c r="E4" s="240"/>
      <c r="F4" s="240"/>
    </row>
    <row r="5" spans="1:6" ht="36" customHeight="1" x14ac:dyDescent="0.2">
      <c r="A5" s="240" t="s">
        <v>179</v>
      </c>
      <c r="B5" s="240"/>
      <c r="C5" s="240" t="s">
        <v>95</v>
      </c>
      <c r="D5" s="240"/>
      <c r="E5" s="241" t="s">
        <v>180</v>
      </c>
      <c r="F5" s="240"/>
    </row>
    <row r="6" spans="1:6" x14ac:dyDescent="0.2">
      <c r="A6" s="242" t="s">
        <v>181</v>
      </c>
      <c r="B6" s="242"/>
      <c r="C6" s="242"/>
      <c r="D6" s="242"/>
      <c r="E6" s="242"/>
      <c r="F6" s="242"/>
    </row>
    <row r="7" spans="1:6" ht="21" x14ac:dyDescent="0.2">
      <c r="A7" s="36" t="s">
        <v>182</v>
      </c>
      <c r="B7" s="37" t="s">
        <v>183</v>
      </c>
      <c r="C7" s="36" t="s">
        <v>184</v>
      </c>
      <c r="D7" s="38" t="s">
        <v>185</v>
      </c>
      <c r="E7" s="38" t="s">
        <v>186</v>
      </c>
      <c r="F7" s="38" t="s">
        <v>187</v>
      </c>
    </row>
    <row r="8" spans="1:6" x14ac:dyDescent="0.2">
      <c r="A8" s="27">
        <v>1</v>
      </c>
      <c r="B8" s="28" t="s">
        <v>188</v>
      </c>
      <c r="C8" s="29">
        <v>1</v>
      </c>
      <c r="D8" s="30">
        <f>orc!K6</f>
        <v>603045.05000000005</v>
      </c>
      <c r="E8" s="30">
        <f>TRUNC(D8+D8*bdi!D$19,2)</f>
        <v>725704.41</v>
      </c>
      <c r="F8" s="99">
        <f>E8/$E$35</f>
        <v>0.14263315404262614</v>
      </c>
    </row>
    <row r="9" spans="1:6" x14ac:dyDescent="0.2">
      <c r="A9" s="27">
        <v>2</v>
      </c>
      <c r="B9" s="28" t="s">
        <v>189</v>
      </c>
      <c r="C9" s="29">
        <v>1</v>
      </c>
      <c r="D9" s="30">
        <f>orc!K27</f>
        <v>5645.15</v>
      </c>
      <c r="E9" s="30">
        <f>D9+D9*bdi!D$19</f>
        <v>6793.3735099999994</v>
      </c>
      <c r="F9" s="99">
        <f t="shared" ref="F9:F34" si="0">E9/$E$35</f>
        <v>1.3351996721653182E-3</v>
      </c>
    </row>
    <row r="10" spans="1:6" x14ac:dyDescent="0.2">
      <c r="A10" s="27">
        <v>3</v>
      </c>
      <c r="B10" s="28" t="s">
        <v>190</v>
      </c>
      <c r="C10" s="29">
        <v>1</v>
      </c>
      <c r="D10" s="30">
        <f>orc!K35</f>
        <v>21075.659999999996</v>
      </c>
      <c r="E10" s="30">
        <f>D10+D10*bdi!D$19</f>
        <v>25362.449243999996</v>
      </c>
      <c r="F10" s="99">
        <f t="shared" si="0"/>
        <v>4.9848479354255787E-3</v>
      </c>
    </row>
    <row r="11" spans="1:6" ht="22.5" x14ac:dyDescent="0.2">
      <c r="A11" s="27">
        <v>4</v>
      </c>
      <c r="B11" s="28" t="s">
        <v>191</v>
      </c>
      <c r="C11" s="29">
        <v>1</v>
      </c>
      <c r="D11" s="30">
        <f>orc!K43</f>
        <v>326221.23000000004</v>
      </c>
      <c r="E11" s="30">
        <f>D11+D11*bdi!D$19</f>
        <v>392574.62818200001</v>
      </c>
      <c r="F11" s="99">
        <f t="shared" si="0"/>
        <v>7.7158353515737743E-2</v>
      </c>
    </row>
    <row r="12" spans="1:6" x14ac:dyDescent="0.2">
      <c r="A12" s="27">
        <v>5</v>
      </c>
      <c r="B12" s="28" t="s">
        <v>192</v>
      </c>
      <c r="C12" s="29">
        <v>1</v>
      </c>
      <c r="D12" s="30">
        <f>orc!K317</f>
        <v>17355.920000000002</v>
      </c>
      <c r="E12" s="30">
        <f>D12+D12*bdi!D$19</f>
        <v>20886.114128000001</v>
      </c>
      <c r="F12" s="99">
        <f t="shared" si="0"/>
        <v>4.1050492359153423E-3</v>
      </c>
    </row>
    <row r="13" spans="1:6" ht="22.5" x14ac:dyDescent="0.2">
      <c r="A13" s="27">
        <v>6</v>
      </c>
      <c r="B13" s="28" t="s">
        <v>193</v>
      </c>
      <c r="C13" s="29">
        <v>1</v>
      </c>
      <c r="D13" s="30">
        <f>orc!K335</f>
        <v>440495.09000000008</v>
      </c>
      <c r="E13" s="30">
        <f>D13+D13*bdi!D$19</f>
        <v>530091.79130600009</v>
      </c>
      <c r="F13" s="99">
        <f t="shared" si="0"/>
        <v>0.10418658490180642</v>
      </c>
    </row>
    <row r="14" spans="1:6" x14ac:dyDescent="0.2">
      <c r="A14" s="27">
        <v>7</v>
      </c>
      <c r="B14" s="28" t="s">
        <v>194</v>
      </c>
      <c r="C14" s="29">
        <v>1</v>
      </c>
      <c r="D14" s="30">
        <f>orc!K481</f>
        <v>983.15</v>
      </c>
      <c r="E14" s="30">
        <f>D14+D14*bdi!D$19</f>
        <v>1183.1227100000001</v>
      </c>
      <c r="F14" s="99">
        <f t="shared" si="0"/>
        <v>2.3253616957730669E-4</v>
      </c>
    </row>
    <row r="15" spans="1:6" ht="22.5" x14ac:dyDescent="0.2">
      <c r="A15" s="27">
        <v>8</v>
      </c>
      <c r="B15" s="28" t="s">
        <v>195</v>
      </c>
      <c r="C15" s="29">
        <v>1</v>
      </c>
      <c r="D15" s="30">
        <f>orc!K484</f>
        <v>207763.97000000003</v>
      </c>
      <c r="E15" s="30">
        <f>D15+D15*bdi!D$19</f>
        <v>250023.16149800003</v>
      </c>
      <c r="F15" s="99">
        <f t="shared" si="0"/>
        <v>4.9140657844656932E-2</v>
      </c>
    </row>
    <row r="16" spans="1:6" x14ac:dyDescent="0.2">
      <c r="A16" s="27">
        <v>9</v>
      </c>
      <c r="B16" s="28" t="s">
        <v>196</v>
      </c>
      <c r="C16" s="29">
        <v>1</v>
      </c>
      <c r="D16" s="30">
        <f>orc!K735</f>
        <v>2702.17</v>
      </c>
      <c r="E16" s="30">
        <f>D16+D16*bdi!D$19</f>
        <v>3251.7913779999999</v>
      </c>
      <c r="F16" s="99">
        <f t="shared" si="0"/>
        <v>6.3912145791253697E-4</v>
      </c>
    </row>
    <row r="17" spans="1:6" ht="22.5" x14ac:dyDescent="0.2">
      <c r="A17" s="27">
        <v>10</v>
      </c>
      <c r="B17" s="28" t="s">
        <v>197</v>
      </c>
      <c r="C17" s="29">
        <v>1</v>
      </c>
      <c r="D17" s="30">
        <f>orc!K740</f>
        <v>10328.89</v>
      </c>
      <c r="E17" s="30">
        <f>D17+D17*bdi!D$19</f>
        <v>12429.786226</v>
      </c>
      <c r="F17" s="99">
        <f t="shared" si="0"/>
        <v>2.4430051534204823E-3</v>
      </c>
    </row>
    <row r="18" spans="1:6" x14ac:dyDescent="0.2">
      <c r="A18" s="27">
        <v>11</v>
      </c>
      <c r="B18" s="28" t="s">
        <v>198</v>
      </c>
      <c r="C18" s="29">
        <v>1</v>
      </c>
      <c r="D18" s="31">
        <f>orc!K776</f>
        <v>355.9</v>
      </c>
      <c r="E18" s="30">
        <f>D18+D18*bdi!D$19</f>
        <v>428.29005999999998</v>
      </c>
      <c r="F18" s="99">
        <f t="shared" si="0"/>
        <v>8.4178022430517655E-5</v>
      </c>
    </row>
    <row r="19" spans="1:6" ht="22.5" x14ac:dyDescent="0.2">
      <c r="A19" s="27">
        <v>12</v>
      </c>
      <c r="B19" s="28" t="s">
        <v>199</v>
      </c>
      <c r="C19" s="29">
        <v>1</v>
      </c>
      <c r="D19" s="30">
        <f>orc!K779</f>
        <v>10328.89</v>
      </c>
      <c r="E19" s="30">
        <f>D19+D19*bdi!D$19</f>
        <v>12429.786226</v>
      </c>
      <c r="F19" s="99">
        <f t="shared" si="0"/>
        <v>2.4430051534204823E-3</v>
      </c>
    </row>
    <row r="20" spans="1:6" ht="22.5" x14ac:dyDescent="0.2">
      <c r="A20" s="27">
        <v>13</v>
      </c>
      <c r="B20" s="28" t="s">
        <v>200</v>
      </c>
      <c r="C20" s="29">
        <v>1</v>
      </c>
      <c r="D20" s="30">
        <f>orc!K815</f>
        <v>77619.020000000019</v>
      </c>
      <c r="E20" s="30">
        <f>D20+D20*bdi!D$19</f>
        <v>93406.728668000025</v>
      </c>
      <c r="F20" s="99">
        <f t="shared" si="0"/>
        <v>1.8358571527380727E-2</v>
      </c>
    </row>
    <row r="21" spans="1:6" x14ac:dyDescent="0.2">
      <c r="A21" s="27">
        <v>14</v>
      </c>
      <c r="B21" s="28" t="s">
        <v>201</v>
      </c>
      <c r="C21" s="29">
        <v>1</v>
      </c>
      <c r="D21" s="30">
        <f>orc!K943</f>
        <v>17372.480000000003</v>
      </c>
      <c r="E21" s="30">
        <f>D21+D21*bdi!D$19</f>
        <v>20906.042432000002</v>
      </c>
      <c r="F21" s="99">
        <f t="shared" si="0"/>
        <v>4.1089660329129522E-3</v>
      </c>
    </row>
    <row r="22" spans="1:6" x14ac:dyDescent="0.2">
      <c r="A22" s="27">
        <v>15</v>
      </c>
      <c r="B22" s="28" t="s">
        <v>202</v>
      </c>
      <c r="C22" s="29">
        <v>1</v>
      </c>
      <c r="D22" s="30">
        <f>orc!K972</f>
        <v>10039.609999999999</v>
      </c>
      <c r="E22" s="30">
        <f>D22+D22*bdi!D$19</f>
        <v>12081.666673999998</v>
      </c>
      <c r="F22" s="99">
        <f t="shared" si="0"/>
        <v>2.3745841971723781E-3</v>
      </c>
    </row>
    <row r="23" spans="1:6" x14ac:dyDescent="0.2">
      <c r="A23" s="27">
        <v>16</v>
      </c>
      <c r="B23" s="28" t="s">
        <v>203</v>
      </c>
      <c r="C23" s="29">
        <v>1</v>
      </c>
      <c r="D23" s="30">
        <f>orc!K1005</f>
        <v>70571.269999999975</v>
      </c>
      <c r="E23" s="30">
        <f>D23+D23*bdi!D$19</f>
        <v>84925.466317999962</v>
      </c>
      <c r="F23" s="99">
        <f t="shared" si="0"/>
        <v>1.6691626718207685E-2</v>
      </c>
    </row>
    <row r="24" spans="1:6" x14ac:dyDescent="0.2">
      <c r="A24" s="27">
        <v>17</v>
      </c>
      <c r="B24" s="28" t="s">
        <v>204</v>
      </c>
      <c r="C24" s="29">
        <v>1</v>
      </c>
      <c r="D24" s="30">
        <f>orc!K1054</f>
        <v>178445.98</v>
      </c>
      <c r="E24" s="30">
        <f>D24+D24*bdi!D$19</f>
        <v>214741.89233200002</v>
      </c>
      <c r="F24" s="99">
        <f t="shared" si="0"/>
        <v>4.2206321177509713E-2</v>
      </c>
    </row>
    <row r="25" spans="1:6" x14ac:dyDescent="0.2">
      <c r="A25" s="27">
        <v>18</v>
      </c>
      <c r="B25" s="28" t="s">
        <v>205</v>
      </c>
      <c r="C25" s="29">
        <v>1</v>
      </c>
      <c r="D25" s="30">
        <f>orc!K1215</f>
        <v>618240.94999999995</v>
      </c>
      <c r="E25" s="30">
        <f>D25+D25*bdi!D$19</f>
        <v>743991.15922999999</v>
      </c>
      <c r="F25" s="99">
        <f t="shared" si="0"/>
        <v>0.14622731260625049</v>
      </c>
    </row>
    <row r="26" spans="1:6" x14ac:dyDescent="0.2">
      <c r="A26" s="27">
        <v>19</v>
      </c>
      <c r="B26" s="28" t="s">
        <v>206</v>
      </c>
      <c r="C26" s="29">
        <v>1</v>
      </c>
      <c r="D26" s="30">
        <f>orc!K1495</f>
        <v>495185.14999999997</v>
      </c>
      <c r="E26" s="30">
        <f>D26+D26*bdi!D$19</f>
        <v>595905.80950999993</v>
      </c>
      <c r="F26" s="99">
        <f t="shared" si="0"/>
        <v>0.11712196309064132</v>
      </c>
    </row>
    <row r="27" spans="1:6" x14ac:dyDescent="0.2">
      <c r="A27" s="27">
        <v>20</v>
      </c>
      <c r="B27" s="28" t="s">
        <v>207</v>
      </c>
      <c r="C27" s="29">
        <v>1</v>
      </c>
      <c r="D27" s="30">
        <f>orc!K1648</f>
        <v>42899.909999999989</v>
      </c>
      <c r="E27" s="30">
        <f>D27+D27*bdi!D$19</f>
        <v>51625.751693999984</v>
      </c>
      <c r="F27" s="99">
        <f t="shared" si="0"/>
        <v>1.0146753543824636E-2</v>
      </c>
    </row>
    <row r="28" spans="1:6" x14ac:dyDescent="0.2">
      <c r="A28" s="27">
        <v>21</v>
      </c>
      <c r="B28" s="28" t="s">
        <v>208</v>
      </c>
      <c r="C28" s="29">
        <v>1</v>
      </c>
      <c r="D28" s="30">
        <f>orc!K1691</f>
        <v>503086.52999999991</v>
      </c>
      <c r="E28" s="30">
        <f>D28+D28*bdi!D$19</f>
        <v>605414.33020199987</v>
      </c>
      <c r="F28" s="99">
        <f t="shared" si="0"/>
        <v>0.11899080979722194</v>
      </c>
    </row>
    <row r="29" spans="1:6" x14ac:dyDescent="0.2">
      <c r="A29" s="27">
        <v>22</v>
      </c>
      <c r="B29" s="28" t="s">
        <v>209</v>
      </c>
      <c r="C29" s="29">
        <v>1</v>
      </c>
      <c r="D29" s="30">
        <f>orc!K1854</f>
        <v>141105</v>
      </c>
      <c r="E29" s="30">
        <f>D29+D29*bdi!D$19</f>
        <v>169805.75700000001</v>
      </c>
      <c r="F29" s="99">
        <f t="shared" si="0"/>
        <v>3.3374374417134575E-2</v>
      </c>
    </row>
    <row r="30" spans="1:6" x14ac:dyDescent="0.2">
      <c r="A30" s="27">
        <v>23</v>
      </c>
      <c r="B30" s="28" t="s">
        <v>210</v>
      </c>
      <c r="C30" s="29">
        <v>1</v>
      </c>
      <c r="D30" s="30">
        <f>orc!K1925</f>
        <v>56019.789999999994</v>
      </c>
      <c r="E30" s="30">
        <f>D30+D30*bdi!D$19</f>
        <v>67414.215285999991</v>
      </c>
      <c r="F30" s="99">
        <f t="shared" si="0"/>
        <v>1.3249887999923823E-2</v>
      </c>
    </row>
    <row r="31" spans="1:6" x14ac:dyDescent="0.2">
      <c r="A31" s="27">
        <v>24</v>
      </c>
      <c r="B31" s="28" t="s">
        <v>211</v>
      </c>
      <c r="C31" s="29">
        <v>1</v>
      </c>
      <c r="D31" s="30">
        <f>orc!K1984</f>
        <v>120629.15999999997</v>
      </c>
      <c r="E31" s="30">
        <f>D31+D31*bdi!D$19</f>
        <v>145165.13114399998</v>
      </c>
      <c r="F31" s="99">
        <f t="shared" si="0"/>
        <v>2.8531396842524592E-2</v>
      </c>
    </row>
    <row r="32" spans="1:6" x14ac:dyDescent="0.2">
      <c r="A32" s="27">
        <v>25</v>
      </c>
      <c r="B32" s="28" t="s">
        <v>212</v>
      </c>
      <c r="C32" s="29">
        <v>1</v>
      </c>
      <c r="D32" s="30">
        <f>orc!K2012</f>
        <v>14129.719999999998</v>
      </c>
      <c r="E32" s="30">
        <f>D32+D32*bdi!D$19</f>
        <v>17003.705047999996</v>
      </c>
      <c r="F32" s="99">
        <f t="shared" si="0"/>
        <v>3.3419833860548857E-3</v>
      </c>
    </row>
    <row r="33" spans="1:6" x14ac:dyDescent="0.2">
      <c r="A33" s="27">
        <v>26</v>
      </c>
      <c r="B33" s="28" t="s">
        <v>213</v>
      </c>
      <c r="C33" s="29">
        <v>1</v>
      </c>
      <c r="D33" s="30">
        <f>orc!K2030</f>
        <v>139073.25</v>
      </c>
      <c r="E33" s="30">
        <f>D33+D33*bdi!D$19</f>
        <v>167360.74904999998</v>
      </c>
      <c r="F33" s="99">
        <f t="shared" si="0"/>
        <v>3.2893821742020199E-2</v>
      </c>
    </row>
    <row r="34" spans="1:6" x14ac:dyDescent="0.2">
      <c r="A34" s="27">
        <v>27</v>
      </c>
      <c r="B34" s="28" t="s">
        <v>214</v>
      </c>
      <c r="C34" s="29">
        <v>1</v>
      </c>
      <c r="D34" s="30">
        <f>orc!K2060</f>
        <v>97225.53</v>
      </c>
      <c r="E34" s="30">
        <f>D34+D34*bdi!D$19</f>
        <v>117001.202802</v>
      </c>
      <c r="F34" s="99">
        <f t="shared" si="0"/>
        <v>2.2995933816125226E-2</v>
      </c>
    </row>
    <row r="35" spans="1:6" x14ac:dyDescent="0.2">
      <c r="A35" s="243" t="s">
        <v>215</v>
      </c>
      <c r="B35" s="244"/>
      <c r="C35" s="33"/>
      <c r="D35" s="34">
        <f>SUM(D8:D34)</f>
        <v>4227944.42</v>
      </c>
      <c r="E35" s="34">
        <f t="shared" ref="E35:F35" si="1">SUM(E8:E34)</f>
        <v>5087908.3118580002</v>
      </c>
      <c r="F35" s="98">
        <f t="shared" si="1"/>
        <v>0.99999999999999989</v>
      </c>
    </row>
  </sheetData>
  <mergeCells count="11">
    <mergeCell ref="A6:F6"/>
    <mergeCell ref="A35:B35"/>
    <mergeCell ref="E5:F5"/>
    <mergeCell ref="C5:D5"/>
    <mergeCell ref="A5:B5"/>
    <mergeCell ref="C4:F4"/>
    <mergeCell ref="C3:F3"/>
    <mergeCell ref="C2:F2"/>
    <mergeCell ref="A2:B2"/>
    <mergeCell ref="A3:B3"/>
    <mergeCell ref="A4:B4"/>
  </mergeCells>
  <pageMargins left="0.7" right="0.7" top="0.75" bottom="0.75" header="0.3" footer="0.3"/>
  <pageSetup paperSize="9" scale="78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093"/>
  <sheetViews>
    <sheetView tabSelected="1" view="pageBreakPreview" zoomScaleNormal="100" zoomScaleSheetLayoutView="100" workbookViewId="0">
      <selection activeCell="O2087" sqref="O2087"/>
    </sheetView>
  </sheetViews>
  <sheetFormatPr defaultRowHeight="12.75" x14ac:dyDescent="0.2"/>
  <cols>
    <col min="1" max="1" width="8.33203125" style="26" customWidth="1"/>
    <col min="2" max="2" width="10.33203125" style="26" customWidth="1"/>
    <col min="3" max="3" width="10.1640625" style="26" customWidth="1"/>
    <col min="4" max="4" width="55" style="35" customWidth="1"/>
    <col min="5" max="5" width="8.33203125" style="26" customWidth="1"/>
    <col min="6" max="6" width="8.6640625" style="82" customWidth="1"/>
    <col min="7" max="7" width="11.6640625" style="82" customWidth="1"/>
    <col min="8" max="8" width="7.1640625" style="82" customWidth="1"/>
    <col min="9" max="9" width="8.1640625" style="82" customWidth="1"/>
    <col min="10" max="10" width="13.83203125" style="82" bestFit="1" customWidth="1"/>
    <col min="11" max="11" width="14.1640625" style="82" bestFit="1" customWidth="1"/>
  </cols>
  <sheetData>
    <row r="1" spans="1:11" ht="98.25" customHeight="1" x14ac:dyDescent="0.2"/>
    <row r="2" spans="1:11" ht="26.25" customHeight="1" x14ac:dyDescent="0.2">
      <c r="A2" s="240" t="s">
        <v>93</v>
      </c>
      <c r="B2" s="240"/>
      <c r="C2" s="240"/>
      <c r="D2" s="39" t="s">
        <v>94</v>
      </c>
      <c r="E2" s="241" t="s">
        <v>3256</v>
      </c>
      <c r="F2" s="240"/>
      <c r="G2" s="240"/>
      <c r="H2" s="246" t="s">
        <v>216</v>
      </c>
      <c r="I2" s="246"/>
      <c r="J2" s="246"/>
      <c r="K2" s="246"/>
    </row>
    <row r="3" spans="1:11" ht="29.25" customHeight="1" x14ac:dyDescent="0.2">
      <c r="A3" s="240" t="s">
        <v>217</v>
      </c>
      <c r="B3" s="240"/>
      <c r="C3" s="240"/>
      <c r="D3" s="39" t="s">
        <v>218</v>
      </c>
      <c r="E3" s="240" t="s">
        <v>219</v>
      </c>
      <c r="F3" s="240"/>
      <c r="G3" s="240"/>
      <c r="H3" s="245" t="s">
        <v>180</v>
      </c>
      <c r="I3" s="246"/>
      <c r="J3" s="246"/>
      <c r="K3" s="246"/>
    </row>
    <row r="4" spans="1:11" x14ac:dyDescent="0.2">
      <c r="A4" s="242" t="s">
        <v>220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1" x14ac:dyDescent="0.2">
      <c r="A5" s="72" t="s">
        <v>182</v>
      </c>
      <c r="B5" s="72" t="s">
        <v>221</v>
      </c>
      <c r="C5" s="72" t="s">
        <v>222</v>
      </c>
      <c r="D5" s="72" t="s">
        <v>183</v>
      </c>
      <c r="E5" s="72" t="s">
        <v>223</v>
      </c>
      <c r="F5" s="72" t="s">
        <v>224</v>
      </c>
      <c r="G5" s="72" t="s">
        <v>225</v>
      </c>
      <c r="H5" s="72" t="s">
        <v>226</v>
      </c>
      <c r="I5" s="72" t="s">
        <v>227</v>
      </c>
      <c r="J5" s="72" t="s">
        <v>228</v>
      </c>
      <c r="K5" s="72" t="s">
        <v>229</v>
      </c>
    </row>
    <row r="6" spans="1:11" x14ac:dyDescent="0.2">
      <c r="A6" s="40">
        <v>1</v>
      </c>
      <c r="B6" s="41"/>
      <c r="C6" s="41"/>
      <c r="D6" s="42" t="s">
        <v>188</v>
      </c>
      <c r="E6" s="43" t="s">
        <v>230</v>
      </c>
      <c r="F6" s="77">
        <v>1</v>
      </c>
      <c r="G6" s="78"/>
      <c r="H6" s="78"/>
      <c r="I6" s="78"/>
      <c r="J6" s="84">
        <f>SUM(J7,J13,J16,J18,J22)</f>
        <v>603045.05000000005</v>
      </c>
      <c r="K6" s="84">
        <f>SUM(K7,K13,K16,K18,K22)</f>
        <v>603045.05000000005</v>
      </c>
    </row>
    <row r="7" spans="1:11" x14ac:dyDescent="0.2">
      <c r="A7" s="44" t="s">
        <v>231</v>
      </c>
      <c r="B7" s="45"/>
      <c r="C7" s="45"/>
      <c r="D7" s="44" t="s">
        <v>232</v>
      </c>
      <c r="E7" s="45"/>
      <c r="F7" s="79"/>
      <c r="G7" s="79"/>
      <c r="H7" s="79"/>
      <c r="I7" s="79"/>
      <c r="J7" s="85">
        <f>SUM(J8:J12)</f>
        <v>179691</v>
      </c>
      <c r="K7" s="85">
        <f>SUM(K8:K12)</f>
        <v>179691</v>
      </c>
    </row>
    <row r="8" spans="1:11" ht="67.5" x14ac:dyDescent="0.2">
      <c r="A8" s="28" t="s">
        <v>233</v>
      </c>
      <c r="B8" s="46" t="s">
        <v>234</v>
      </c>
      <c r="C8" s="47">
        <v>20212</v>
      </c>
      <c r="D8" s="236" t="s">
        <v>235</v>
      </c>
      <c r="E8" s="48" t="s">
        <v>236</v>
      </c>
      <c r="F8" s="74">
        <v>50.82</v>
      </c>
      <c r="G8" s="54">
        <v>50.82</v>
      </c>
      <c r="H8" s="54">
        <v>209.87</v>
      </c>
      <c r="I8" s="54">
        <v>55.250000000000007</v>
      </c>
      <c r="J8" s="86">
        <f>TRUNC((I8+H8)*F8,2)</f>
        <v>13473.39</v>
      </c>
      <c r="K8" s="86">
        <f>TRUNC((I8+H8)*G8,2)</f>
        <v>13473.39</v>
      </c>
    </row>
    <row r="9" spans="1:11" ht="22.5" x14ac:dyDescent="0.2">
      <c r="A9" s="28" t="s">
        <v>237</v>
      </c>
      <c r="B9" s="50" t="s">
        <v>234</v>
      </c>
      <c r="C9" s="51">
        <v>20600</v>
      </c>
      <c r="D9" s="236" t="s">
        <v>238</v>
      </c>
      <c r="E9" s="48" t="s">
        <v>236</v>
      </c>
      <c r="F9" s="74">
        <v>333.7</v>
      </c>
      <c r="G9" s="54">
        <v>333.7</v>
      </c>
      <c r="H9" s="54">
        <v>49.680000000000007</v>
      </c>
      <c r="I9" s="54">
        <v>14.6</v>
      </c>
      <c r="J9" s="86">
        <f t="shared" ref="J9:J12" si="0">TRUNC((I9+H9)*F9,2)</f>
        <v>21450.23</v>
      </c>
      <c r="K9" s="86">
        <f t="shared" ref="K9:K12" si="1">TRUNC((I9+H9)*G9,2)</f>
        <v>21450.23</v>
      </c>
    </row>
    <row r="10" spans="1:11" ht="33.75" x14ac:dyDescent="0.2">
      <c r="A10" s="28" t="s">
        <v>239</v>
      </c>
      <c r="B10" s="50" t="s">
        <v>234</v>
      </c>
      <c r="C10" s="51">
        <v>21301</v>
      </c>
      <c r="D10" s="236" t="s">
        <v>240</v>
      </c>
      <c r="E10" s="48" t="s">
        <v>236</v>
      </c>
      <c r="F10" s="74">
        <v>7.5</v>
      </c>
      <c r="G10" s="54">
        <v>7.5</v>
      </c>
      <c r="H10" s="54">
        <v>342.14</v>
      </c>
      <c r="I10" s="54">
        <v>2.58</v>
      </c>
      <c r="J10" s="86">
        <f t="shared" si="0"/>
        <v>2585.4</v>
      </c>
      <c r="K10" s="86">
        <f t="shared" si="1"/>
        <v>2585.4</v>
      </c>
    </row>
    <row r="11" spans="1:11" ht="33.75" x14ac:dyDescent="0.2">
      <c r="A11" s="28" t="s">
        <v>241</v>
      </c>
      <c r="B11" s="50" t="s">
        <v>234</v>
      </c>
      <c r="C11" s="51">
        <v>20200</v>
      </c>
      <c r="D11" s="236" t="s">
        <v>242</v>
      </c>
      <c r="E11" s="48" t="s">
        <v>236</v>
      </c>
      <c r="F11" s="75">
        <v>3122.82</v>
      </c>
      <c r="G11" s="49">
        <v>3122.82</v>
      </c>
      <c r="H11" s="54">
        <v>6.13</v>
      </c>
      <c r="I11" s="54">
        <v>0</v>
      </c>
      <c r="J11" s="86">
        <f t="shared" si="0"/>
        <v>19142.88</v>
      </c>
      <c r="K11" s="86">
        <f t="shared" si="1"/>
        <v>19142.88</v>
      </c>
    </row>
    <row r="12" spans="1:11" ht="22.5" x14ac:dyDescent="0.2">
      <c r="A12" s="28" t="s">
        <v>243</v>
      </c>
      <c r="B12" s="50" t="s">
        <v>234</v>
      </c>
      <c r="C12" s="51">
        <v>21602</v>
      </c>
      <c r="D12" s="236" t="s">
        <v>244</v>
      </c>
      <c r="E12" s="48" t="s">
        <v>236</v>
      </c>
      <c r="F12" s="75">
        <v>3122.82</v>
      </c>
      <c r="G12" s="49">
        <v>3122.82</v>
      </c>
      <c r="H12" s="54">
        <v>39.4</v>
      </c>
      <c r="I12" s="54">
        <v>0</v>
      </c>
      <c r="J12" s="86">
        <f t="shared" si="0"/>
        <v>123039.1</v>
      </c>
      <c r="K12" s="86">
        <f t="shared" si="1"/>
        <v>123039.1</v>
      </c>
    </row>
    <row r="13" spans="1:11" x14ac:dyDescent="0.2">
      <c r="A13" s="44" t="s">
        <v>245</v>
      </c>
      <c r="B13" s="45"/>
      <c r="C13" s="45"/>
      <c r="D13" s="44" t="s">
        <v>246</v>
      </c>
      <c r="E13" s="45"/>
      <c r="F13" s="79"/>
      <c r="G13" s="79"/>
      <c r="H13" s="79"/>
      <c r="I13" s="79"/>
      <c r="J13" s="87">
        <f>SUM(J14:J15)</f>
        <v>534.16</v>
      </c>
      <c r="K13" s="87">
        <f>SUM(K14:K15)</f>
        <v>534.16</v>
      </c>
    </row>
    <row r="14" spans="1:11" ht="45" x14ac:dyDescent="0.2">
      <c r="A14" s="28" t="s">
        <v>247</v>
      </c>
      <c r="B14" s="50" t="s">
        <v>234</v>
      </c>
      <c r="C14" s="51">
        <v>30114</v>
      </c>
      <c r="D14" s="237" t="s">
        <v>248</v>
      </c>
      <c r="E14" s="48" t="s">
        <v>230</v>
      </c>
      <c r="F14" s="74">
        <v>1</v>
      </c>
      <c r="G14" s="54">
        <v>1</v>
      </c>
      <c r="H14" s="54">
        <v>130.44999999999999</v>
      </c>
      <c r="I14" s="54">
        <v>136.63</v>
      </c>
      <c r="J14" s="86">
        <f t="shared" ref="J14:J15" si="2">TRUNC((I14+H14)*F14,2)</f>
        <v>267.08</v>
      </c>
      <c r="K14" s="86">
        <f t="shared" ref="K14:K15" si="3">TRUNC((I14+H14)*G14,2)</f>
        <v>267.08</v>
      </c>
    </row>
    <row r="15" spans="1:11" ht="33.75" x14ac:dyDescent="0.2">
      <c r="A15" s="28" t="s">
        <v>249</v>
      </c>
      <c r="B15" s="50" t="s">
        <v>234</v>
      </c>
      <c r="C15" s="51">
        <v>30116</v>
      </c>
      <c r="D15" s="236" t="s">
        <v>250</v>
      </c>
      <c r="E15" s="48" t="s">
        <v>230</v>
      </c>
      <c r="F15" s="74">
        <v>1</v>
      </c>
      <c r="G15" s="54">
        <v>1</v>
      </c>
      <c r="H15" s="54">
        <v>130.44999999999999</v>
      </c>
      <c r="I15" s="54">
        <v>136.63</v>
      </c>
      <c r="J15" s="86">
        <f t="shared" si="2"/>
        <v>267.08</v>
      </c>
      <c r="K15" s="86">
        <f t="shared" si="3"/>
        <v>267.08</v>
      </c>
    </row>
    <row r="16" spans="1:11" x14ac:dyDescent="0.2">
      <c r="A16" s="44" t="s">
        <v>251</v>
      </c>
      <c r="B16" s="45"/>
      <c r="C16" s="45"/>
      <c r="D16" s="44" t="s">
        <v>252</v>
      </c>
      <c r="E16" s="45"/>
      <c r="F16" s="79"/>
      <c r="G16" s="79"/>
      <c r="H16" s="79"/>
      <c r="I16" s="79"/>
      <c r="J16" s="85">
        <f>J17</f>
        <v>5923.2</v>
      </c>
      <c r="K16" s="85">
        <f>K17</f>
        <v>5923.2</v>
      </c>
    </row>
    <row r="17" spans="1:11" ht="22.5" x14ac:dyDescent="0.2">
      <c r="A17" s="28" t="s">
        <v>253</v>
      </c>
      <c r="B17" s="50" t="s">
        <v>234</v>
      </c>
      <c r="C17" s="51">
        <v>50101</v>
      </c>
      <c r="D17" s="236" t="s">
        <v>254</v>
      </c>
      <c r="E17" s="48" t="s">
        <v>255</v>
      </c>
      <c r="F17" s="74">
        <v>80</v>
      </c>
      <c r="G17" s="54">
        <v>80</v>
      </c>
      <c r="H17" s="54">
        <v>74.040000000000006</v>
      </c>
      <c r="I17" s="54">
        <v>0</v>
      </c>
      <c r="J17" s="86">
        <f>TRUNC((I17+H17)*F17,2)</f>
        <v>5923.2</v>
      </c>
      <c r="K17" s="86">
        <f>TRUNC((I17+H17)*G17,2)</f>
        <v>5923.2</v>
      </c>
    </row>
    <row r="18" spans="1:11" x14ac:dyDescent="0.2">
      <c r="A18" s="44" t="s">
        <v>256</v>
      </c>
      <c r="B18" s="45"/>
      <c r="C18" s="45"/>
      <c r="D18" s="44" t="s">
        <v>257</v>
      </c>
      <c r="E18" s="45"/>
      <c r="F18" s="79"/>
      <c r="G18" s="79"/>
      <c r="H18" s="79"/>
      <c r="I18" s="79"/>
      <c r="J18" s="85">
        <f>SUM(J19:J21)</f>
        <v>250600.5</v>
      </c>
      <c r="K18" s="85">
        <f>SUM(K19:K21)</f>
        <v>250600.5</v>
      </c>
    </row>
    <row r="19" spans="1:11" ht="22.5" x14ac:dyDescent="0.2">
      <c r="A19" s="28" t="s">
        <v>258</v>
      </c>
      <c r="B19" s="50" t="s">
        <v>234</v>
      </c>
      <c r="C19" s="51">
        <v>250101</v>
      </c>
      <c r="D19" s="236" t="s">
        <v>259</v>
      </c>
      <c r="E19" s="48" t="s">
        <v>260</v>
      </c>
      <c r="F19" s="75">
        <v>1710</v>
      </c>
      <c r="G19" s="49">
        <v>1710</v>
      </c>
      <c r="H19" s="54">
        <v>0</v>
      </c>
      <c r="I19" s="54">
        <v>75.37</v>
      </c>
      <c r="J19" s="86">
        <f t="shared" ref="J19:J21" si="4">TRUNC((I19+H19)*F19,2)</f>
        <v>128882.7</v>
      </c>
      <c r="K19" s="86">
        <f t="shared" ref="K19:K21" si="5">TRUNC((I19+H19)*G19,2)</f>
        <v>128882.7</v>
      </c>
    </row>
    <row r="20" spans="1:11" ht="22.5" x14ac:dyDescent="0.2">
      <c r="A20" s="28" t="s">
        <v>261</v>
      </c>
      <c r="B20" s="50" t="s">
        <v>234</v>
      </c>
      <c r="C20" s="51">
        <v>250103</v>
      </c>
      <c r="D20" s="236" t="s">
        <v>262</v>
      </c>
      <c r="E20" s="48" t="s">
        <v>260</v>
      </c>
      <c r="F20" s="75">
        <v>3420</v>
      </c>
      <c r="G20" s="49">
        <v>3420</v>
      </c>
      <c r="H20" s="54">
        <v>0</v>
      </c>
      <c r="I20" s="54">
        <v>20.71</v>
      </c>
      <c r="J20" s="86">
        <f t="shared" si="4"/>
        <v>70828.2</v>
      </c>
      <c r="K20" s="86">
        <f t="shared" si="5"/>
        <v>70828.2</v>
      </c>
    </row>
    <row r="21" spans="1:11" ht="22.5" x14ac:dyDescent="0.2">
      <c r="A21" s="28" t="s">
        <v>263</v>
      </c>
      <c r="B21" s="50" t="s">
        <v>234</v>
      </c>
      <c r="C21" s="51">
        <v>250105</v>
      </c>
      <c r="D21" s="236" t="s">
        <v>264</v>
      </c>
      <c r="E21" s="48" t="s">
        <v>260</v>
      </c>
      <c r="F21" s="75">
        <v>3420</v>
      </c>
      <c r="G21" s="49">
        <v>3420</v>
      </c>
      <c r="H21" s="54">
        <v>0</v>
      </c>
      <c r="I21" s="54">
        <v>14.88</v>
      </c>
      <c r="J21" s="86">
        <f t="shared" si="4"/>
        <v>50889.599999999999</v>
      </c>
      <c r="K21" s="86">
        <f t="shared" si="5"/>
        <v>50889.599999999999</v>
      </c>
    </row>
    <row r="22" spans="1:11" x14ac:dyDescent="0.2">
      <c r="A22" s="44" t="s">
        <v>265</v>
      </c>
      <c r="B22" s="45"/>
      <c r="C22" s="45"/>
      <c r="D22" s="44" t="s">
        <v>266</v>
      </c>
      <c r="E22" s="45"/>
      <c r="F22" s="79"/>
      <c r="G22" s="79"/>
      <c r="H22" s="79"/>
      <c r="I22" s="79"/>
      <c r="J22" s="85">
        <f>SUM(J23:J26)</f>
        <v>166296.19</v>
      </c>
      <c r="K22" s="85">
        <f>SUM(K23:K26)</f>
        <v>166296.19</v>
      </c>
    </row>
    <row r="23" spans="1:11" ht="22.5" x14ac:dyDescent="0.2">
      <c r="A23" s="28" t="s">
        <v>267</v>
      </c>
      <c r="B23" s="50" t="s">
        <v>234</v>
      </c>
      <c r="C23" s="51">
        <v>270501</v>
      </c>
      <c r="D23" s="236" t="s">
        <v>268</v>
      </c>
      <c r="E23" s="48" t="s">
        <v>236</v>
      </c>
      <c r="F23" s="75">
        <v>1762.08</v>
      </c>
      <c r="G23" s="49">
        <v>1762.08</v>
      </c>
      <c r="H23" s="54">
        <v>1.32</v>
      </c>
      <c r="I23" s="54">
        <v>1.66</v>
      </c>
      <c r="J23" s="86">
        <f t="shared" ref="J23:J26" si="6">TRUNC((I23+H23)*F23,2)</f>
        <v>5250.99</v>
      </c>
      <c r="K23" s="86">
        <f t="shared" ref="K23:K26" si="7">TRUNC((I23+H23)*G23,2)</f>
        <v>5250.99</v>
      </c>
    </row>
    <row r="24" spans="1:11" ht="22.5" x14ac:dyDescent="0.2">
      <c r="A24" s="28" t="s">
        <v>269</v>
      </c>
      <c r="B24" s="50" t="s">
        <v>234</v>
      </c>
      <c r="C24" s="51">
        <v>270804</v>
      </c>
      <c r="D24" s="236" t="s">
        <v>270</v>
      </c>
      <c r="E24" s="48" t="s">
        <v>230</v>
      </c>
      <c r="F24" s="74">
        <v>1</v>
      </c>
      <c r="G24" s="54">
        <v>1</v>
      </c>
      <c r="H24" s="54">
        <v>1241.0500000000002</v>
      </c>
      <c r="I24" s="54">
        <v>4.6500000000000004</v>
      </c>
      <c r="J24" s="86">
        <f t="shared" si="6"/>
        <v>1245.7</v>
      </c>
      <c r="K24" s="86">
        <f t="shared" si="7"/>
        <v>1245.7</v>
      </c>
    </row>
    <row r="25" spans="1:11" ht="22.5" x14ac:dyDescent="0.2">
      <c r="A25" s="28" t="s">
        <v>271</v>
      </c>
      <c r="B25" s="50" t="s">
        <v>234</v>
      </c>
      <c r="C25" s="51">
        <v>271500</v>
      </c>
      <c r="D25" s="236" t="s">
        <v>272</v>
      </c>
      <c r="E25" s="48" t="s">
        <v>273</v>
      </c>
      <c r="F25" s="75">
        <v>9975</v>
      </c>
      <c r="G25" s="49">
        <v>9975</v>
      </c>
      <c r="H25" s="54">
        <v>2.78</v>
      </c>
      <c r="I25" s="54">
        <v>0</v>
      </c>
      <c r="J25" s="86">
        <f t="shared" si="6"/>
        <v>27730.5</v>
      </c>
      <c r="K25" s="86">
        <f t="shared" si="7"/>
        <v>27730.5</v>
      </c>
    </row>
    <row r="26" spans="1:11" ht="22.5" x14ac:dyDescent="0.2">
      <c r="A26" s="28" t="s">
        <v>274</v>
      </c>
      <c r="B26" s="50" t="s">
        <v>234</v>
      </c>
      <c r="C26" s="51">
        <v>271502</v>
      </c>
      <c r="D26" s="236" t="s">
        <v>275</v>
      </c>
      <c r="E26" s="48" t="s">
        <v>273</v>
      </c>
      <c r="F26" s="75">
        <v>9975</v>
      </c>
      <c r="G26" s="49">
        <v>9975</v>
      </c>
      <c r="H26" s="54">
        <v>13.24</v>
      </c>
      <c r="I26" s="54">
        <v>0</v>
      </c>
      <c r="J26" s="86">
        <f t="shared" si="6"/>
        <v>132069</v>
      </c>
      <c r="K26" s="86">
        <f t="shared" si="7"/>
        <v>132069</v>
      </c>
    </row>
    <row r="27" spans="1:11" x14ac:dyDescent="0.2">
      <c r="A27" s="40">
        <v>2</v>
      </c>
      <c r="B27" s="41"/>
      <c r="C27" s="41"/>
      <c r="D27" s="42" t="s">
        <v>189</v>
      </c>
      <c r="E27" s="43" t="s">
        <v>230</v>
      </c>
      <c r="F27" s="77">
        <v>1</v>
      </c>
      <c r="G27" s="78"/>
      <c r="H27" s="78"/>
      <c r="I27" s="78"/>
      <c r="J27" s="84">
        <f>J28</f>
        <v>5645.15</v>
      </c>
      <c r="K27" s="84">
        <f>K28</f>
        <v>5645.15</v>
      </c>
    </row>
    <row r="28" spans="1:11" x14ac:dyDescent="0.2">
      <c r="A28" s="44" t="s">
        <v>276</v>
      </c>
      <c r="B28" s="45"/>
      <c r="C28" s="45"/>
      <c r="D28" s="44" t="s">
        <v>277</v>
      </c>
      <c r="E28" s="45"/>
      <c r="F28" s="79"/>
      <c r="G28" s="79"/>
      <c r="H28" s="79"/>
      <c r="I28" s="79"/>
      <c r="J28" s="85">
        <f>SUM(J29:J34)</f>
        <v>5645.15</v>
      </c>
      <c r="K28" s="85">
        <f>SUM(K29:K34)</f>
        <v>5645.15</v>
      </c>
    </row>
    <row r="29" spans="1:11" ht="22.5" x14ac:dyDescent="0.2">
      <c r="A29" s="28" t="s">
        <v>278</v>
      </c>
      <c r="B29" s="50" t="s">
        <v>234</v>
      </c>
      <c r="C29" s="51">
        <v>41004</v>
      </c>
      <c r="D29" s="236" t="s">
        <v>279</v>
      </c>
      <c r="E29" s="48" t="s">
        <v>280</v>
      </c>
      <c r="F29" s="74">
        <v>435.45</v>
      </c>
      <c r="G29" s="54">
        <v>435.45</v>
      </c>
      <c r="H29" s="54">
        <v>1.47</v>
      </c>
      <c r="I29" s="54">
        <v>0</v>
      </c>
      <c r="J29" s="86">
        <f t="shared" ref="J29:J34" si="8">TRUNC((I29+H29)*F29,2)</f>
        <v>640.11</v>
      </c>
      <c r="K29" s="86">
        <f t="shared" ref="K29:K34" si="9">TRUNC((I29+H29)*G29,2)</f>
        <v>640.11</v>
      </c>
    </row>
    <row r="30" spans="1:11" ht="22.5" x14ac:dyDescent="0.2">
      <c r="A30" s="28" t="s">
        <v>281</v>
      </c>
      <c r="B30" s="50" t="s">
        <v>234</v>
      </c>
      <c r="C30" s="51">
        <v>41005</v>
      </c>
      <c r="D30" s="236" t="s">
        <v>282</v>
      </c>
      <c r="E30" s="48" t="s">
        <v>280</v>
      </c>
      <c r="F30" s="74">
        <v>152.44999999999999</v>
      </c>
      <c r="G30" s="54">
        <v>152.44999999999999</v>
      </c>
      <c r="H30" s="54">
        <v>1.0900000000000001</v>
      </c>
      <c r="I30" s="54">
        <v>0</v>
      </c>
      <c r="J30" s="86">
        <f t="shared" si="8"/>
        <v>166.17</v>
      </c>
      <c r="K30" s="86">
        <f t="shared" si="9"/>
        <v>166.17</v>
      </c>
    </row>
    <row r="31" spans="1:11" ht="22.5" x14ac:dyDescent="0.2">
      <c r="A31" s="28" t="s">
        <v>283</v>
      </c>
      <c r="B31" s="50" t="s">
        <v>234</v>
      </c>
      <c r="C31" s="51">
        <v>41012</v>
      </c>
      <c r="D31" s="236" t="s">
        <v>284</v>
      </c>
      <c r="E31" s="48" t="s">
        <v>280</v>
      </c>
      <c r="F31" s="74">
        <v>152.44999999999999</v>
      </c>
      <c r="G31" s="54">
        <v>152.44999999999999</v>
      </c>
      <c r="H31" s="54">
        <v>4.16</v>
      </c>
      <c r="I31" s="54">
        <v>0</v>
      </c>
      <c r="J31" s="86">
        <f t="shared" si="8"/>
        <v>634.19000000000005</v>
      </c>
      <c r="K31" s="86">
        <f t="shared" si="9"/>
        <v>634.19000000000005</v>
      </c>
    </row>
    <row r="32" spans="1:11" ht="22.5" x14ac:dyDescent="0.2">
      <c r="A32" s="28" t="s">
        <v>285</v>
      </c>
      <c r="B32" s="50" t="s">
        <v>234</v>
      </c>
      <c r="C32" s="51">
        <v>41006</v>
      </c>
      <c r="D32" s="236" t="s">
        <v>286</v>
      </c>
      <c r="E32" s="48" t="s">
        <v>287</v>
      </c>
      <c r="F32" s="75">
        <v>1524.5</v>
      </c>
      <c r="G32" s="49">
        <v>1524.5</v>
      </c>
      <c r="H32" s="54">
        <v>2.08</v>
      </c>
      <c r="I32" s="54">
        <v>0</v>
      </c>
      <c r="J32" s="86">
        <f t="shared" si="8"/>
        <v>3170.96</v>
      </c>
      <c r="K32" s="86">
        <f t="shared" si="9"/>
        <v>3170.96</v>
      </c>
    </row>
    <row r="33" spans="1:11" ht="22.5" x14ac:dyDescent="0.2">
      <c r="A33" s="28" t="s">
        <v>288</v>
      </c>
      <c r="B33" s="50" t="s">
        <v>234</v>
      </c>
      <c r="C33" s="51">
        <v>41010</v>
      </c>
      <c r="D33" s="236" t="s">
        <v>289</v>
      </c>
      <c r="E33" s="48" t="s">
        <v>280</v>
      </c>
      <c r="F33" s="74">
        <v>141.5</v>
      </c>
      <c r="G33" s="54">
        <v>141.5</v>
      </c>
      <c r="H33" s="54">
        <v>1.0900000000000001</v>
      </c>
      <c r="I33" s="54">
        <v>0</v>
      </c>
      <c r="J33" s="86">
        <f t="shared" si="8"/>
        <v>154.22999999999999</v>
      </c>
      <c r="K33" s="86">
        <f t="shared" si="9"/>
        <v>154.22999999999999</v>
      </c>
    </row>
    <row r="34" spans="1:11" ht="22.5" x14ac:dyDescent="0.2">
      <c r="A34" s="28" t="s">
        <v>290</v>
      </c>
      <c r="B34" s="50" t="s">
        <v>234</v>
      </c>
      <c r="C34" s="51">
        <v>41008</v>
      </c>
      <c r="D34" s="236" t="s">
        <v>291</v>
      </c>
      <c r="E34" s="48" t="s">
        <v>280</v>
      </c>
      <c r="F34" s="74">
        <v>235.16</v>
      </c>
      <c r="G34" s="54">
        <v>235.16</v>
      </c>
      <c r="H34" s="54">
        <v>3.74</v>
      </c>
      <c r="I34" s="54">
        <v>0</v>
      </c>
      <c r="J34" s="86">
        <f t="shared" si="8"/>
        <v>879.49</v>
      </c>
      <c r="K34" s="86">
        <f t="shared" si="9"/>
        <v>879.49</v>
      </c>
    </row>
    <row r="35" spans="1:11" x14ac:dyDescent="0.2">
      <c r="A35" s="40">
        <v>3</v>
      </c>
      <c r="B35" s="41"/>
      <c r="C35" s="41"/>
      <c r="D35" s="42" t="s">
        <v>190</v>
      </c>
      <c r="E35" s="43" t="s">
        <v>230</v>
      </c>
      <c r="F35" s="77">
        <v>1</v>
      </c>
      <c r="G35" s="78"/>
      <c r="H35" s="78"/>
      <c r="I35" s="78"/>
      <c r="J35" s="84">
        <f>SUM(J36,J39,J41)</f>
        <v>21075.659999999996</v>
      </c>
      <c r="K35" s="84">
        <f>SUM(K36,K39,K41)</f>
        <v>21075.659999999996</v>
      </c>
    </row>
    <row r="36" spans="1:11" x14ac:dyDescent="0.2">
      <c r="A36" s="44" t="s">
        <v>292</v>
      </c>
      <c r="B36" s="45"/>
      <c r="C36" s="45"/>
      <c r="D36" s="44" t="s">
        <v>293</v>
      </c>
      <c r="E36" s="45"/>
      <c r="F36" s="79"/>
      <c r="G36" s="79"/>
      <c r="H36" s="79"/>
      <c r="I36" s="79"/>
      <c r="J36" s="85">
        <f>SUM(J37:J38)</f>
        <v>13103.97</v>
      </c>
      <c r="K36" s="85">
        <f>SUM(K37:K38)</f>
        <v>13103.97</v>
      </c>
    </row>
    <row r="37" spans="1:11" ht="22.5" x14ac:dyDescent="0.2">
      <c r="A37" s="28" t="s">
        <v>294</v>
      </c>
      <c r="B37" s="50" t="s">
        <v>234</v>
      </c>
      <c r="C37" s="51">
        <v>271417</v>
      </c>
      <c r="D37" s="236" t="s">
        <v>295</v>
      </c>
      <c r="E37" s="48" t="s">
        <v>255</v>
      </c>
      <c r="F37" s="74">
        <v>60.7</v>
      </c>
      <c r="G37" s="54">
        <v>60.7</v>
      </c>
      <c r="H37" s="54">
        <v>15.43</v>
      </c>
      <c r="I37" s="54">
        <v>29.88</v>
      </c>
      <c r="J37" s="86">
        <f t="shared" ref="J37:J38" si="10">TRUNC((I37+H37)*F37,2)</f>
        <v>2750.31</v>
      </c>
      <c r="K37" s="86">
        <f t="shared" ref="K37:K38" si="11">TRUNC((I37+H37)*G37,2)</f>
        <v>2750.31</v>
      </c>
    </row>
    <row r="38" spans="1:11" ht="22.5" x14ac:dyDescent="0.2">
      <c r="A38" s="28" t="s">
        <v>296</v>
      </c>
      <c r="B38" s="50" t="s">
        <v>234</v>
      </c>
      <c r="C38" s="51">
        <v>180324</v>
      </c>
      <c r="D38" s="236" t="s">
        <v>297</v>
      </c>
      <c r="E38" s="48" t="s">
        <v>236</v>
      </c>
      <c r="F38" s="74">
        <v>21.22</v>
      </c>
      <c r="G38" s="54">
        <v>21.22</v>
      </c>
      <c r="H38" s="54">
        <v>430.35000000000014</v>
      </c>
      <c r="I38" s="54">
        <v>57.57</v>
      </c>
      <c r="J38" s="86">
        <f t="shared" si="10"/>
        <v>10353.66</v>
      </c>
      <c r="K38" s="86">
        <f t="shared" si="11"/>
        <v>10353.66</v>
      </c>
    </row>
    <row r="39" spans="1:11" x14ac:dyDescent="0.2">
      <c r="A39" s="44" t="s">
        <v>298</v>
      </c>
      <c r="B39" s="45"/>
      <c r="C39" s="45"/>
      <c r="D39" s="44" t="s">
        <v>299</v>
      </c>
      <c r="E39" s="45"/>
      <c r="F39" s="79"/>
      <c r="G39" s="79"/>
      <c r="H39" s="79"/>
      <c r="I39" s="79"/>
      <c r="J39" s="85">
        <f>J40</f>
        <v>7273.34</v>
      </c>
      <c r="K39" s="85">
        <f>K40</f>
        <v>7273.34</v>
      </c>
    </row>
    <row r="40" spans="1:11" ht="33.75" x14ac:dyDescent="0.2">
      <c r="A40" s="28" t="s">
        <v>300</v>
      </c>
      <c r="B40" s="50" t="s">
        <v>234</v>
      </c>
      <c r="C40" s="51">
        <v>221120</v>
      </c>
      <c r="D40" s="237" t="s">
        <v>301</v>
      </c>
      <c r="E40" s="48" t="s">
        <v>236</v>
      </c>
      <c r="F40" s="74">
        <v>36.99</v>
      </c>
      <c r="G40" s="54">
        <v>36.99</v>
      </c>
      <c r="H40" s="54">
        <v>176.08</v>
      </c>
      <c r="I40" s="54">
        <v>20.55</v>
      </c>
      <c r="J40" s="86">
        <f>TRUNC((I40+H40)*F40,2)</f>
        <v>7273.34</v>
      </c>
      <c r="K40" s="86">
        <f>TRUNC((I40+H40)*G40,2)</f>
        <v>7273.34</v>
      </c>
    </row>
    <row r="41" spans="1:11" x14ac:dyDescent="0.2">
      <c r="A41" s="44" t="s">
        <v>302</v>
      </c>
      <c r="B41" s="45"/>
      <c r="C41" s="45"/>
      <c r="D41" s="44" t="s">
        <v>303</v>
      </c>
      <c r="E41" s="45"/>
      <c r="F41" s="79"/>
      <c r="G41" s="79"/>
      <c r="H41" s="79"/>
      <c r="I41" s="79"/>
      <c r="J41" s="87">
        <f>J42</f>
        <v>698.35</v>
      </c>
      <c r="K41" s="87">
        <f>K42</f>
        <v>698.35</v>
      </c>
    </row>
    <row r="42" spans="1:11" ht="22.5" x14ac:dyDescent="0.2">
      <c r="A42" s="28" t="s">
        <v>304</v>
      </c>
      <c r="B42" s="50" t="s">
        <v>234</v>
      </c>
      <c r="C42" s="51">
        <v>261602</v>
      </c>
      <c r="D42" s="236" t="s">
        <v>305</v>
      </c>
      <c r="E42" s="48" t="s">
        <v>236</v>
      </c>
      <c r="F42" s="74">
        <v>31.83</v>
      </c>
      <c r="G42" s="54">
        <v>31.83</v>
      </c>
      <c r="H42" s="54">
        <v>9.5599999999999987</v>
      </c>
      <c r="I42" s="54">
        <v>12.379999999999999</v>
      </c>
      <c r="J42" s="86">
        <f>TRUNC((I42+H42)*F42,2)</f>
        <v>698.35</v>
      </c>
      <c r="K42" s="86">
        <f>TRUNC((I42+H42)*G42,2)</f>
        <v>698.35</v>
      </c>
    </row>
    <row r="43" spans="1:11" ht="21" x14ac:dyDescent="0.2">
      <c r="A43" s="40">
        <v>4</v>
      </c>
      <c r="B43" s="41"/>
      <c r="C43" s="41"/>
      <c r="D43" s="42" t="s">
        <v>191</v>
      </c>
      <c r="E43" s="43" t="s">
        <v>230</v>
      </c>
      <c r="F43" s="77">
        <v>1</v>
      </c>
      <c r="G43" s="78"/>
      <c r="H43" s="78"/>
      <c r="I43" s="78"/>
      <c r="J43" s="84">
        <f>SUM(J44,J46,J48,J55,J71,J105,J148,J241,J246,J251,J253,J258,J268,J270,J275,J278,J289,J309)</f>
        <v>326221.23000000004</v>
      </c>
      <c r="K43" s="84">
        <f>SUM(K44,K46,K48,K55,K71,K105,K148,K241,K246,K251,K253,K258,K268,K270,K275,K278,K289,K309)</f>
        <v>326221.23000000004</v>
      </c>
    </row>
    <row r="44" spans="1:11" x14ac:dyDescent="0.2">
      <c r="A44" s="44" t="s">
        <v>306</v>
      </c>
      <c r="B44" s="45"/>
      <c r="C44" s="45"/>
      <c r="D44" s="44" t="s">
        <v>232</v>
      </c>
      <c r="E44" s="45"/>
      <c r="F44" s="79"/>
      <c r="G44" s="79"/>
      <c r="H44" s="79"/>
      <c r="I44" s="79"/>
      <c r="J44" s="85">
        <f>J45</f>
        <v>1348.23</v>
      </c>
      <c r="K44" s="85">
        <f>K45</f>
        <v>1348.23</v>
      </c>
    </row>
    <row r="45" spans="1:11" ht="33.75" x14ac:dyDescent="0.2">
      <c r="A45" s="52" t="s">
        <v>307</v>
      </c>
      <c r="B45" s="46" t="s">
        <v>234</v>
      </c>
      <c r="C45" s="47">
        <v>20701</v>
      </c>
      <c r="D45" s="236" t="s">
        <v>308</v>
      </c>
      <c r="E45" s="53" t="s">
        <v>236</v>
      </c>
      <c r="F45" s="74">
        <v>305.02999999999997</v>
      </c>
      <c r="G45" s="54">
        <v>305.02999999999997</v>
      </c>
      <c r="H45" s="54">
        <v>3.09</v>
      </c>
      <c r="I45" s="54">
        <v>1.33</v>
      </c>
      <c r="J45" s="86">
        <f>TRUNC((I45+H45)*F45,2)</f>
        <v>1348.23</v>
      </c>
      <c r="K45" s="86">
        <f>TRUNC((I45+H45)*G45,2)</f>
        <v>1348.23</v>
      </c>
    </row>
    <row r="46" spans="1:11" x14ac:dyDescent="0.2">
      <c r="A46" s="44" t="s">
        <v>309</v>
      </c>
      <c r="B46" s="45"/>
      <c r="C46" s="45"/>
      <c r="D46" s="44" t="s">
        <v>246</v>
      </c>
      <c r="E46" s="45"/>
      <c r="F46" s="79"/>
      <c r="G46" s="79"/>
      <c r="H46" s="79"/>
      <c r="I46" s="79"/>
      <c r="J46" s="87">
        <f>J47</f>
        <v>781.62</v>
      </c>
      <c r="K46" s="87">
        <f>K47</f>
        <v>781.62</v>
      </c>
    </row>
    <row r="47" spans="1:11" ht="22.5" x14ac:dyDescent="0.2">
      <c r="A47" s="28" t="s">
        <v>310</v>
      </c>
      <c r="B47" s="50" t="s">
        <v>234</v>
      </c>
      <c r="C47" s="51">
        <v>30101</v>
      </c>
      <c r="D47" s="236" t="s">
        <v>311</v>
      </c>
      <c r="E47" s="48" t="s">
        <v>280</v>
      </c>
      <c r="F47" s="74">
        <v>21.35</v>
      </c>
      <c r="G47" s="54">
        <v>21.35</v>
      </c>
      <c r="H47" s="54">
        <v>28.6</v>
      </c>
      <c r="I47" s="54">
        <v>8.01</v>
      </c>
      <c r="J47" s="86">
        <f>TRUNC((I47+H47)*F47,2)</f>
        <v>781.62</v>
      </c>
      <c r="K47" s="86">
        <f>TRUNC((I47+H47)*G47,2)</f>
        <v>781.62</v>
      </c>
    </row>
    <row r="48" spans="1:11" x14ac:dyDescent="0.2">
      <c r="A48" s="44" t="s">
        <v>312</v>
      </c>
      <c r="B48" s="45"/>
      <c r="C48" s="45"/>
      <c r="D48" s="44" t="s">
        <v>277</v>
      </c>
      <c r="E48" s="45"/>
      <c r="F48" s="79"/>
      <c r="G48" s="79"/>
      <c r="H48" s="79"/>
      <c r="I48" s="79"/>
      <c r="J48" s="85">
        <f>SUM(J49,J52)</f>
        <v>2063.91</v>
      </c>
      <c r="K48" s="85">
        <f>SUM(K49,K52)</f>
        <v>2063.91</v>
      </c>
    </row>
    <row r="49" spans="1:11" x14ac:dyDescent="0.2">
      <c r="A49" s="55" t="s">
        <v>313</v>
      </c>
      <c r="B49" s="56"/>
      <c r="C49" s="56"/>
      <c r="D49" s="55" t="s">
        <v>314</v>
      </c>
      <c r="E49" s="56"/>
      <c r="F49" s="80"/>
      <c r="G49" s="80"/>
      <c r="H49" s="80"/>
      <c r="I49" s="80"/>
      <c r="J49" s="88">
        <f>SUM(J50:J51)</f>
        <v>1494.63</v>
      </c>
      <c r="K49" s="88">
        <f>SUM(K50:K51)</f>
        <v>1494.63</v>
      </c>
    </row>
    <row r="50" spans="1:11" ht="33.75" x14ac:dyDescent="0.2">
      <c r="A50" s="28" t="s">
        <v>315</v>
      </c>
      <c r="B50" s="50" t="s">
        <v>234</v>
      </c>
      <c r="C50" s="51">
        <v>41140</v>
      </c>
      <c r="D50" s="237" t="s">
        <v>316</v>
      </c>
      <c r="E50" s="48" t="s">
        <v>236</v>
      </c>
      <c r="F50" s="74">
        <v>305.02999999999997</v>
      </c>
      <c r="G50" s="54">
        <v>305.02999999999997</v>
      </c>
      <c r="H50" s="54">
        <v>0</v>
      </c>
      <c r="I50" s="54">
        <v>2.2599999999999998</v>
      </c>
      <c r="J50" s="86">
        <f t="shared" ref="J50:J51" si="12">TRUNC((I50+H50)*F50,2)</f>
        <v>689.36</v>
      </c>
      <c r="K50" s="86">
        <f t="shared" ref="K50:K51" si="13">TRUNC((I50+H50)*G50,2)</f>
        <v>689.36</v>
      </c>
    </row>
    <row r="51" spans="1:11" ht="33.75" x14ac:dyDescent="0.2">
      <c r="A51" s="52" t="s">
        <v>317</v>
      </c>
      <c r="B51" s="46" t="s">
        <v>318</v>
      </c>
      <c r="C51" s="47">
        <v>97083</v>
      </c>
      <c r="D51" s="236" t="s">
        <v>319</v>
      </c>
      <c r="E51" s="53" t="s">
        <v>236</v>
      </c>
      <c r="F51" s="74">
        <v>305.02999999999997</v>
      </c>
      <c r="G51" s="54">
        <v>305.02999999999997</v>
      </c>
      <c r="H51" s="54">
        <v>0.77</v>
      </c>
      <c r="I51" s="54">
        <v>1.87</v>
      </c>
      <c r="J51" s="86">
        <f t="shared" si="12"/>
        <v>805.27</v>
      </c>
      <c r="K51" s="86">
        <f t="shared" si="13"/>
        <v>805.27</v>
      </c>
    </row>
    <row r="52" spans="1:11" x14ac:dyDescent="0.2">
      <c r="A52" s="55" t="s">
        <v>320</v>
      </c>
      <c r="B52" s="56"/>
      <c r="C52" s="56"/>
      <c r="D52" s="55" t="s">
        <v>321</v>
      </c>
      <c r="E52" s="56"/>
      <c r="F52" s="80"/>
      <c r="G52" s="80"/>
      <c r="H52" s="80"/>
      <c r="I52" s="80"/>
      <c r="J52" s="89">
        <f>SUM(J53:J54)</f>
        <v>569.28</v>
      </c>
      <c r="K52" s="89">
        <f>SUM(K53:K54)</f>
        <v>569.28</v>
      </c>
    </row>
    <row r="53" spans="1:11" ht="22.5" x14ac:dyDescent="0.2">
      <c r="A53" s="28" t="s">
        <v>322</v>
      </c>
      <c r="B53" s="50" t="s">
        <v>234</v>
      </c>
      <c r="C53" s="51">
        <v>40101</v>
      </c>
      <c r="D53" s="236" t="s">
        <v>323</v>
      </c>
      <c r="E53" s="48" t="s">
        <v>280</v>
      </c>
      <c r="F53" s="74">
        <v>12</v>
      </c>
      <c r="G53" s="54">
        <v>12</v>
      </c>
      <c r="H53" s="54">
        <v>0</v>
      </c>
      <c r="I53" s="54">
        <v>28.53</v>
      </c>
      <c r="J53" s="86">
        <f t="shared" ref="J53:J54" si="14">TRUNC((I53+H53)*F53,2)</f>
        <v>342.36</v>
      </c>
      <c r="K53" s="86">
        <f t="shared" ref="K53:K54" si="15">TRUNC((I53+H53)*G53,2)</f>
        <v>342.36</v>
      </c>
    </row>
    <row r="54" spans="1:11" ht="22.5" x14ac:dyDescent="0.2">
      <c r="A54" s="28" t="s">
        <v>324</v>
      </c>
      <c r="B54" s="50" t="s">
        <v>234</v>
      </c>
      <c r="C54" s="51">
        <v>40902</v>
      </c>
      <c r="D54" s="236" t="s">
        <v>325</v>
      </c>
      <c r="E54" s="48" t="s">
        <v>280</v>
      </c>
      <c r="F54" s="74">
        <v>12</v>
      </c>
      <c r="G54" s="54">
        <v>12</v>
      </c>
      <c r="H54" s="54">
        <v>0</v>
      </c>
      <c r="I54" s="54">
        <v>18.91</v>
      </c>
      <c r="J54" s="86">
        <f t="shared" si="14"/>
        <v>226.92</v>
      </c>
      <c r="K54" s="86">
        <f t="shared" si="15"/>
        <v>226.92</v>
      </c>
    </row>
    <row r="55" spans="1:11" x14ac:dyDescent="0.2">
      <c r="A55" s="44" t="s">
        <v>326</v>
      </c>
      <c r="B55" s="45"/>
      <c r="C55" s="45"/>
      <c r="D55" s="44" t="s">
        <v>252</v>
      </c>
      <c r="E55" s="45"/>
      <c r="F55" s="79"/>
      <c r="G55" s="79"/>
      <c r="H55" s="79"/>
      <c r="I55" s="79"/>
      <c r="J55" s="85">
        <f>SUM(J56,J60,J69)</f>
        <v>20804.739999999998</v>
      </c>
      <c r="K55" s="85">
        <f>SUM(K56,K60,K69)</f>
        <v>20804.739999999998</v>
      </c>
    </row>
    <row r="56" spans="1:11" x14ac:dyDescent="0.2">
      <c r="A56" s="55" t="s">
        <v>327</v>
      </c>
      <c r="B56" s="56"/>
      <c r="C56" s="56"/>
      <c r="D56" s="55" t="s">
        <v>328</v>
      </c>
      <c r="E56" s="56"/>
      <c r="F56" s="80"/>
      <c r="G56" s="80"/>
      <c r="H56" s="80"/>
      <c r="I56" s="80"/>
      <c r="J56" s="88">
        <f>SUM(J57:J59)</f>
        <v>13082.67</v>
      </c>
      <c r="K56" s="88">
        <f>SUM(K57:K59)</f>
        <v>13082.67</v>
      </c>
    </row>
    <row r="57" spans="1:11" ht="22.5" x14ac:dyDescent="0.2">
      <c r="A57" s="28" t="s">
        <v>329</v>
      </c>
      <c r="B57" s="50" t="s">
        <v>234</v>
      </c>
      <c r="C57" s="51">
        <v>50302</v>
      </c>
      <c r="D57" s="236" t="s">
        <v>330</v>
      </c>
      <c r="E57" s="48" t="s">
        <v>255</v>
      </c>
      <c r="F57" s="74">
        <v>152</v>
      </c>
      <c r="G57" s="54">
        <v>152</v>
      </c>
      <c r="H57" s="54">
        <v>26.52</v>
      </c>
      <c r="I57" s="54">
        <v>31.240000000000002</v>
      </c>
      <c r="J57" s="86">
        <f t="shared" ref="J57:J59" si="16">TRUNC((I57+H57)*F57,2)</f>
        <v>8779.52</v>
      </c>
      <c r="K57" s="86">
        <f t="shared" ref="K57:K59" si="17">TRUNC((I57+H57)*G57,2)</f>
        <v>8779.52</v>
      </c>
    </row>
    <row r="58" spans="1:11" ht="22.5" x14ac:dyDescent="0.2">
      <c r="A58" s="28" t="s">
        <v>331</v>
      </c>
      <c r="B58" s="50" t="s">
        <v>234</v>
      </c>
      <c r="C58" s="51">
        <v>52005</v>
      </c>
      <c r="D58" s="236" t="s">
        <v>332</v>
      </c>
      <c r="E58" s="48" t="s">
        <v>333</v>
      </c>
      <c r="F58" s="74">
        <v>326.5</v>
      </c>
      <c r="G58" s="54">
        <v>326.5</v>
      </c>
      <c r="H58" s="54">
        <v>7.4799999999999995</v>
      </c>
      <c r="I58" s="54">
        <v>2.4699999999999998</v>
      </c>
      <c r="J58" s="86">
        <f t="shared" si="16"/>
        <v>3248.67</v>
      </c>
      <c r="K58" s="86">
        <f t="shared" si="17"/>
        <v>3248.67</v>
      </c>
    </row>
    <row r="59" spans="1:11" ht="22.5" x14ac:dyDescent="0.2">
      <c r="A59" s="28" t="s">
        <v>334</v>
      </c>
      <c r="B59" s="50" t="s">
        <v>234</v>
      </c>
      <c r="C59" s="51">
        <v>52014</v>
      </c>
      <c r="D59" s="236" t="s">
        <v>335</v>
      </c>
      <c r="E59" s="48" t="s">
        <v>333</v>
      </c>
      <c r="F59" s="74">
        <v>82.9</v>
      </c>
      <c r="G59" s="54">
        <v>82.9</v>
      </c>
      <c r="H59" s="54">
        <v>10.56</v>
      </c>
      <c r="I59" s="54">
        <v>2.16</v>
      </c>
      <c r="J59" s="86">
        <f t="shared" si="16"/>
        <v>1054.48</v>
      </c>
      <c r="K59" s="86">
        <f t="shared" si="17"/>
        <v>1054.48</v>
      </c>
    </row>
    <row r="60" spans="1:11" x14ac:dyDescent="0.2">
      <c r="A60" s="55" t="s">
        <v>336</v>
      </c>
      <c r="B60" s="56"/>
      <c r="C60" s="56"/>
      <c r="D60" s="55" t="s">
        <v>337</v>
      </c>
      <c r="E60" s="56"/>
      <c r="F60" s="80"/>
      <c r="G60" s="80"/>
      <c r="H60" s="80"/>
      <c r="I60" s="80"/>
      <c r="J60" s="88">
        <f>SUM(J61:J68)</f>
        <v>7645.75</v>
      </c>
      <c r="K60" s="88">
        <f>SUM(K61:K68)</f>
        <v>7645.75</v>
      </c>
    </row>
    <row r="61" spans="1:11" ht="22.5" x14ac:dyDescent="0.2">
      <c r="A61" s="28" t="s">
        <v>338</v>
      </c>
      <c r="B61" s="50" t="s">
        <v>234</v>
      </c>
      <c r="C61" s="51">
        <v>50901</v>
      </c>
      <c r="D61" s="236" t="s">
        <v>339</v>
      </c>
      <c r="E61" s="48" t="s">
        <v>280</v>
      </c>
      <c r="F61" s="74">
        <v>8.66</v>
      </c>
      <c r="G61" s="54">
        <v>8.66</v>
      </c>
      <c r="H61" s="54">
        <v>0</v>
      </c>
      <c r="I61" s="54">
        <v>36.130000000000003</v>
      </c>
      <c r="J61" s="86">
        <f t="shared" ref="J61:J68" si="18">TRUNC((I61+H61)*F61,2)</f>
        <v>312.88</v>
      </c>
      <c r="K61" s="86">
        <f t="shared" ref="K61:K68" si="19">TRUNC((I61+H61)*G61,2)</f>
        <v>312.88</v>
      </c>
    </row>
    <row r="62" spans="1:11" ht="22.5" x14ac:dyDescent="0.2">
      <c r="A62" s="28" t="s">
        <v>340</v>
      </c>
      <c r="B62" s="50" t="s">
        <v>234</v>
      </c>
      <c r="C62" s="51">
        <v>50902</v>
      </c>
      <c r="D62" s="236" t="s">
        <v>341</v>
      </c>
      <c r="E62" s="48" t="s">
        <v>236</v>
      </c>
      <c r="F62" s="74">
        <v>13.32</v>
      </c>
      <c r="G62" s="54">
        <v>13.32</v>
      </c>
      <c r="H62" s="54">
        <v>0</v>
      </c>
      <c r="I62" s="54">
        <v>4.45</v>
      </c>
      <c r="J62" s="86">
        <f t="shared" si="18"/>
        <v>59.27</v>
      </c>
      <c r="K62" s="86">
        <f t="shared" si="19"/>
        <v>59.27</v>
      </c>
    </row>
    <row r="63" spans="1:11" ht="22.5" x14ac:dyDescent="0.2">
      <c r="A63" s="28" t="s">
        <v>342</v>
      </c>
      <c r="B63" s="50" t="s">
        <v>234</v>
      </c>
      <c r="C63" s="51">
        <v>60470</v>
      </c>
      <c r="D63" s="236" t="s">
        <v>343</v>
      </c>
      <c r="E63" s="48" t="s">
        <v>280</v>
      </c>
      <c r="F63" s="74">
        <v>0.57999999999999996</v>
      </c>
      <c r="G63" s="54">
        <v>0.57999999999999996</v>
      </c>
      <c r="H63" s="54">
        <v>151.24</v>
      </c>
      <c r="I63" s="54">
        <v>22.24</v>
      </c>
      <c r="J63" s="86">
        <f t="shared" si="18"/>
        <v>100.61</v>
      </c>
      <c r="K63" s="86">
        <f t="shared" si="19"/>
        <v>100.61</v>
      </c>
    </row>
    <row r="64" spans="1:11" ht="22.5" x14ac:dyDescent="0.2">
      <c r="A64" s="28" t="s">
        <v>344</v>
      </c>
      <c r="B64" s="50" t="s">
        <v>234</v>
      </c>
      <c r="C64" s="51">
        <v>51036</v>
      </c>
      <c r="D64" s="236" t="s">
        <v>345</v>
      </c>
      <c r="E64" s="48" t="s">
        <v>280</v>
      </c>
      <c r="F64" s="74">
        <v>8.08</v>
      </c>
      <c r="G64" s="54">
        <v>8.08</v>
      </c>
      <c r="H64" s="54">
        <v>499.08</v>
      </c>
      <c r="I64" s="54">
        <v>0</v>
      </c>
      <c r="J64" s="86">
        <f t="shared" si="18"/>
        <v>4032.56</v>
      </c>
      <c r="K64" s="86">
        <f t="shared" si="19"/>
        <v>4032.56</v>
      </c>
    </row>
    <row r="65" spans="1:11" ht="22.5" x14ac:dyDescent="0.2">
      <c r="A65" s="28" t="s">
        <v>346</v>
      </c>
      <c r="B65" s="50" t="s">
        <v>234</v>
      </c>
      <c r="C65" s="51">
        <v>51060</v>
      </c>
      <c r="D65" s="236" t="s">
        <v>347</v>
      </c>
      <c r="E65" s="48" t="s">
        <v>280</v>
      </c>
      <c r="F65" s="74">
        <v>8.08</v>
      </c>
      <c r="G65" s="54">
        <v>8.08</v>
      </c>
      <c r="H65" s="54">
        <v>0.09</v>
      </c>
      <c r="I65" s="54">
        <v>33.480000000000004</v>
      </c>
      <c r="J65" s="86">
        <f t="shared" si="18"/>
        <v>271.24</v>
      </c>
      <c r="K65" s="86">
        <f t="shared" si="19"/>
        <v>271.24</v>
      </c>
    </row>
    <row r="66" spans="1:11" ht="22.5" x14ac:dyDescent="0.2">
      <c r="A66" s="28" t="s">
        <v>348</v>
      </c>
      <c r="B66" s="50" t="s">
        <v>234</v>
      </c>
      <c r="C66" s="51">
        <v>52014</v>
      </c>
      <c r="D66" s="236" t="s">
        <v>335</v>
      </c>
      <c r="E66" s="48" t="s">
        <v>333</v>
      </c>
      <c r="F66" s="74">
        <v>38.9</v>
      </c>
      <c r="G66" s="54">
        <v>38.9</v>
      </c>
      <c r="H66" s="54">
        <v>10.56</v>
      </c>
      <c r="I66" s="54">
        <v>2.16</v>
      </c>
      <c r="J66" s="86">
        <f t="shared" si="18"/>
        <v>494.8</v>
      </c>
      <c r="K66" s="86">
        <f t="shared" si="19"/>
        <v>494.8</v>
      </c>
    </row>
    <row r="67" spans="1:11" ht="22.5" x14ac:dyDescent="0.2">
      <c r="A67" s="28" t="s">
        <v>349</v>
      </c>
      <c r="B67" s="50" t="s">
        <v>234</v>
      </c>
      <c r="C67" s="51">
        <v>52003</v>
      </c>
      <c r="D67" s="236" t="s">
        <v>350</v>
      </c>
      <c r="E67" s="48" t="s">
        <v>333</v>
      </c>
      <c r="F67" s="74">
        <v>32.6</v>
      </c>
      <c r="G67" s="54">
        <v>32.6</v>
      </c>
      <c r="H67" s="54">
        <v>8.07</v>
      </c>
      <c r="I67" s="54">
        <v>2.4699999999999998</v>
      </c>
      <c r="J67" s="86">
        <f t="shared" si="18"/>
        <v>343.6</v>
      </c>
      <c r="K67" s="86">
        <f t="shared" si="19"/>
        <v>343.6</v>
      </c>
    </row>
    <row r="68" spans="1:11" ht="22.5" x14ac:dyDescent="0.2">
      <c r="A68" s="28" t="s">
        <v>351</v>
      </c>
      <c r="B68" s="50" t="s">
        <v>234</v>
      </c>
      <c r="C68" s="51">
        <v>52005</v>
      </c>
      <c r="D68" s="236" t="s">
        <v>332</v>
      </c>
      <c r="E68" s="48" t="s">
        <v>333</v>
      </c>
      <c r="F68" s="74">
        <v>204.1</v>
      </c>
      <c r="G68" s="54">
        <v>204.1</v>
      </c>
      <c r="H68" s="54">
        <v>7.4799999999999995</v>
      </c>
      <c r="I68" s="54">
        <v>2.4699999999999998</v>
      </c>
      <c r="J68" s="86">
        <f t="shared" si="18"/>
        <v>2030.79</v>
      </c>
      <c r="K68" s="86">
        <f t="shared" si="19"/>
        <v>2030.79</v>
      </c>
    </row>
    <row r="69" spans="1:11" x14ac:dyDescent="0.2">
      <c r="A69" s="55" t="s">
        <v>352</v>
      </c>
      <c r="B69" s="56"/>
      <c r="C69" s="56"/>
      <c r="D69" s="55" t="s">
        <v>353</v>
      </c>
      <c r="E69" s="56"/>
      <c r="F69" s="80"/>
      <c r="G69" s="80"/>
      <c r="H69" s="80"/>
      <c r="I69" s="80"/>
      <c r="J69" s="89">
        <f>J70</f>
        <v>76.319999999999993</v>
      </c>
      <c r="K69" s="89">
        <f>K70</f>
        <v>76.319999999999993</v>
      </c>
    </row>
    <row r="70" spans="1:11" ht="22.5" x14ac:dyDescent="0.2">
      <c r="A70" s="28" t="s">
        <v>354</v>
      </c>
      <c r="B70" s="50" t="s">
        <v>234</v>
      </c>
      <c r="C70" s="51">
        <v>50251</v>
      </c>
      <c r="D70" s="236" t="s">
        <v>355</v>
      </c>
      <c r="E70" s="48" t="s">
        <v>230</v>
      </c>
      <c r="F70" s="74">
        <v>6</v>
      </c>
      <c r="G70" s="54">
        <v>6</v>
      </c>
      <c r="H70" s="54">
        <v>12.72</v>
      </c>
      <c r="I70" s="54">
        <v>0</v>
      </c>
      <c r="J70" s="86">
        <f>TRUNC((I70+H70)*F70,2)</f>
        <v>76.319999999999993</v>
      </c>
      <c r="K70" s="86">
        <f>TRUNC((I70+H70)*G70,2)</f>
        <v>76.319999999999993</v>
      </c>
    </row>
    <row r="71" spans="1:11" x14ac:dyDescent="0.2">
      <c r="A71" s="44" t="s">
        <v>356</v>
      </c>
      <c r="B71" s="45"/>
      <c r="C71" s="45"/>
      <c r="D71" s="44" t="s">
        <v>357</v>
      </c>
      <c r="E71" s="45"/>
      <c r="F71" s="79"/>
      <c r="G71" s="79"/>
      <c r="H71" s="79"/>
      <c r="I71" s="79"/>
      <c r="J71" s="85">
        <f>SUM(J72,J84,J90,J99,J101,J103)</f>
        <v>51757.289999999994</v>
      </c>
      <c r="K71" s="85">
        <f>SUM(K72,K84,K90,K99,K101,K103)</f>
        <v>51757.289999999994</v>
      </c>
    </row>
    <row r="72" spans="1:11" x14ac:dyDescent="0.2">
      <c r="A72" s="55" t="s">
        <v>358</v>
      </c>
      <c r="B72" s="56"/>
      <c r="C72" s="56"/>
      <c r="D72" s="55" t="s">
        <v>359</v>
      </c>
      <c r="E72" s="56"/>
      <c r="F72" s="80"/>
      <c r="G72" s="80"/>
      <c r="H72" s="80"/>
      <c r="I72" s="80"/>
      <c r="J72" s="88">
        <f>SUM(J73:J83)</f>
        <v>10937.029999999999</v>
      </c>
      <c r="K72" s="88">
        <f>SUM(K73:K83)</f>
        <v>10937.029999999999</v>
      </c>
    </row>
    <row r="73" spans="1:11" ht="22.5" x14ac:dyDescent="0.2">
      <c r="A73" s="28" t="s">
        <v>360</v>
      </c>
      <c r="B73" s="50" t="s">
        <v>234</v>
      </c>
      <c r="C73" s="51">
        <v>40101</v>
      </c>
      <c r="D73" s="236" t="s">
        <v>323</v>
      </c>
      <c r="E73" s="48" t="s">
        <v>280</v>
      </c>
      <c r="F73" s="74">
        <v>16.239999999999998</v>
      </c>
      <c r="G73" s="54">
        <v>16.239999999999998</v>
      </c>
      <c r="H73" s="54">
        <v>0</v>
      </c>
      <c r="I73" s="54">
        <v>28.53</v>
      </c>
      <c r="J73" s="86">
        <f t="shared" ref="J73:J83" si="20">TRUNC((I73+H73)*F73,2)</f>
        <v>463.32</v>
      </c>
      <c r="K73" s="86">
        <f t="shared" ref="K73:K83" si="21">TRUNC((I73+H73)*G73,2)</f>
        <v>463.32</v>
      </c>
    </row>
    <row r="74" spans="1:11" ht="22.5" x14ac:dyDescent="0.2">
      <c r="A74" s="28" t="s">
        <v>361</v>
      </c>
      <c r="B74" s="50" t="s">
        <v>234</v>
      </c>
      <c r="C74" s="51">
        <v>50902</v>
      </c>
      <c r="D74" s="236" t="s">
        <v>341</v>
      </c>
      <c r="E74" s="48" t="s">
        <v>236</v>
      </c>
      <c r="F74" s="74">
        <v>16.72</v>
      </c>
      <c r="G74" s="54">
        <v>16.72</v>
      </c>
      <c r="H74" s="54">
        <v>0</v>
      </c>
      <c r="I74" s="54">
        <v>4.45</v>
      </c>
      <c r="J74" s="86">
        <f t="shared" si="20"/>
        <v>74.400000000000006</v>
      </c>
      <c r="K74" s="86">
        <f t="shared" si="21"/>
        <v>74.400000000000006</v>
      </c>
    </row>
    <row r="75" spans="1:11" ht="22.5" x14ac:dyDescent="0.2">
      <c r="A75" s="28" t="s">
        <v>362</v>
      </c>
      <c r="B75" s="50" t="s">
        <v>234</v>
      </c>
      <c r="C75" s="51">
        <v>60470</v>
      </c>
      <c r="D75" s="236" t="s">
        <v>343</v>
      </c>
      <c r="E75" s="48" t="s">
        <v>280</v>
      </c>
      <c r="F75" s="74">
        <v>0.84</v>
      </c>
      <c r="G75" s="54">
        <v>0.84</v>
      </c>
      <c r="H75" s="54">
        <v>151.24</v>
      </c>
      <c r="I75" s="54">
        <v>22.24</v>
      </c>
      <c r="J75" s="86">
        <f t="shared" si="20"/>
        <v>145.72</v>
      </c>
      <c r="K75" s="86">
        <f t="shared" si="21"/>
        <v>145.72</v>
      </c>
    </row>
    <row r="76" spans="1:11" ht="22.5" x14ac:dyDescent="0.2">
      <c r="A76" s="28" t="s">
        <v>363</v>
      </c>
      <c r="B76" s="50" t="s">
        <v>234</v>
      </c>
      <c r="C76" s="51">
        <v>60191</v>
      </c>
      <c r="D76" s="236" t="s">
        <v>364</v>
      </c>
      <c r="E76" s="48" t="s">
        <v>236</v>
      </c>
      <c r="F76" s="74">
        <v>95.65</v>
      </c>
      <c r="G76" s="54">
        <v>95.65</v>
      </c>
      <c r="H76" s="54">
        <v>20.67</v>
      </c>
      <c r="I76" s="54">
        <v>9.4700000000000006</v>
      </c>
      <c r="J76" s="86">
        <f t="shared" si="20"/>
        <v>2882.89</v>
      </c>
      <c r="K76" s="86">
        <f t="shared" si="21"/>
        <v>2882.89</v>
      </c>
    </row>
    <row r="77" spans="1:11" ht="22.5" x14ac:dyDescent="0.2">
      <c r="A77" s="28" t="s">
        <v>365</v>
      </c>
      <c r="B77" s="50" t="s">
        <v>234</v>
      </c>
      <c r="C77" s="51">
        <v>60524</v>
      </c>
      <c r="D77" s="236" t="s">
        <v>345</v>
      </c>
      <c r="E77" s="48" t="s">
        <v>280</v>
      </c>
      <c r="F77" s="74">
        <v>6.69</v>
      </c>
      <c r="G77" s="54">
        <v>6.69</v>
      </c>
      <c r="H77" s="54">
        <v>499.08</v>
      </c>
      <c r="I77" s="54">
        <v>0</v>
      </c>
      <c r="J77" s="86">
        <f t="shared" si="20"/>
        <v>3338.84</v>
      </c>
      <c r="K77" s="86">
        <f t="shared" si="21"/>
        <v>3338.84</v>
      </c>
    </row>
    <row r="78" spans="1:11" ht="22.5" x14ac:dyDescent="0.2">
      <c r="A78" s="28" t="s">
        <v>366</v>
      </c>
      <c r="B78" s="50" t="s">
        <v>234</v>
      </c>
      <c r="C78" s="51">
        <v>60800</v>
      </c>
      <c r="D78" s="236" t="s">
        <v>367</v>
      </c>
      <c r="E78" s="48" t="s">
        <v>280</v>
      </c>
      <c r="F78" s="74">
        <v>6.69</v>
      </c>
      <c r="G78" s="54">
        <v>6.69</v>
      </c>
      <c r="H78" s="54">
        <v>0.09</v>
      </c>
      <c r="I78" s="54">
        <v>43.1</v>
      </c>
      <c r="J78" s="86">
        <f t="shared" si="20"/>
        <v>288.94</v>
      </c>
      <c r="K78" s="86">
        <f t="shared" si="21"/>
        <v>288.94</v>
      </c>
    </row>
    <row r="79" spans="1:11" ht="22.5" x14ac:dyDescent="0.2">
      <c r="A79" s="28" t="s">
        <v>368</v>
      </c>
      <c r="B79" s="50" t="s">
        <v>234</v>
      </c>
      <c r="C79" s="51">
        <v>40902</v>
      </c>
      <c r="D79" s="236" t="s">
        <v>325</v>
      </c>
      <c r="E79" s="48" t="s">
        <v>280</v>
      </c>
      <c r="F79" s="74">
        <v>9.56</v>
      </c>
      <c r="G79" s="54">
        <v>9.56</v>
      </c>
      <c r="H79" s="54">
        <v>0</v>
      </c>
      <c r="I79" s="54">
        <v>18.91</v>
      </c>
      <c r="J79" s="86">
        <f t="shared" si="20"/>
        <v>180.77</v>
      </c>
      <c r="K79" s="86">
        <f t="shared" si="21"/>
        <v>180.77</v>
      </c>
    </row>
    <row r="80" spans="1:11" ht="22.5" x14ac:dyDescent="0.2">
      <c r="A80" s="28" t="s">
        <v>369</v>
      </c>
      <c r="B80" s="50" t="s">
        <v>234</v>
      </c>
      <c r="C80" s="51">
        <v>60303</v>
      </c>
      <c r="D80" s="236" t="s">
        <v>370</v>
      </c>
      <c r="E80" s="48" t="s">
        <v>333</v>
      </c>
      <c r="F80" s="74">
        <v>5.6</v>
      </c>
      <c r="G80" s="54">
        <v>5.6</v>
      </c>
      <c r="H80" s="54">
        <v>8.07</v>
      </c>
      <c r="I80" s="54">
        <v>2.4699999999999998</v>
      </c>
      <c r="J80" s="86">
        <f t="shared" si="20"/>
        <v>59.02</v>
      </c>
      <c r="K80" s="86">
        <f t="shared" si="21"/>
        <v>59.02</v>
      </c>
    </row>
    <row r="81" spans="1:11" ht="22.5" x14ac:dyDescent="0.2">
      <c r="A81" s="28" t="s">
        <v>371</v>
      </c>
      <c r="B81" s="50" t="s">
        <v>234</v>
      </c>
      <c r="C81" s="51">
        <v>60304</v>
      </c>
      <c r="D81" s="236" t="s">
        <v>372</v>
      </c>
      <c r="E81" s="48" t="s">
        <v>333</v>
      </c>
      <c r="F81" s="74">
        <v>157.6</v>
      </c>
      <c r="G81" s="54">
        <v>157.6</v>
      </c>
      <c r="H81" s="54">
        <v>7.82</v>
      </c>
      <c r="I81" s="54">
        <v>2.48</v>
      </c>
      <c r="J81" s="86">
        <f t="shared" si="20"/>
        <v>1623.28</v>
      </c>
      <c r="K81" s="86">
        <f t="shared" si="21"/>
        <v>1623.28</v>
      </c>
    </row>
    <row r="82" spans="1:11" ht="22.5" x14ac:dyDescent="0.2">
      <c r="A82" s="28" t="s">
        <v>373</v>
      </c>
      <c r="B82" s="50" t="s">
        <v>234</v>
      </c>
      <c r="C82" s="51">
        <v>60305</v>
      </c>
      <c r="D82" s="236" t="s">
        <v>332</v>
      </c>
      <c r="E82" s="48" t="s">
        <v>333</v>
      </c>
      <c r="F82" s="74">
        <v>67.099999999999994</v>
      </c>
      <c r="G82" s="54">
        <v>67.099999999999994</v>
      </c>
      <c r="H82" s="54">
        <v>7.4799999999999995</v>
      </c>
      <c r="I82" s="54">
        <v>2.4699999999999998</v>
      </c>
      <c r="J82" s="86">
        <f t="shared" si="20"/>
        <v>667.64</v>
      </c>
      <c r="K82" s="86">
        <f t="shared" si="21"/>
        <v>667.64</v>
      </c>
    </row>
    <row r="83" spans="1:11" ht="22.5" x14ac:dyDescent="0.2">
      <c r="A83" s="28" t="s">
        <v>374</v>
      </c>
      <c r="B83" s="50" t="s">
        <v>234</v>
      </c>
      <c r="C83" s="51">
        <v>60314</v>
      </c>
      <c r="D83" s="236" t="s">
        <v>375</v>
      </c>
      <c r="E83" s="48" t="s">
        <v>333</v>
      </c>
      <c r="F83" s="74">
        <v>95.3</v>
      </c>
      <c r="G83" s="54">
        <v>95.3</v>
      </c>
      <c r="H83" s="54">
        <v>10.56</v>
      </c>
      <c r="I83" s="54">
        <v>2.16</v>
      </c>
      <c r="J83" s="86">
        <f t="shared" si="20"/>
        <v>1212.21</v>
      </c>
      <c r="K83" s="86">
        <f t="shared" si="21"/>
        <v>1212.21</v>
      </c>
    </row>
    <row r="84" spans="1:11" x14ac:dyDescent="0.2">
      <c r="A84" s="55" t="s">
        <v>376</v>
      </c>
      <c r="B84" s="56"/>
      <c r="C84" s="56"/>
      <c r="D84" s="55" t="s">
        <v>377</v>
      </c>
      <c r="E84" s="56"/>
      <c r="F84" s="80"/>
      <c r="G84" s="80"/>
      <c r="H84" s="80"/>
      <c r="I84" s="80"/>
      <c r="J84" s="88">
        <f>SUM(J85:J89)</f>
        <v>12674.78</v>
      </c>
      <c r="K84" s="88">
        <f>SUM(K85:K89)</f>
        <v>12674.78</v>
      </c>
    </row>
    <row r="85" spans="1:11" ht="22.5" x14ac:dyDescent="0.2">
      <c r="A85" s="28" t="s">
        <v>378</v>
      </c>
      <c r="B85" s="50" t="s">
        <v>234</v>
      </c>
      <c r="C85" s="51">
        <v>60205</v>
      </c>
      <c r="D85" s="236" t="s">
        <v>379</v>
      </c>
      <c r="E85" s="48" t="s">
        <v>236</v>
      </c>
      <c r="F85" s="74">
        <v>92.4</v>
      </c>
      <c r="G85" s="54">
        <v>92.4</v>
      </c>
      <c r="H85" s="54">
        <v>28.45</v>
      </c>
      <c r="I85" s="54">
        <v>19.59</v>
      </c>
      <c r="J85" s="86">
        <f t="shared" ref="J85:J89" si="22">TRUNC((I85+H85)*F85,2)</f>
        <v>4438.8900000000003</v>
      </c>
      <c r="K85" s="86">
        <f t="shared" ref="K85:K89" si="23">TRUNC((I85+H85)*G85,2)</f>
        <v>4438.8900000000003</v>
      </c>
    </row>
    <row r="86" spans="1:11" ht="22.5" x14ac:dyDescent="0.2">
      <c r="A86" s="28" t="s">
        <v>380</v>
      </c>
      <c r="B86" s="50" t="s">
        <v>234</v>
      </c>
      <c r="C86" s="51">
        <v>60524</v>
      </c>
      <c r="D86" s="236" t="s">
        <v>345</v>
      </c>
      <c r="E86" s="48" t="s">
        <v>280</v>
      </c>
      <c r="F86" s="74">
        <v>5.2</v>
      </c>
      <c r="G86" s="54">
        <v>5.2</v>
      </c>
      <c r="H86" s="54">
        <v>499.08</v>
      </c>
      <c r="I86" s="54">
        <v>0</v>
      </c>
      <c r="J86" s="86">
        <f t="shared" si="22"/>
        <v>2595.21</v>
      </c>
      <c r="K86" s="86">
        <f t="shared" si="23"/>
        <v>2595.21</v>
      </c>
    </row>
    <row r="87" spans="1:11" ht="22.5" x14ac:dyDescent="0.2">
      <c r="A87" s="28" t="s">
        <v>381</v>
      </c>
      <c r="B87" s="50" t="s">
        <v>234</v>
      </c>
      <c r="C87" s="51">
        <v>60800</v>
      </c>
      <c r="D87" s="236" t="s">
        <v>367</v>
      </c>
      <c r="E87" s="48" t="s">
        <v>280</v>
      </c>
      <c r="F87" s="74">
        <v>5.2</v>
      </c>
      <c r="G87" s="54">
        <v>5.2</v>
      </c>
      <c r="H87" s="54">
        <v>0.09</v>
      </c>
      <c r="I87" s="54">
        <v>43.1</v>
      </c>
      <c r="J87" s="86">
        <f t="shared" si="22"/>
        <v>224.58</v>
      </c>
      <c r="K87" s="86">
        <f t="shared" si="23"/>
        <v>224.58</v>
      </c>
    </row>
    <row r="88" spans="1:11" ht="33.75" x14ac:dyDescent="0.2">
      <c r="A88" s="28" t="s">
        <v>382</v>
      </c>
      <c r="B88" s="50" t="s">
        <v>318</v>
      </c>
      <c r="C88" s="51">
        <v>92762</v>
      </c>
      <c r="D88" s="236" t="s">
        <v>383</v>
      </c>
      <c r="E88" s="48" t="s">
        <v>333</v>
      </c>
      <c r="F88" s="74">
        <v>378</v>
      </c>
      <c r="G88" s="54">
        <v>378</v>
      </c>
      <c r="H88" s="54">
        <v>8.6599999999999984</v>
      </c>
      <c r="I88" s="54">
        <v>0.96</v>
      </c>
      <c r="J88" s="86">
        <f t="shared" si="22"/>
        <v>3636.36</v>
      </c>
      <c r="K88" s="86">
        <f t="shared" si="23"/>
        <v>3636.36</v>
      </c>
    </row>
    <row r="89" spans="1:11" ht="33.75" x14ac:dyDescent="0.2">
      <c r="A89" s="28" t="s">
        <v>384</v>
      </c>
      <c r="B89" s="50" t="s">
        <v>318</v>
      </c>
      <c r="C89" s="51">
        <v>92759</v>
      </c>
      <c r="D89" s="236" t="s">
        <v>385</v>
      </c>
      <c r="E89" s="48" t="s">
        <v>333</v>
      </c>
      <c r="F89" s="74">
        <v>146</v>
      </c>
      <c r="G89" s="54">
        <v>146</v>
      </c>
      <c r="H89" s="54">
        <v>8.8000000000000007</v>
      </c>
      <c r="I89" s="54">
        <v>3.39</v>
      </c>
      <c r="J89" s="86">
        <f t="shared" si="22"/>
        <v>1779.74</v>
      </c>
      <c r="K89" s="86">
        <f t="shared" si="23"/>
        <v>1779.74</v>
      </c>
    </row>
    <row r="90" spans="1:11" x14ac:dyDescent="0.2">
      <c r="A90" s="55" t="s">
        <v>386</v>
      </c>
      <c r="B90" s="56"/>
      <c r="C90" s="56"/>
      <c r="D90" s="55" t="s">
        <v>387</v>
      </c>
      <c r="E90" s="56"/>
      <c r="F90" s="80"/>
      <c r="G90" s="80"/>
      <c r="H90" s="80"/>
      <c r="I90" s="80"/>
      <c r="J90" s="88">
        <f>SUM(J91:J98)</f>
        <v>15707.820000000002</v>
      </c>
      <c r="K90" s="88">
        <f>SUM(K91:K98)</f>
        <v>15707.820000000002</v>
      </c>
    </row>
    <row r="91" spans="1:11" ht="22.5" x14ac:dyDescent="0.2">
      <c r="A91" s="28" t="s">
        <v>388</v>
      </c>
      <c r="B91" s="50" t="s">
        <v>234</v>
      </c>
      <c r="C91" s="51">
        <v>60205</v>
      </c>
      <c r="D91" s="236" t="s">
        <v>379</v>
      </c>
      <c r="E91" s="48" t="s">
        <v>236</v>
      </c>
      <c r="F91" s="74">
        <v>131.02000000000001</v>
      </c>
      <c r="G91" s="54">
        <v>131.02000000000001</v>
      </c>
      <c r="H91" s="54">
        <v>28.45</v>
      </c>
      <c r="I91" s="54">
        <v>19.59</v>
      </c>
      <c r="J91" s="86">
        <f t="shared" ref="J91:J98" si="24">TRUNC((I91+H91)*F91,2)</f>
        <v>6294.2</v>
      </c>
      <c r="K91" s="86">
        <f t="shared" ref="K91:K98" si="25">TRUNC((I91+H91)*G91,2)</f>
        <v>6294.2</v>
      </c>
    </row>
    <row r="92" spans="1:11" ht="22.5" x14ac:dyDescent="0.2">
      <c r="A92" s="28" t="s">
        <v>389</v>
      </c>
      <c r="B92" s="50" t="s">
        <v>234</v>
      </c>
      <c r="C92" s="51">
        <v>60524</v>
      </c>
      <c r="D92" s="236" t="s">
        <v>345</v>
      </c>
      <c r="E92" s="48" t="s">
        <v>280</v>
      </c>
      <c r="F92" s="74">
        <v>9.56</v>
      </c>
      <c r="G92" s="54">
        <v>9.56</v>
      </c>
      <c r="H92" s="54">
        <v>499.08</v>
      </c>
      <c r="I92" s="54">
        <v>0</v>
      </c>
      <c r="J92" s="86">
        <f t="shared" si="24"/>
        <v>4771.2</v>
      </c>
      <c r="K92" s="86">
        <f t="shared" si="25"/>
        <v>4771.2</v>
      </c>
    </row>
    <row r="93" spans="1:11" ht="22.5" x14ac:dyDescent="0.2">
      <c r="A93" s="28" t="s">
        <v>390</v>
      </c>
      <c r="B93" s="50" t="s">
        <v>234</v>
      </c>
      <c r="C93" s="51">
        <v>60800</v>
      </c>
      <c r="D93" s="236" t="s">
        <v>367</v>
      </c>
      <c r="E93" s="48" t="s">
        <v>280</v>
      </c>
      <c r="F93" s="74">
        <v>9.56</v>
      </c>
      <c r="G93" s="54">
        <v>9.56</v>
      </c>
      <c r="H93" s="54">
        <v>0.09</v>
      </c>
      <c r="I93" s="54">
        <v>43.1</v>
      </c>
      <c r="J93" s="86">
        <f t="shared" si="24"/>
        <v>412.89</v>
      </c>
      <c r="K93" s="86">
        <f t="shared" si="25"/>
        <v>412.89</v>
      </c>
    </row>
    <row r="94" spans="1:11" ht="22.5" x14ac:dyDescent="0.2">
      <c r="A94" s="28" t="s">
        <v>391</v>
      </c>
      <c r="B94" s="50" t="s">
        <v>234</v>
      </c>
      <c r="C94" s="51">
        <v>60303</v>
      </c>
      <c r="D94" s="236" t="s">
        <v>370</v>
      </c>
      <c r="E94" s="48" t="s">
        <v>333</v>
      </c>
      <c r="F94" s="74">
        <v>22.9</v>
      </c>
      <c r="G94" s="54">
        <v>22.9</v>
      </c>
      <c r="H94" s="54">
        <v>8.07</v>
      </c>
      <c r="I94" s="54">
        <v>2.4699999999999998</v>
      </c>
      <c r="J94" s="86">
        <f t="shared" si="24"/>
        <v>241.36</v>
      </c>
      <c r="K94" s="86">
        <f t="shared" si="25"/>
        <v>241.36</v>
      </c>
    </row>
    <row r="95" spans="1:11" ht="22.5" x14ac:dyDescent="0.2">
      <c r="A95" s="28" t="s">
        <v>392</v>
      </c>
      <c r="B95" s="50" t="s">
        <v>234</v>
      </c>
      <c r="C95" s="51">
        <v>60304</v>
      </c>
      <c r="D95" s="236" t="s">
        <v>372</v>
      </c>
      <c r="E95" s="48" t="s">
        <v>333</v>
      </c>
      <c r="F95" s="74">
        <v>64</v>
      </c>
      <c r="G95" s="54">
        <v>64</v>
      </c>
      <c r="H95" s="54">
        <v>7.82</v>
      </c>
      <c r="I95" s="54">
        <v>2.48</v>
      </c>
      <c r="J95" s="86">
        <f t="shared" si="24"/>
        <v>659.2</v>
      </c>
      <c r="K95" s="86">
        <f t="shared" si="25"/>
        <v>659.2</v>
      </c>
    </row>
    <row r="96" spans="1:11" ht="33.75" x14ac:dyDescent="0.2">
      <c r="A96" s="28" t="s">
        <v>393</v>
      </c>
      <c r="B96" s="50" t="s">
        <v>318</v>
      </c>
      <c r="C96" s="51">
        <v>92762</v>
      </c>
      <c r="D96" s="236" t="s">
        <v>383</v>
      </c>
      <c r="E96" s="48" t="s">
        <v>333</v>
      </c>
      <c r="F96" s="74">
        <v>196.4</v>
      </c>
      <c r="G96" s="54">
        <v>196.4</v>
      </c>
      <c r="H96" s="54">
        <v>8.6599999999999984</v>
      </c>
      <c r="I96" s="54">
        <v>0.96</v>
      </c>
      <c r="J96" s="86">
        <f t="shared" si="24"/>
        <v>1889.36</v>
      </c>
      <c r="K96" s="86">
        <f t="shared" si="25"/>
        <v>1889.36</v>
      </c>
    </row>
    <row r="97" spans="1:11" ht="33.75" x14ac:dyDescent="0.2">
      <c r="A97" s="28" t="s">
        <v>394</v>
      </c>
      <c r="B97" s="50" t="s">
        <v>318</v>
      </c>
      <c r="C97" s="51">
        <v>92763</v>
      </c>
      <c r="D97" s="236" t="s">
        <v>395</v>
      </c>
      <c r="E97" s="48" t="s">
        <v>333</v>
      </c>
      <c r="F97" s="74">
        <v>25.7</v>
      </c>
      <c r="G97" s="54">
        <v>25.7</v>
      </c>
      <c r="H97" s="54">
        <v>7.51</v>
      </c>
      <c r="I97" s="54">
        <v>0.6</v>
      </c>
      <c r="J97" s="86">
        <f t="shared" si="24"/>
        <v>208.42</v>
      </c>
      <c r="K97" s="86">
        <f t="shared" si="25"/>
        <v>208.42</v>
      </c>
    </row>
    <row r="98" spans="1:11" ht="33.75" x14ac:dyDescent="0.2">
      <c r="A98" s="28" t="s">
        <v>396</v>
      </c>
      <c r="B98" s="50" t="s">
        <v>318</v>
      </c>
      <c r="C98" s="51">
        <v>92759</v>
      </c>
      <c r="D98" s="236" t="s">
        <v>385</v>
      </c>
      <c r="E98" s="48" t="s">
        <v>333</v>
      </c>
      <c r="F98" s="74">
        <v>101</v>
      </c>
      <c r="G98" s="54">
        <v>101</v>
      </c>
      <c r="H98" s="54">
        <v>8.8000000000000007</v>
      </c>
      <c r="I98" s="54">
        <v>3.39</v>
      </c>
      <c r="J98" s="86">
        <f t="shared" si="24"/>
        <v>1231.19</v>
      </c>
      <c r="K98" s="86">
        <f t="shared" si="25"/>
        <v>1231.19</v>
      </c>
    </row>
    <row r="99" spans="1:11" x14ac:dyDescent="0.2">
      <c r="A99" s="55" t="s">
        <v>397</v>
      </c>
      <c r="B99" s="56"/>
      <c r="C99" s="56"/>
      <c r="D99" s="55" t="s">
        <v>398</v>
      </c>
      <c r="E99" s="56"/>
      <c r="F99" s="80"/>
      <c r="G99" s="80"/>
      <c r="H99" s="80"/>
      <c r="I99" s="80"/>
      <c r="J99" s="88">
        <f>J100</f>
        <v>10859.6</v>
      </c>
      <c r="K99" s="88">
        <f>K100</f>
        <v>10859.6</v>
      </c>
    </row>
    <row r="100" spans="1:11" ht="56.25" x14ac:dyDescent="0.2">
      <c r="A100" s="28" t="s">
        <v>399</v>
      </c>
      <c r="B100" s="46" t="s">
        <v>400</v>
      </c>
      <c r="C100" s="57" t="s">
        <v>401</v>
      </c>
      <c r="D100" s="236" t="s">
        <v>402</v>
      </c>
      <c r="E100" s="48" t="s">
        <v>236</v>
      </c>
      <c r="F100" s="74">
        <v>85</v>
      </c>
      <c r="G100" s="54">
        <v>85</v>
      </c>
      <c r="H100" s="54">
        <v>98.690000000000012</v>
      </c>
      <c r="I100" s="54">
        <v>29.07</v>
      </c>
      <c r="J100" s="86">
        <f>TRUNC((I100+H100)*F100,2)</f>
        <v>10859.6</v>
      </c>
      <c r="K100" s="86">
        <f>TRUNC((I100+H100)*G100,2)</f>
        <v>10859.6</v>
      </c>
    </row>
    <row r="101" spans="1:11" x14ac:dyDescent="0.2">
      <c r="A101" s="55" t="s">
        <v>403</v>
      </c>
      <c r="B101" s="56"/>
      <c r="C101" s="56"/>
      <c r="D101" s="55" t="s">
        <v>404</v>
      </c>
      <c r="E101" s="56"/>
      <c r="F101" s="80"/>
      <c r="G101" s="80"/>
      <c r="H101" s="80"/>
      <c r="I101" s="80"/>
      <c r="J101" s="88">
        <f>J102</f>
        <v>1349.1</v>
      </c>
      <c r="K101" s="88">
        <f>K102</f>
        <v>1349.1</v>
      </c>
    </row>
    <row r="102" spans="1:11" ht="22.5" x14ac:dyDescent="0.2">
      <c r="A102" s="28" t="s">
        <v>405</v>
      </c>
      <c r="B102" s="50" t="s">
        <v>234</v>
      </c>
      <c r="C102" s="51">
        <v>60010</v>
      </c>
      <c r="D102" s="236" t="s">
        <v>406</v>
      </c>
      <c r="E102" s="48" t="s">
        <v>280</v>
      </c>
      <c r="F102" s="74">
        <v>0.55000000000000004</v>
      </c>
      <c r="G102" s="54">
        <v>0.55000000000000004</v>
      </c>
      <c r="H102" s="54">
        <v>1829.1699999999998</v>
      </c>
      <c r="I102" s="54">
        <v>623.74000000000012</v>
      </c>
      <c r="J102" s="86">
        <f>TRUNC((I102+H102)*F102,2)</f>
        <v>1349.1</v>
      </c>
      <c r="K102" s="86">
        <f>TRUNC((I102+H102)*G102,2)</f>
        <v>1349.1</v>
      </c>
    </row>
    <row r="103" spans="1:11" x14ac:dyDescent="0.2">
      <c r="A103" s="55" t="s">
        <v>407</v>
      </c>
      <c r="B103" s="56"/>
      <c r="C103" s="56"/>
      <c r="D103" s="55" t="s">
        <v>353</v>
      </c>
      <c r="E103" s="56"/>
      <c r="F103" s="80"/>
      <c r="G103" s="80"/>
      <c r="H103" s="80"/>
      <c r="I103" s="80"/>
      <c r="J103" s="89">
        <f>J104</f>
        <v>228.96</v>
      </c>
      <c r="K103" s="89">
        <f>K104</f>
        <v>228.96</v>
      </c>
    </row>
    <row r="104" spans="1:11" ht="22.5" x14ac:dyDescent="0.2">
      <c r="A104" s="28" t="s">
        <v>408</v>
      </c>
      <c r="B104" s="50" t="s">
        <v>234</v>
      </c>
      <c r="C104" s="51">
        <v>60487</v>
      </c>
      <c r="D104" s="236" t="s">
        <v>355</v>
      </c>
      <c r="E104" s="48" t="s">
        <v>230</v>
      </c>
      <c r="F104" s="74">
        <v>18</v>
      </c>
      <c r="G104" s="54">
        <v>18</v>
      </c>
      <c r="H104" s="54">
        <v>12.72</v>
      </c>
      <c r="I104" s="54">
        <v>0</v>
      </c>
      <c r="J104" s="86">
        <f>TRUNC((I104+H104)*F104,2)</f>
        <v>228.96</v>
      </c>
      <c r="K104" s="86">
        <f>TRUNC((I104+H104)*G104,2)</f>
        <v>228.96</v>
      </c>
    </row>
    <row r="105" spans="1:11" x14ac:dyDescent="0.2">
      <c r="A105" s="44" t="s">
        <v>409</v>
      </c>
      <c r="B105" s="45"/>
      <c r="C105" s="45"/>
      <c r="D105" s="44" t="s">
        <v>410</v>
      </c>
      <c r="E105" s="45"/>
      <c r="F105" s="79"/>
      <c r="G105" s="79"/>
      <c r="H105" s="79"/>
      <c r="I105" s="79"/>
      <c r="J105" s="85">
        <f>SUM(J106:J147)</f>
        <v>20634.249999999996</v>
      </c>
      <c r="K105" s="85">
        <f>SUM(K106:K147)</f>
        <v>20634.249999999996</v>
      </c>
    </row>
    <row r="106" spans="1:11" ht="22.5" x14ac:dyDescent="0.2">
      <c r="A106" s="28" t="s">
        <v>411</v>
      </c>
      <c r="B106" s="50" t="s">
        <v>234</v>
      </c>
      <c r="C106" s="51">
        <v>70371</v>
      </c>
      <c r="D106" s="236" t="s">
        <v>412</v>
      </c>
      <c r="E106" s="48" t="s">
        <v>230</v>
      </c>
      <c r="F106" s="74">
        <v>60</v>
      </c>
      <c r="G106" s="54">
        <v>60</v>
      </c>
      <c r="H106" s="54">
        <v>1.22</v>
      </c>
      <c r="I106" s="54">
        <v>0.3</v>
      </c>
      <c r="J106" s="86">
        <f t="shared" ref="J106:J147" si="26">TRUNC((I106+H106)*F106,2)</f>
        <v>91.2</v>
      </c>
      <c r="K106" s="86">
        <f t="shared" ref="K106:K147" si="27">TRUNC((I106+H106)*G106,2)</f>
        <v>91.2</v>
      </c>
    </row>
    <row r="107" spans="1:11" ht="22.5" x14ac:dyDescent="0.2">
      <c r="A107" s="28" t="s">
        <v>413</v>
      </c>
      <c r="B107" s="50" t="s">
        <v>234</v>
      </c>
      <c r="C107" s="51">
        <v>70391</v>
      </c>
      <c r="D107" s="236" t="s">
        <v>414</v>
      </c>
      <c r="E107" s="48" t="s">
        <v>230</v>
      </c>
      <c r="F107" s="74">
        <v>160</v>
      </c>
      <c r="G107" s="54">
        <v>160</v>
      </c>
      <c r="H107" s="54">
        <v>0.15</v>
      </c>
      <c r="I107" s="54">
        <v>0.48</v>
      </c>
      <c r="J107" s="86">
        <f t="shared" si="26"/>
        <v>100.8</v>
      </c>
      <c r="K107" s="86">
        <f t="shared" si="27"/>
        <v>100.8</v>
      </c>
    </row>
    <row r="108" spans="1:11" ht="33.75" x14ac:dyDescent="0.2">
      <c r="A108" s="28" t="s">
        <v>415</v>
      </c>
      <c r="B108" s="50" t="s">
        <v>318</v>
      </c>
      <c r="C108" s="51">
        <v>91924</v>
      </c>
      <c r="D108" s="236" t="s">
        <v>416</v>
      </c>
      <c r="E108" s="48" t="s">
        <v>255</v>
      </c>
      <c r="F108" s="74">
        <v>520</v>
      </c>
      <c r="G108" s="54">
        <v>520</v>
      </c>
      <c r="H108" s="54">
        <v>1.68</v>
      </c>
      <c r="I108" s="54">
        <v>0.72</v>
      </c>
      <c r="J108" s="86">
        <f t="shared" si="26"/>
        <v>1248</v>
      </c>
      <c r="K108" s="86">
        <f t="shared" si="27"/>
        <v>1248</v>
      </c>
    </row>
    <row r="109" spans="1:11" ht="33.75" x14ac:dyDescent="0.2">
      <c r="A109" s="28" t="s">
        <v>417</v>
      </c>
      <c r="B109" s="50" t="s">
        <v>318</v>
      </c>
      <c r="C109" s="51">
        <v>91926</v>
      </c>
      <c r="D109" s="236" t="s">
        <v>418</v>
      </c>
      <c r="E109" s="48" t="s">
        <v>255</v>
      </c>
      <c r="F109" s="74">
        <v>300</v>
      </c>
      <c r="G109" s="54">
        <v>300</v>
      </c>
      <c r="H109" s="54">
        <v>2.58</v>
      </c>
      <c r="I109" s="54">
        <v>0.90999999999999992</v>
      </c>
      <c r="J109" s="86">
        <f t="shared" si="26"/>
        <v>1047</v>
      </c>
      <c r="K109" s="86">
        <f t="shared" si="27"/>
        <v>1047</v>
      </c>
    </row>
    <row r="110" spans="1:11" ht="33.75" x14ac:dyDescent="0.2">
      <c r="A110" s="28" t="s">
        <v>419</v>
      </c>
      <c r="B110" s="50" t="s">
        <v>318</v>
      </c>
      <c r="C110" s="51">
        <v>91932</v>
      </c>
      <c r="D110" s="236" t="s">
        <v>420</v>
      </c>
      <c r="E110" s="48" t="s">
        <v>255</v>
      </c>
      <c r="F110" s="74">
        <v>45</v>
      </c>
      <c r="G110" s="54">
        <v>45</v>
      </c>
      <c r="H110" s="54">
        <v>11.129999999999999</v>
      </c>
      <c r="I110" s="54">
        <v>2.3899999999999997</v>
      </c>
      <c r="J110" s="86">
        <f t="shared" si="26"/>
        <v>608.4</v>
      </c>
      <c r="K110" s="86">
        <f t="shared" si="27"/>
        <v>608.4</v>
      </c>
    </row>
    <row r="111" spans="1:11" ht="22.5" x14ac:dyDescent="0.2">
      <c r="A111" s="28" t="s">
        <v>421</v>
      </c>
      <c r="B111" s="50" t="s">
        <v>234</v>
      </c>
      <c r="C111" s="51">
        <v>70565</v>
      </c>
      <c r="D111" s="236" t="s">
        <v>422</v>
      </c>
      <c r="E111" s="48" t="s">
        <v>255</v>
      </c>
      <c r="F111" s="74">
        <v>100</v>
      </c>
      <c r="G111" s="54">
        <v>100</v>
      </c>
      <c r="H111" s="54">
        <v>4.38</v>
      </c>
      <c r="I111" s="54">
        <v>2.0300000000000002</v>
      </c>
      <c r="J111" s="86">
        <f t="shared" si="26"/>
        <v>641</v>
      </c>
      <c r="K111" s="86">
        <f t="shared" si="27"/>
        <v>641</v>
      </c>
    </row>
    <row r="112" spans="1:11" ht="22.5" x14ac:dyDescent="0.2">
      <c r="A112" s="28" t="s">
        <v>423</v>
      </c>
      <c r="B112" s="50" t="s">
        <v>318</v>
      </c>
      <c r="C112" s="51">
        <v>91936</v>
      </c>
      <c r="D112" s="236" t="s">
        <v>424</v>
      </c>
      <c r="E112" s="48" t="s">
        <v>230</v>
      </c>
      <c r="F112" s="74">
        <v>16</v>
      </c>
      <c r="G112" s="54">
        <v>16</v>
      </c>
      <c r="H112" s="54">
        <v>5.69</v>
      </c>
      <c r="I112" s="54">
        <v>7.05</v>
      </c>
      <c r="J112" s="86">
        <f t="shared" si="26"/>
        <v>203.84</v>
      </c>
      <c r="K112" s="86">
        <f t="shared" si="27"/>
        <v>203.84</v>
      </c>
    </row>
    <row r="113" spans="1:11" ht="33.75" x14ac:dyDescent="0.2">
      <c r="A113" s="28" t="s">
        <v>425</v>
      </c>
      <c r="B113" s="50" t="s">
        <v>318</v>
      </c>
      <c r="C113" s="51">
        <v>91939</v>
      </c>
      <c r="D113" s="236" t="s">
        <v>426</v>
      </c>
      <c r="E113" s="48" t="s">
        <v>230</v>
      </c>
      <c r="F113" s="74">
        <v>3</v>
      </c>
      <c r="G113" s="54">
        <v>3</v>
      </c>
      <c r="H113" s="54">
        <v>7.15</v>
      </c>
      <c r="I113" s="54">
        <v>17.559999999999999</v>
      </c>
      <c r="J113" s="86">
        <f t="shared" si="26"/>
        <v>74.13</v>
      </c>
      <c r="K113" s="86">
        <f t="shared" si="27"/>
        <v>74.13</v>
      </c>
    </row>
    <row r="114" spans="1:11" ht="33.75" x14ac:dyDescent="0.2">
      <c r="A114" s="28" t="s">
        <v>427</v>
      </c>
      <c r="B114" s="50" t="s">
        <v>318</v>
      </c>
      <c r="C114" s="51">
        <v>91940</v>
      </c>
      <c r="D114" s="236" t="s">
        <v>428</v>
      </c>
      <c r="E114" s="48" t="s">
        <v>230</v>
      </c>
      <c r="F114" s="74">
        <v>31</v>
      </c>
      <c r="G114" s="54">
        <v>31</v>
      </c>
      <c r="H114" s="54">
        <v>4.57</v>
      </c>
      <c r="I114" s="54">
        <v>9.33</v>
      </c>
      <c r="J114" s="86">
        <f t="shared" si="26"/>
        <v>430.9</v>
      </c>
      <c r="K114" s="86">
        <f t="shared" si="27"/>
        <v>430.9</v>
      </c>
    </row>
    <row r="115" spans="1:11" ht="22.5" x14ac:dyDescent="0.2">
      <c r="A115" s="28" t="s">
        <v>429</v>
      </c>
      <c r="B115" s="50" t="s">
        <v>234</v>
      </c>
      <c r="C115" s="51">
        <v>70930</v>
      </c>
      <c r="D115" s="236" t="s">
        <v>430</v>
      </c>
      <c r="E115" s="48" t="s">
        <v>230</v>
      </c>
      <c r="F115" s="74">
        <v>79</v>
      </c>
      <c r="G115" s="54">
        <v>79</v>
      </c>
      <c r="H115" s="54">
        <v>1.89</v>
      </c>
      <c r="I115" s="54">
        <v>2.48</v>
      </c>
      <c r="J115" s="86">
        <f t="shared" si="26"/>
        <v>345.23</v>
      </c>
      <c r="K115" s="86">
        <f t="shared" si="27"/>
        <v>345.23</v>
      </c>
    </row>
    <row r="116" spans="1:11" ht="22.5" x14ac:dyDescent="0.2">
      <c r="A116" s="28" t="s">
        <v>431</v>
      </c>
      <c r="B116" s="50" t="s">
        <v>234</v>
      </c>
      <c r="C116" s="51">
        <v>70929</v>
      </c>
      <c r="D116" s="236" t="s">
        <v>432</v>
      </c>
      <c r="E116" s="48" t="s">
        <v>230</v>
      </c>
      <c r="F116" s="74">
        <v>40</v>
      </c>
      <c r="G116" s="54">
        <v>40</v>
      </c>
      <c r="H116" s="54">
        <v>7.26</v>
      </c>
      <c r="I116" s="54">
        <v>10.57</v>
      </c>
      <c r="J116" s="86">
        <f t="shared" si="26"/>
        <v>713.2</v>
      </c>
      <c r="K116" s="86">
        <f t="shared" si="27"/>
        <v>713.2</v>
      </c>
    </row>
    <row r="117" spans="1:11" ht="22.5" x14ac:dyDescent="0.2">
      <c r="A117" s="28" t="s">
        <v>433</v>
      </c>
      <c r="B117" s="50" t="s">
        <v>234</v>
      </c>
      <c r="C117" s="51">
        <v>70932</v>
      </c>
      <c r="D117" s="236" t="s">
        <v>434</v>
      </c>
      <c r="E117" s="48" t="s">
        <v>230</v>
      </c>
      <c r="F117" s="74">
        <v>121</v>
      </c>
      <c r="G117" s="54">
        <v>121</v>
      </c>
      <c r="H117" s="54">
        <v>0.2</v>
      </c>
      <c r="I117" s="54">
        <v>0.92</v>
      </c>
      <c r="J117" s="86">
        <f t="shared" si="26"/>
        <v>135.52000000000001</v>
      </c>
      <c r="K117" s="86">
        <f t="shared" si="27"/>
        <v>135.52000000000001</v>
      </c>
    </row>
    <row r="118" spans="1:11" ht="22.5" x14ac:dyDescent="0.2">
      <c r="A118" s="28" t="s">
        <v>435</v>
      </c>
      <c r="B118" s="50" t="s">
        <v>234</v>
      </c>
      <c r="C118" s="51">
        <v>72395</v>
      </c>
      <c r="D118" s="236" t="s">
        <v>436</v>
      </c>
      <c r="E118" s="48" t="s">
        <v>230</v>
      </c>
      <c r="F118" s="74">
        <v>40</v>
      </c>
      <c r="G118" s="54">
        <v>40</v>
      </c>
      <c r="H118" s="54">
        <v>3.57</v>
      </c>
      <c r="I118" s="54">
        <v>0.92</v>
      </c>
      <c r="J118" s="86">
        <f t="shared" si="26"/>
        <v>179.6</v>
      </c>
      <c r="K118" s="86">
        <f t="shared" si="27"/>
        <v>179.6</v>
      </c>
    </row>
    <row r="119" spans="1:11" ht="22.5" x14ac:dyDescent="0.2">
      <c r="A119" s="28" t="s">
        <v>437</v>
      </c>
      <c r="B119" s="50" t="s">
        <v>234</v>
      </c>
      <c r="C119" s="51">
        <v>71043</v>
      </c>
      <c r="D119" s="236" t="s">
        <v>438</v>
      </c>
      <c r="E119" s="48" t="s">
        <v>230</v>
      </c>
      <c r="F119" s="74">
        <v>1</v>
      </c>
      <c r="G119" s="54">
        <v>1</v>
      </c>
      <c r="H119" s="54">
        <v>3.16</v>
      </c>
      <c r="I119" s="54">
        <v>9.0300000000000011</v>
      </c>
      <c r="J119" s="86">
        <f t="shared" si="26"/>
        <v>12.19</v>
      </c>
      <c r="K119" s="86">
        <f t="shared" si="27"/>
        <v>12.19</v>
      </c>
    </row>
    <row r="120" spans="1:11" ht="22.5" x14ac:dyDescent="0.2">
      <c r="A120" s="28" t="s">
        <v>439</v>
      </c>
      <c r="B120" s="50" t="s">
        <v>234</v>
      </c>
      <c r="C120" s="51">
        <v>71121</v>
      </c>
      <c r="D120" s="236" t="s">
        <v>440</v>
      </c>
      <c r="E120" s="48" t="s">
        <v>230</v>
      </c>
      <c r="F120" s="74">
        <v>4</v>
      </c>
      <c r="G120" s="54">
        <v>4</v>
      </c>
      <c r="H120" s="54">
        <v>3.94</v>
      </c>
      <c r="I120" s="54">
        <v>4.0600000000000005</v>
      </c>
      <c r="J120" s="86">
        <f t="shared" si="26"/>
        <v>32</v>
      </c>
      <c r="K120" s="86">
        <f t="shared" si="27"/>
        <v>32</v>
      </c>
    </row>
    <row r="121" spans="1:11" ht="22.5" x14ac:dyDescent="0.2">
      <c r="A121" s="28" t="s">
        <v>441</v>
      </c>
      <c r="B121" s="50" t="s">
        <v>318</v>
      </c>
      <c r="C121" s="51">
        <v>93659</v>
      </c>
      <c r="D121" s="236" t="s">
        <v>442</v>
      </c>
      <c r="E121" s="48" t="s">
        <v>230</v>
      </c>
      <c r="F121" s="74">
        <v>1</v>
      </c>
      <c r="G121" s="54">
        <v>1</v>
      </c>
      <c r="H121" s="54">
        <v>13.129999999999999</v>
      </c>
      <c r="I121" s="54">
        <v>5.98</v>
      </c>
      <c r="J121" s="86">
        <f t="shared" si="26"/>
        <v>19.11</v>
      </c>
      <c r="K121" s="86">
        <f t="shared" si="27"/>
        <v>19.11</v>
      </c>
    </row>
    <row r="122" spans="1:11" ht="22.5" x14ac:dyDescent="0.2">
      <c r="A122" s="28" t="s">
        <v>443</v>
      </c>
      <c r="B122" s="50" t="s">
        <v>318</v>
      </c>
      <c r="C122" s="51">
        <v>93654</v>
      </c>
      <c r="D122" s="236" t="s">
        <v>444</v>
      </c>
      <c r="E122" s="48" t="s">
        <v>230</v>
      </c>
      <c r="F122" s="74">
        <v>9</v>
      </c>
      <c r="G122" s="54">
        <v>9</v>
      </c>
      <c r="H122" s="54">
        <v>7.8</v>
      </c>
      <c r="I122" s="54">
        <v>1.4900000000000002</v>
      </c>
      <c r="J122" s="86">
        <f t="shared" si="26"/>
        <v>83.61</v>
      </c>
      <c r="K122" s="86">
        <f t="shared" si="27"/>
        <v>83.61</v>
      </c>
    </row>
    <row r="123" spans="1:11" ht="22.5" x14ac:dyDescent="0.2">
      <c r="A123" s="28" t="s">
        <v>445</v>
      </c>
      <c r="B123" s="50" t="s">
        <v>318</v>
      </c>
      <c r="C123" s="51">
        <v>93655</v>
      </c>
      <c r="D123" s="236" t="s">
        <v>446</v>
      </c>
      <c r="E123" s="48" t="s">
        <v>230</v>
      </c>
      <c r="F123" s="74">
        <v>5</v>
      </c>
      <c r="G123" s="54">
        <v>5</v>
      </c>
      <c r="H123" s="54">
        <v>8.2099999999999991</v>
      </c>
      <c r="I123" s="54">
        <v>2.08</v>
      </c>
      <c r="J123" s="86">
        <f t="shared" si="26"/>
        <v>51.45</v>
      </c>
      <c r="K123" s="86">
        <f t="shared" si="27"/>
        <v>51.45</v>
      </c>
    </row>
    <row r="124" spans="1:11" ht="22.5" x14ac:dyDescent="0.2">
      <c r="A124" s="28" t="s">
        <v>447</v>
      </c>
      <c r="B124" s="50" t="s">
        <v>318</v>
      </c>
      <c r="C124" s="51">
        <v>93657</v>
      </c>
      <c r="D124" s="236" t="s">
        <v>448</v>
      </c>
      <c r="E124" s="48" t="s">
        <v>230</v>
      </c>
      <c r="F124" s="74">
        <v>1</v>
      </c>
      <c r="G124" s="54">
        <v>1</v>
      </c>
      <c r="H124" s="54">
        <v>8.629999999999999</v>
      </c>
      <c r="I124" s="54">
        <v>2.87</v>
      </c>
      <c r="J124" s="86">
        <f t="shared" si="26"/>
        <v>11.5</v>
      </c>
      <c r="K124" s="86">
        <f t="shared" si="27"/>
        <v>11.5</v>
      </c>
    </row>
    <row r="125" spans="1:11" ht="22.5" x14ac:dyDescent="0.2">
      <c r="A125" s="28" t="s">
        <v>449</v>
      </c>
      <c r="B125" s="50" t="s">
        <v>318</v>
      </c>
      <c r="C125" s="51">
        <v>93673</v>
      </c>
      <c r="D125" s="236" t="s">
        <v>450</v>
      </c>
      <c r="E125" s="48" t="s">
        <v>230</v>
      </c>
      <c r="F125" s="74">
        <v>1</v>
      </c>
      <c r="G125" s="54">
        <v>1</v>
      </c>
      <c r="H125" s="54">
        <v>56.49</v>
      </c>
      <c r="I125" s="54">
        <v>17.96</v>
      </c>
      <c r="J125" s="86">
        <f t="shared" si="26"/>
        <v>74.45</v>
      </c>
      <c r="K125" s="86">
        <f t="shared" si="27"/>
        <v>74.45</v>
      </c>
    </row>
    <row r="126" spans="1:11" ht="22.5" x14ac:dyDescent="0.2">
      <c r="A126" s="28" t="s">
        <v>451</v>
      </c>
      <c r="B126" s="50" t="s">
        <v>234</v>
      </c>
      <c r="C126" s="51">
        <v>71184</v>
      </c>
      <c r="D126" s="236" t="s">
        <v>452</v>
      </c>
      <c r="E126" s="48" t="s">
        <v>230</v>
      </c>
      <c r="F126" s="74">
        <v>3</v>
      </c>
      <c r="G126" s="54">
        <v>3</v>
      </c>
      <c r="H126" s="54">
        <v>75.45</v>
      </c>
      <c r="I126" s="54">
        <v>31.119999999999997</v>
      </c>
      <c r="J126" s="86">
        <f t="shared" si="26"/>
        <v>319.70999999999998</v>
      </c>
      <c r="K126" s="86">
        <f t="shared" si="27"/>
        <v>319.70999999999998</v>
      </c>
    </row>
    <row r="127" spans="1:11" ht="22.5" x14ac:dyDescent="0.2">
      <c r="A127" s="28" t="s">
        <v>453</v>
      </c>
      <c r="B127" s="50" t="s">
        <v>234</v>
      </c>
      <c r="C127" s="51">
        <v>71251</v>
      </c>
      <c r="D127" s="236" t="s">
        <v>454</v>
      </c>
      <c r="E127" s="48" t="s">
        <v>255</v>
      </c>
      <c r="F127" s="74">
        <v>90</v>
      </c>
      <c r="G127" s="54">
        <v>90</v>
      </c>
      <c r="H127" s="54">
        <v>6.77</v>
      </c>
      <c r="I127" s="54">
        <v>9.34</v>
      </c>
      <c r="J127" s="86">
        <f t="shared" si="26"/>
        <v>1449.9</v>
      </c>
      <c r="K127" s="86">
        <f t="shared" si="27"/>
        <v>1449.9</v>
      </c>
    </row>
    <row r="128" spans="1:11" ht="45" x14ac:dyDescent="0.2">
      <c r="A128" s="52" t="s">
        <v>455</v>
      </c>
      <c r="B128" s="46" t="s">
        <v>318</v>
      </c>
      <c r="C128" s="47">
        <v>91845</v>
      </c>
      <c r="D128" s="236" t="s">
        <v>456</v>
      </c>
      <c r="E128" s="53" t="s">
        <v>255</v>
      </c>
      <c r="F128" s="74">
        <v>110</v>
      </c>
      <c r="G128" s="54">
        <v>110</v>
      </c>
      <c r="H128" s="54">
        <v>4.13</v>
      </c>
      <c r="I128" s="54">
        <v>2.2400000000000002</v>
      </c>
      <c r="J128" s="86">
        <f t="shared" si="26"/>
        <v>700.7</v>
      </c>
      <c r="K128" s="86">
        <f t="shared" si="27"/>
        <v>700.7</v>
      </c>
    </row>
    <row r="129" spans="1:11" ht="33.75" x14ac:dyDescent="0.2">
      <c r="A129" s="52" t="s">
        <v>457</v>
      </c>
      <c r="B129" s="46" t="s">
        <v>318</v>
      </c>
      <c r="C129" s="47">
        <v>91854</v>
      </c>
      <c r="D129" s="236" t="s">
        <v>458</v>
      </c>
      <c r="E129" s="53" t="s">
        <v>255</v>
      </c>
      <c r="F129" s="74">
        <v>75</v>
      </c>
      <c r="G129" s="54">
        <v>75</v>
      </c>
      <c r="H129" s="54">
        <v>3.37</v>
      </c>
      <c r="I129" s="54">
        <v>4.2799999999999994</v>
      </c>
      <c r="J129" s="86">
        <f t="shared" si="26"/>
        <v>573.75</v>
      </c>
      <c r="K129" s="86">
        <f t="shared" si="27"/>
        <v>573.75</v>
      </c>
    </row>
    <row r="130" spans="1:11" ht="22.5" x14ac:dyDescent="0.2">
      <c r="A130" s="28" t="s">
        <v>459</v>
      </c>
      <c r="B130" s="50" t="s">
        <v>234</v>
      </c>
      <c r="C130" s="51">
        <v>71450</v>
      </c>
      <c r="D130" s="236" t="s">
        <v>460</v>
      </c>
      <c r="E130" s="48" t="s">
        <v>230</v>
      </c>
      <c r="F130" s="74">
        <v>8</v>
      </c>
      <c r="G130" s="54">
        <v>8</v>
      </c>
      <c r="H130" s="54">
        <v>116.34</v>
      </c>
      <c r="I130" s="54">
        <v>18.669999999999998</v>
      </c>
      <c r="J130" s="86">
        <f t="shared" si="26"/>
        <v>1080.08</v>
      </c>
      <c r="K130" s="86">
        <f t="shared" si="27"/>
        <v>1080.08</v>
      </c>
    </row>
    <row r="131" spans="1:11" ht="22.5" x14ac:dyDescent="0.2">
      <c r="A131" s="28" t="s">
        <v>461</v>
      </c>
      <c r="B131" s="50" t="s">
        <v>234</v>
      </c>
      <c r="C131" s="51">
        <v>71451</v>
      </c>
      <c r="D131" s="236" t="s">
        <v>462</v>
      </c>
      <c r="E131" s="48" t="s">
        <v>230</v>
      </c>
      <c r="F131" s="74">
        <v>2</v>
      </c>
      <c r="G131" s="54">
        <v>2</v>
      </c>
      <c r="H131" s="54">
        <v>137.79</v>
      </c>
      <c r="I131" s="54">
        <v>18.669999999999998</v>
      </c>
      <c r="J131" s="86">
        <f t="shared" si="26"/>
        <v>312.92</v>
      </c>
      <c r="K131" s="86">
        <f t="shared" si="27"/>
        <v>312.92</v>
      </c>
    </row>
    <row r="132" spans="1:11" ht="33.75" x14ac:dyDescent="0.2">
      <c r="A132" s="28" t="s">
        <v>463</v>
      </c>
      <c r="B132" s="50" t="s">
        <v>318</v>
      </c>
      <c r="C132" s="51">
        <v>92023</v>
      </c>
      <c r="D132" s="236" t="s">
        <v>464</v>
      </c>
      <c r="E132" s="48" t="s">
        <v>230</v>
      </c>
      <c r="F132" s="74">
        <v>1</v>
      </c>
      <c r="G132" s="54">
        <v>1</v>
      </c>
      <c r="H132" s="54">
        <v>20.260000000000002</v>
      </c>
      <c r="I132" s="54">
        <v>19.45</v>
      </c>
      <c r="J132" s="86">
        <f t="shared" si="26"/>
        <v>39.71</v>
      </c>
      <c r="K132" s="86">
        <f t="shared" si="27"/>
        <v>39.71</v>
      </c>
    </row>
    <row r="133" spans="1:11" ht="22.5" x14ac:dyDescent="0.2">
      <c r="A133" s="28" t="s">
        <v>465</v>
      </c>
      <c r="B133" s="50" t="s">
        <v>234</v>
      </c>
      <c r="C133" s="51">
        <v>71440</v>
      </c>
      <c r="D133" s="236" t="s">
        <v>466</v>
      </c>
      <c r="E133" s="48" t="s">
        <v>230</v>
      </c>
      <c r="F133" s="74">
        <v>7</v>
      </c>
      <c r="G133" s="54">
        <v>7</v>
      </c>
      <c r="H133" s="54">
        <v>6.42</v>
      </c>
      <c r="I133" s="54">
        <v>6.52</v>
      </c>
      <c r="J133" s="86">
        <f t="shared" si="26"/>
        <v>90.58</v>
      </c>
      <c r="K133" s="86">
        <f t="shared" si="27"/>
        <v>90.58</v>
      </c>
    </row>
    <row r="134" spans="1:11" ht="22.5" x14ac:dyDescent="0.2">
      <c r="A134" s="28" t="s">
        <v>467</v>
      </c>
      <c r="B134" s="50" t="s">
        <v>234</v>
      </c>
      <c r="C134" s="51">
        <v>71441</v>
      </c>
      <c r="D134" s="236" t="s">
        <v>468</v>
      </c>
      <c r="E134" s="48" t="s">
        <v>230</v>
      </c>
      <c r="F134" s="74">
        <v>2</v>
      </c>
      <c r="G134" s="54">
        <v>2</v>
      </c>
      <c r="H134" s="54">
        <v>9.1999999999999993</v>
      </c>
      <c r="I134" s="54">
        <v>11.5</v>
      </c>
      <c r="J134" s="86">
        <f t="shared" si="26"/>
        <v>41.4</v>
      </c>
      <c r="K134" s="86">
        <f t="shared" si="27"/>
        <v>41.4</v>
      </c>
    </row>
    <row r="135" spans="1:11" ht="22.5" x14ac:dyDescent="0.2">
      <c r="A135" s="28" t="s">
        <v>469</v>
      </c>
      <c r="B135" s="50" t="s">
        <v>318</v>
      </c>
      <c r="C135" s="51">
        <v>97610</v>
      </c>
      <c r="D135" s="236" t="s">
        <v>470</v>
      </c>
      <c r="E135" s="48" t="s">
        <v>230</v>
      </c>
      <c r="F135" s="74">
        <v>4</v>
      </c>
      <c r="G135" s="54">
        <v>4</v>
      </c>
      <c r="H135" s="54">
        <v>8.86</v>
      </c>
      <c r="I135" s="54">
        <v>4.03</v>
      </c>
      <c r="J135" s="86">
        <f t="shared" si="26"/>
        <v>51.56</v>
      </c>
      <c r="K135" s="86">
        <f t="shared" si="27"/>
        <v>51.56</v>
      </c>
    </row>
    <row r="136" spans="1:11" ht="22.5" x14ac:dyDescent="0.2">
      <c r="A136" s="28" t="s">
        <v>471</v>
      </c>
      <c r="B136" s="50" t="s">
        <v>318</v>
      </c>
      <c r="C136" s="51">
        <v>100903</v>
      </c>
      <c r="D136" s="236" t="s">
        <v>472</v>
      </c>
      <c r="E136" s="48" t="s">
        <v>230</v>
      </c>
      <c r="F136" s="74">
        <v>80</v>
      </c>
      <c r="G136" s="54">
        <v>80</v>
      </c>
      <c r="H136" s="54">
        <v>16.63</v>
      </c>
      <c r="I136" s="54">
        <v>6.04</v>
      </c>
      <c r="J136" s="86">
        <f t="shared" si="26"/>
        <v>1813.6</v>
      </c>
      <c r="K136" s="86">
        <f t="shared" si="27"/>
        <v>1813.6</v>
      </c>
    </row>
    <row r="137" spans="1:11" ht="33.75" x14ac:dyDescent="0.2">
      <c r="A137" s="28" t="s">
        <v>473</v>
      </c>
      <c r="B137" s="50" t="s">
        <v>400</v>
      </c>
      <c r="C137" s="58" t="s">
        <v>474</v>
      </c>
      <c r="D137" s="236" t="s">
        <v>475</v>
      </c>
      <c r="E137" s="48" t="s">
        <v>230</v>
      </c>
      <c r="F137" s="74">
        <v>40</v>
      </c>
      <c r="G137" s="54">
        <v>40</v>
      </c>
      <c r="H137" s="54">
        <v>94.97</v>
      </c>
      <c r="I137" s="54">
        <v>13.08</v>
      </c>
      <c r="J137" s="86">
        <f t="shared" si="26"/>
        <v>4322</v>
      </c>
      <c r="K137" s="86">
        <f t="shared" si="27"/>
        <v>4322</v>
      </c>
    </row>
    <row r="138" spans="1:11" ht="22.5" x14ac:dyDescent="0.2">
      <c r="A138" s="28" t="s">
        <v>476</v>
      </c>
      <c r="B138" s="50" t="s">
        <v>400</v>
      </c>
      <c r="C138" s="58" t="s">
        <v>477</v>
      </c>
      <c r="D138" s="236" t="s">
        <v>478</v>
      </c>
      <c r="E138" s="48" t="s">
        <v>479</v>
      </c>
      <c r="F138" s="74">
        <v>4</v>
      </c>
      <c r="G138" s="54">
        <v>4</v>
      </c>
      <c r="H138" s="54">
        <v>151.74</v>
      </c>
      <c r="I138" s="54">
        <v>10.33</v>
      </c>
      <c r="J138" s="86">
        <f t="shared" si="26"/>
        <v>648.28</v>
      </c>
      <c r="K138" s="86">
        <f t="shared" si="27"/>
        <v>648.28</v>
      </c>
    </row>
    <row r="139" spans="1:11" ht="22.5" x14ac:dyDescent="0.2">
      <c r="A139" s="28" t="s">
        <v>480</v>
      </c>
      <c r="B139" s="50" t="s">
        <v>234</v>
      </c>
      <c r="C139" s="51">
        <v>71645</v>
      </c>
      <c r="D139" s="236" t="s">
        <v>481</v>
      </c>
      <c r="E139" s="48" t="s">
        <v>230</v>
      </c>
      <c r="F139" s="74">
        <v>2</v>
      </c>
      <c r="G139" s="54">
        <v>2</v>
      </c>
      <c r="H139" s="54">
        <v>155.37</v>
      </c>
      <c r="I139" s="54">
        <v>10.039999999999999</v>
      </c>
      <c r="J139" s="86">
        <f t="shared" si="26"/>
        <v>330.82</v>
      </c>
      <c r="K139" s="86">
        <f t="shared" si="27"/>
        <v>330.82</v>
      </c>
    </row>
    <row r="140" spans="1:11" ht="22.5" x14ac:dyDescent="0.2">
      <c r="A140" s="28" t="s">
        <v>482</v>
      </c>
      <c r="B140" s="50" t="s">
        <v>234</v>
      </c>
      <c r="C140" s="51">
        <v>71722</v>
      </c>
      <c r="D140" s="236" t="s">
        <v>483</v>
      </c>
      <c r="E140" s="48" t="s">
        <v>230</v>
      </c>
      <c r="F140" s="74">
        <v>40</v>
      </c>
      <c r="G140" s="54">
        <v>40</v>
      </c>
      <c r="H140" s="54">
        <v>1.46</v>
      </c>
      <c r="I140" s="54">
        <v>1.24</v>
      </c>
      <c r="J140" s="86">
        <f t="shared" si="26"/>
        <v>108</v>
      </c>
      <c r="K140" s="86">
        <f t="shared" si="27"/>
        <v>108</v>
      </c>
    </row>
    <row r="141" spans="1:11" ht="22.5" x14ac:dyDescent="0.2">
      <c r="A141" s="28" t="s">
        <v>484</v>
      </c>
      <c r="B141" s="50" t="s">
        <v>234</v>
      </c>
      <c r="C141" s="51">
        <v>71861</v>
      </c>
      <c r="D141" s="236" t="s">
        <v>485</v>
      </c>
      <c r="E141" s="48" t="s">
        <v>230</v>
      </c>
      <c r="F141" s="74">
        <v>160</v>
      </c>
      <c r="G141" s="54">
        <v>160</v>
      </c>
      <c r="H141" s="54">
        <v>0.1</v>
      </c>
      <c r="I141" s="54">
        <v>0.31</v>
      </c>
      <c r="J141" s="86">
        <f t="shared" si="26"/>
        <v>65.599999999999994</v>
      </c>
      <c r="K141" s="86">
        <f t="shared" si="27"/>
        <v>65.599999999999994</v>
      </c>
    </row>
    <row r="142" spans="1:11" ht="22.5" x14ac:dyDescent="0.2">
      <c r="A142" s="28" t="s">
        <v>486</v>
      </c>
      <c r="B142" s="50" t="s">
        <v>234</v>
      </c>
      <c r="C142" s="51">
        <v>72205</v>
      </c>
      <c r="D142" s="236" t="s">
        <v>487</v>
      </c>
      <c r="E142" s="48" t="s">
        <v>230</v>
      </c>
      <c r="F142" s="74">
        <v>1</v>
      </c>
      <c r="G142" s="54">
        <v>1</v>
      </c>
      <c r="H142" s="54">
        <v>1891.88</v>
      </c>
      <c r="I142" s="54">
        <v>186.76999999999998</v>
      </c>
      <c r="J142" s="86">
        <f t="shared" si="26"/>
        <v>2078.65</v>
      </c>
      <c r="K142" s="86">
        <f t="shared" si="27"/>
        <v>2078.65</v>
      </c>
    </row>
    <row r="143" spans="1:11" ht="22.5" x14ac:dyDescent="0.2">
      <c r="A143" s="28" t="s">
        <v>488</v>
      </c>
      <c r="B143" s="50" t="s">
        <v>400</v>
      </c>
      <c r="C143" s="58" t="s">
        <v>489</v>
      </c>
      <c r="D143" s="236" t="s">
        <v>490</v>
      </c>
      <c r="E143" s="48" t="s">
        <v>230</v>
      </c>
      <c r="F143" s="74">
        <v>2</v>
      </c>
      <c r="G143" s="54">
        <v>2</v>
      </c>
      <c r="H143" s="54">
        <v>34.82</v>
      </c>
      <c r="I143" s="54">
        <v>9.91</v>
      </c>
      <c r="J143" s="86">
        <f t="shared" si="26"/>
        <v>89.46</v>
      </c>
      <c r="K143" s="86">
        <f t="shared" si="27"/>
        <v>89.46</v>
      </c>
    </row>
    <row r="144" spans="1:11" ht="22.5" x14ac:dyDescent="0.2">
      <c r="A144" s="28" t="s">
        <v>491</v>
      </c>
      <c r="B144" s="50" t="s">
        <v>234</v>
      </c>
      <c r="C144" s="51">
        <v>72397</v>
      </c>
      <c r="D144" s="236" t="s">
        <v>492</v>
      </c>
      <c r="E144" s="48" t="s">
        <v>230</v>
      </c>
      <c r="F144" s="74">
        <v>1</v>
      </c>
      <c r="G144" s="54">
        <v>1</v>
      </c>
      <c r="H144" s="54">
        <v>2.92</v>
      </c>
      <c r="I144" s="54">
        <v>0.93</v>
      </c>
      <c r="J144" s="86">
        <f t="shared" si="26"/>
        <v>3.85</v>
      </c>
      <c r="K144" s="86">
        <f t="shared" si="27"/>
        <v>3.85</v>
      </c>
    </row>
    <row r="145" spans="1:11" ht="22.5" x14ac:dyDescent="0.2">
      <c r="A145" s="28" t="s">
        <v>493</v>
      </c>
      <c r="B145" s="50" t="s">
        <v>234</v>
      </c>
      <c r="C145" s="51">
        <v>72578</v>
      </c>
      <c r="D145" s="236" t="s">
        <v>494</v>
      </c>
      <c r="E145" s="48" t="s">
        <v>230</v>
      </c>
      <c r="F145" s="74">
        <v>3</v>
      </c>
      <c r="G145" s="54">
        <v>3</v>
      </c>
      <c r="H145" s="54">
        <v>6.73</v>
      </c>
      <c r="I145" s="54">
        <v>9.0300000000000011</v>
      </c>
      <c r="J145" s="86">
        <f t="shared" si="26"/>
        <v>47.28</v>
      </c>
      <c r="K145" s="86">
        <f t="shared" si="27"/>
        <v>47.28</v>
      </c>
    </row>
    <row r="146" spans="1:11" ht="22.5" x14ac:dyDescent="0.2">
      <c r="A146" s="28" t="s">
        <v>495</v>
      </c>
      <c r="B146" s="50" t="s">
        <v>234</v>
      </c>
      <c r="C146" s="51">
        <v>72578</v>
      </c>
      <c r="D146" s="236" t="s">
        <v>494</v>
      </c>
      <c r="E146" s="48" t="s">
        <v>230</v>
      </c>
      <c r="F146" s="74">
        <v>21</v>
      </c>
      <c r="G146" s="54">
        <v>21</v>
      </c>
      <c r="H146" s="54">
        <v>6.73</v>
      </c>
      <c r="I146" s="54">
        <v>9.0300000000000011</v>
      </c>
      <c r="J146" s="86">
        <f t="shared" si="26"/>
        <v>330.96</v>
      </c>
      <c r="K146" s="86">
        <f t="shared" si="27"/>
        <v>330.96</v>
      </c>
    </row>
    <row r="147" spans="1:11" ht="22.5" x14ac:dyDescent="0.2">
      <c r="A147" s="28" t="s">
        <v>496</v>
      </c>
      <c r="B147" s="50" t="s">
        <v>400</v>
      </c>
      <c r="C147" s="58" t="s">
        <v>497</v>
      </c>
      <c r="D147" s="236" t="s">
        <v>498</v>
      </c>
      <c r="E147" s="48" t="s">
        <v>230</v>
      </c>
      <c r="F147" s="74">
        <v>1</v>
      </c>
      <c r="G147" s="54">
        <v>1</v>
      </c>
      <c r="H147" s="54">
        <v>32.31</v>
      </c>
      <c r="I147" s="54">
        <v>0</v>
      </c>
      <c r="J147" s="86">
        <f t="shared" si="26"/>
        <v>32.31</v>
      </c>
      <c r="K147" s="86">
        <f t="shared" si="27"/>
        <v>32.31</v>
      </c>
    </row>
    <row r="148" spans="1:11" x14ac:dyDescent="0.2">
      <c r="A148" s="44" t="s">
        <v>499</v>
      </c>
      <c r="B148" s="45"/>
      <c r="C148" s="45"/>
      <c r="D148" s="44" t="s">
        <v>293</v>
      </c>
      <c r="E148" s="45"/>
      <c r="F148" s="79"/>
      <c r="G148" s="79"/>
      <c r="H148" s="79"/>
      <c r="I148" s="79"/>
      <c r="J148" s="85">
        <f>SUM(J149,J153,J161,J169,J178,J180,J183,J211,J236)</f>
        <v>19612.04</v>
      </c>
      <c r="K148" s="85">
        <f>SUM(K149,K153,K161,K169,K178,K180,K183,K211,K236)</f>
        <v>19612.04</v>
      </c>
    </row>
    <row r="149" spans="1:11" x14ac:dyDescent="0.2">
      <c r="A149" s="55" t="s">
        <v>500</v>
      </c>
      <c r="B149" s="56"/>
      <c r="C149" s="56"/>
      <c r="D149" s="55" t="s">
        <v>501</v>
      </c>
      <c r="E149" s="56"/>
      <c r="F149" s="80"/>
      <c r="G149" s="80"/>
      <c r="H149" s="80"/>
      <c r="I149" s="80"/>
      <c r="J149" s="89">
        <f>SUM(J150:J152)</f>
        <v>826.2</v>
      </c>
      <c r="K149" s="89">
        <f>SUM(K150:K152)</f>
        <v>826.2</v>
      </c>
    </row>
    <row r="150" spans="1:11" ht="33.75" x14ac:dyDescent="0.2">
      <c r="A150" s="28" t="s">
        <v>502</v>
      </c>
      <c r="B150" s="50" t="s">
        <v>318</v>
      </c>
      <c r="C150" s="51">
        <v>89987</v>
      </c>
      <c r="D150" s="237" t="s">
        <v>503</v>
      </c>
      <c r="E150" s="48" t="s">
        <v>230</v>
      </c>
      <c r="F150" s="74">
        <v>7</v>
      </c>
      <c r="G150" s="54">
        <v>7</v>
      </c>
      <c r="H150" s="54">
        <v>77.989999999999995</v>
      </c>
      <c r="I150" s="54">
        <v>6.8599999999999994</v>
      </c>
      <c r="J150" s="86">
        <f t="shared" ref="J150:J152" si="28">TRUNC((I150+H150)*F150,2)</f>
        <v>593.95000000000005</v>
      </c>
      <c r="K150" s="86">
        <f t="shared" ref="K150:K152" si="29">TRUNC((I150+H150)*G150,2)</f>
        <v>593.95000000000005</v>
      </c>
    </row>
    <row r="151" spans="1:11" ht="33.75" x14ac:dyDescent="0.2">
      <c r="A151" s="28" t="s">
        <v>504</v>
      </c>
      <c r="B151" s="50" t="s">
        <v>318</v>
      </c>
      <c r="C151" s="51">
        <v>94794</v>
      </c>
      <c r="D151" s="236" t="s">
        <v>505</v>
      </c>
      <c r="E151" s="48" t="s">
        <v>230</v>
      </c>
      <c r="F151" s="74">
        <v>1</v>
      </c>
      <c r="G151" s="54">
        <v>1</v>
      </c>
      <c r="H151" s="54">
        <v>138.67000000000002</v>
      </c>
      <c r="I151" s="54">
        <v>11.61</v>
      </c>
      <c r="J151" s="86">
        <f t="shared" si="28"/>
        <v>150.28</v>
      </c>
      <c r="K151" s="86">
        <f t="shared" si="29"/>
        <v>150.28</v>
      </c>
    </row>
    <row r="152" spans="1:11" ht="22.5" x14ac:dyDescent="0.2">
      <c r="A152" s="28" t="s">
        <v>506</v>
      </c>
      <c r="B152" s="50" t="s">
        <v>234</v>
      </c>
      <c r="C152" s="51">
        <v>80946</v>
      </c>
      <c r="D152" s="236" t="s">
        <v>507</v>
      </c>
      <c r="E152" s="48" t="s">
        <v>230</v>
      </c>
      <c r="F152" s="74">
        <v>1</v>
      </c>
      <c r="G152" s="54">
        <v>1</v>
      </c>
      <c r="H152" s="54">
        <v>62.99</v>
      </c>
      <c r="I152" s="54">
        <v>18.98</v>
      </c>
      <c r="J152" s="86">
        <f t="shared" si="28"/>
        <v>81.97</v>
      </c>
      <c r="K152" s="86">
        <f t="shared" si="29"/>
        <v>81.97</v>
      </c>
    </row>
    <row r="153" spans="1:11" x14ac:dyDescent="0.2">
      <c r="A153" s="55" t="s">
        <v>508</v>
      </c>
      <c r="B153" s="56"/>
      <c r="C153" s="56"/>
      <c r="D153" s="55" t="s">
        <v>509</v>
      </c>
      <c r="E153" s="56"/>
      <c r="F153" s="80"/>
      <c r="G153" s="80"/>
      <c r="H153" s="80"/>
      <c r="I153" s="80"/>
      <c r="J153" s="88">
        <f>SUM(J154:J160)</f>
        <v>1125.75</v>
      </c>
      <c r="K153" s="88">
        <f>SUM(K154:K160)</f>
        <v>1125.75</v>
      </c>
    </row>
    <row r="154" spans="1:11" ht="22.5" x14ac:dyDescent="0.2">
      <c r="A154" s="28" t="s">
        <v>510</v>
      </c>
      <c r="B154" s="50" t="s">
        <v>234</v>
      </c>
      <c r="C154" s="51">
        <v>80590</v>
      </c>
      <c r="D154" s="236" t="s">
        <v>511</v>
      </c>
      <c r="E154" s="48" t="s">
        <v>230</v>
      </c>
      <c r="F154" s="74">
        <v>2</v>
      </c>
      <c r="G154" s="54">
        <v>2</v>
      </c>
      <c r="H154" s="54">
        <v>81.22</v>
      </c>
      <c r="I154" s="54">
        <v>12.14</v>
      </c>
      <c r="J154" s="86">
        <f t="shared" ref="J154:J160" si="30">TRUNC((I154+H154)*F154,2)</f>
        <v>186.72</v>
      </c>
      <c r="K154" s="86">
        <f t="shared" ref="K154:K160" si="31">TRUNC((I154+H154)*G154,2)</f>
        <v>186.72</v>
      </c>
    </row>
    <row r="155" spans="1:11" ht="22.5" x14ac:dyDescent="0.2">
      <c r="A155" s="28" t="s">
        <v>512</v>
      </c>
      <c r="B155" s="50" t="s">
        <v>234</v>
      </c>
      <c r="C155" s="51">
        <v>80541</v>
      </c>
      <c r="D155" s="236" t="s">
        <v>513</v>
      </c>
      <c r="E155" s="48" t="s">
        <v>230</v>
      </c>
      <c r="F155" s="74">
        <v>1</v>
      </c>
      <c r="G155" s="54">
        <v>1</v>
      </c>
      <c r="H155" s="54">
        <v>164.39</v>
      </c>
      <c r="I155" s="54">
        <v>54.160000000000004</v>
      </c>
      <c r="J155" s="86">
        <f t="shared" si="30"/>
        <v>218.55</v>
      </c>
      <c r="K155" s="86">
        <f t="shared" si="31"/>
        <v>218.55</v>
      </c>
    </row>
    <row r="156" spans="1:11" ht="22.5" x14ac:dyDescent="0.2">
      <c r="A156" s="28" t="s">
        <v>514</v>
      </c>
      <c r="B156" s="50" t="s">
        <v>234</v>
      </c>
      <c r="C156" s="51">
        <v>80572</v>
      </c>
      <c r="D156" s="236" t="s">
        <v>515</v>
      </c>
      <c r="E156" s="48" t="s">
        <v>230</v>
      </c>
      <c r="F156" s="74">
        <v>3</v>
      </c>
      <c r="G156" s="54">
        <v>3</v>
      </c>
      <c r="H156" s="54">
        <v>104.36999999999999</v>
      </c>
      <c r="I156" s="54">
        <v>6.22</v>
      </c>
      <c r="J156" s="86">
        <f t="shared" si="30"/>
        <v>331.77</v>
      </c>
      <c r="K156" s="86">
        <f t="shared" si="31"/>
        <v>331.77</v>
      </c>
    </row>
    <row r="157" spans="1:11" ht="22.5" x14ac:dyDescent="0.2">
      <c r="A157" s="28" t="s">
        <v>516</v>
      </c>
      <c r="B157" s="50" t="s">
        <v>318</v>
      </c>
      <c r="C157" s="51">
        <v>86883</v>
      </c>
      <c r="D157" s="236" t="s">
        <v>517</v>
      </c>
      <c r="E157" s="48" t="s">
        <v>230</v>
      </c>
      <c r="F157" s="74">
        <v>3</v>
      </c>
      <c r="G157" s="54">
        <v>3</v>
      </c>
      <c r="H157" s="54">
        <v>8.1999999999999993</v>
      </c>
      <c r="I157" s="54">
        <v>1.87</v>
      </c>
      <c r="J157" s="86">
        <f t="shared" si="30"/>
        <v>30.21</v>
      </c>
      <c r="K157" s="86">
        <f t="shared" si="31"/>
        <v>30.21</v>
      </c>
    </row>
    <row r="158" spans="1:11" ht="22.5" x14ac:dyDescent="0.2">
      <c r="A158" s="28" t="s">
        <v>518</v>
      </c>
      <c r="B158" s="50" t="s">
        <v>234</v>
      </c>
      <c r="C158" s="51">
        <v>80555</v>
      </c>
      <c r="D158" s="236" t="s">
        <v>519</v>
      </c>
      <c r="E158" s="48" t="s">
        <v>230</v>
      </c>
      <c r="F158" s="74">
        <v>3</v>
      </c>
      <c r="G158" s="54">
        <v>3</v>
      </c>
      <c r="H158" s="54">
        <v>43.95</v>
      </c>
      <c r="I158" s="54">
        <v>7.7700000000000005</v>
      </c>
      <c r="J158" s="86">
        <f t="shared" si="30"/>
        <v>155.16</v>
      </c>
      <c r="K158" s="86">
        <f t="shared" si="31"/>
        <v>155.16</v>
      </c>
    </row>
    <row r="159" spans="1:11" ht="33.75" x14ac:dyDescent="0.2">
      <c r="A159" s="28" t="s">
        <v>520</v>
      </c>
      <c r="B159" s="50" t="s">
        <v>318</v>
      </c>
      <c r="C159" s="51">
        <v>86877</v>
      </c>
      <c r="D159" s="237" t="s">
        <v>521</v>
      </c>
      <c r="E159" s="48" t="s">
        <v>230</v>
      </c>
      <c r="F159" s="74">
        <v>3</v>
      </c>
      <c r="G159" s="54">
        <v>3</v>
      </c>
      <c r="H159" s="54">
        <v>55.68</v>
      </c>
      <c r="I159" s="54">
        <v>3.87</v>
      </c>
      <c r="J159" s="86">
        <f t="shared" si="30"/>
        <v>178.65</v>
      </c>
      <c r="K159" s="86">
        <f t="shared" si="31"/>
        <v>178.65</v>
      </c>
    </row>
    <row r="160" spans="1:11" ht="22.5" x14ac:dyDescent="0.2">
      <c r="A160" s="28" t="s">
        <v>522</v>
      </c>
      <c r="B160" s="50" t="s">
        <v>234</v>
      </c>
      <c r="C160" s="51">
        <v>80550</v>
      </c>
      <c r="D160" s="236" t="s">
        <v>523</v>
      </c>
      <c r="E160" s="48" t="s">
        <v>524</v>
      </c>
      <c r="F160" s="74">
        <v>3</v>
      </c>
      <c r="G160" s="54">
        <v>3</v>
      </c>
      <c r="H160" s="54">
        <v>3.56</v>
      </c>
      <c r="I160" s="54">
        <v>4.67</v>
      </c>
      <c r="J160" s="86">
        <f t="shared" si="30"/>
        <v>24.69</v>
      </c>
      <c r="K160" s="86">
        <f t="shared" si="31"/>
        <v>24.69</v>
      </c>
    </row>
    <row r="161" spans="1:11" x14ac:dyDescent="0.2">
      <c r="A161" s="55" t="s">
        <v>525</v>
      </c>
      <c r="B161" s="56"/>
      <c r="C161" s="56"/>
      <c r="D161" s="55" t="s">
        <v>526</v>
      </c>
      <c r="E161" s="56"/>
      <c r="F161" s="80"/>
      <c r="G161" s="80"/>
      <c r="H161" s="80"/>
      <c r="I161" s="80"/>
      <c r="J161" s="88">
        <f>SUM(J162:J168)</f>
        <v>6979.44</v>
      </c>
      <c r="K161" s="88">
        <f>SUM(K162:K168)</f>
        <v>6979.44</v>
      </c>
    </row>
    <row r="162" spans="1:11" ht="22.5" x14ac:dyDescent="0.2">
      <c r="A162" s="28" t="s">
        <v>527</v>
      </c>
      <c r="B162" s="50" t="s">
        <v>234</v>
      </c>
      <c r="C162" s="51">
        <v>80686</v>
      </c>
      <c r="D162" s="236" t="s">
        <v>528</v>
      </c>
      <c r="E162" s="48" t="s">
        <v>230</v>
      </c>
      <c r="F162" s="74">
        <v>4</v>
      </c>
      <c r="G162" s="54">
        <v>4</v>
      </c>
      <c r="H162" s="54">
        <v>258.26</v>
      </c>
      <c r="I162" s="54">
        <v>12.14</v>
      </c>
      <c r="J162" s="86">
        <f t="shared" ref="J162:J168" si="32">TRUNC((I162+H162)*F162,2)</f>
        <v>1081.5999999999999</v>
      </c>
      <c r="K162" s="86">
        <f t="shared" ref="K162:K168" si="33">TRUNC((I162+H162)*G162,2)</f>
        <v>1081.5999999999999</v>
      </c>
    </row>
    <row r="163" spans="1:11" ht="22.5" x14ac:dyDescent="0.2">
      <c r="A163" s="28" t="s">
        <v>529</v>
      </c>
      <c r="B163" s="50" t="s">
        <v>234</v>
      </c>
      <c r="C163" s="51">
        <v>80693</v>
      </c>
      <c r="D163" s="236" t="s">
        <v>530</v>
      </c>
      <c r="E163" s="48" t="s">
        <v>230</v>
      </c>
      <c r="F163" s="74">
        <v>2</v>
      </c>
      <c r="G163" s="54">
        <v>2</v>
      </c>
      <c r="H163" s="54">
        <v>1495.88</v>
      </c>
      <c r="I163" s="54">
        <v>15.56</v>
      </c>
      <c r="J163" s="86">
        <f t="shared" si="32"/>
        <v>3022.88</v>
      </c>
      <c r="K163" s="86">
        <f t="shared" si="33"/>
        <v>3022.88</v>
      </c>
    </row>
    <row r="164" spans="1:11" ht="22.5" x14ac:dyDescent="0.2">
      <c r="A164" s="28" t="s">
        <v>531</v>
      </c>
      <c r="B164" s="50" t="s">
        <v>234</v>
      </c>
      <c r="C164" s="51">
        <v>80670</v>
      </c>
      <c r="D164" s="236" t="s">
        <v>532</v>
      </c>
      <c r="E164" s="48" t="s">
        <v>230</v>
      </c>
      <c r="F164" s="74">
        <v>6</v>
      </c>
      <c r="G164" s="54">
        <v>6</v>
      </c>
      <c r="H164" s="54">
        <v>165.64</v>
      </c>
      <c r="I164" s="54">
        <v>11.2</v>
      </c>
      <c r="J164" s="86">
        <f t="shared" si="32"/>
        <v>1061.04</v>
      </c>
      <c r="K164" s="86">
        <f t="shared" si="33"/>
        <v>1061.04</v>
      </c>
    </row>
    <row r="165" spans="1:11" ht="22.5" x14ac:dyDescent="0.2">
      <c r="A165" s="28" t="s">
        <v>533</v>
      </c>
      <c r="B165" s="50" t="s">
        <v>234</v>
      </c>
      <c r="C165" s="51">
        <v>80680</v>
      </c>
      <c r="D165" s="236" t="s">
        <v>534</v>
      </c>
      <c r="E165" s="48" t="s">
        <v>230</v>
      </c>
      <c r="F165" s="74">
        <v>6</v>
      </c>
      <c r="G165" s="54">
        <v>6</v>
      </c>
      <c r="H165" s="54">
        <v>52.339999999999996</v>
      </c>
      <c r="I165" s="54">
        <v>6.84</v>
      </c>
      <c r="J165" s="86">
        <f t="shared" si="32"/>
        <v>355.08</v>
      </c>
      <c r="K165" s="86">
        <f t="shared" si="33"/>
        <v>355.08</v>
      </c>
    </row>
    <row r="166" spans="1:11" ht="33.75" x14ac:dyDescent="0.2">
      <c r="A166" s="28" t="s">
        <v>535</v>
      </c>
      <c r="B166" s="50" t="s">
        <v>318</v>
      </c>
      <c r="C166" s="51">
        <v>86911</v>
      </c>
      <c r="D166" s="237" t="s">
        <v>536</v>
      </c>
      <c r="E166" s="48" t="s">
        <v>230</v>
      </c>
      <c r="F166" s="74">
        <v>2</v>
      </c>
      <c r="G166" s="54">
        <v>2</v>
      </c>
      <c r="H166" s="54">
        <v>78.709999999999994</v>
      </c>
      <c r="I166" s="54">
        <v>2.5900000000000003</v>
      </c>
      <c r="J166" s="86">
        <f t="shared" si="32"/>
        <v>162.6</v>
      </c>
      <c r="K166" s="86">
        <f t="shared" si="33"/>
        <v>162.6</v>
      </c>
    </row>
    <row r="167" spans="1:11" ht="22.5" x14ac:dyDescent="0.2">
      <c r="A167" s="28" t="s">
        <v>537</v>
      </c>
      <c r="B167" s="50" t="s">
        <v>234</v>
      </c>
      <c r="C167" s="51">
        <v>80656</v>
      </c>
      <c r="D167" s="236" t="s">
        <v>538</v>
      </c>
      <c r="E167" s="48" t="s">
        <v>230</v>
      </c>
      <c r="F167" s="74">
        <v>4</v>
      </c>
      <c r="G167" s="54">
        <v>4</v>
      </c>
      <c r="H167" s="54">
        <v>121.33</v>
      </c>
      <c r="I167" s="54">
        <v>6.22</v>
      </c>
      <c r="J167" s="86">
        <f t="shared" si="32"/>
        <v>510.2</v>
      </c>
      <c r="K167" s="86">
        <f t="shared" si="33"/>
        <v>510.2</v>
      </c>
    </row>
    <row r="168" spans="1:11" ht="56.25" x14ac:dyDescent="0.2">
      <c r="A168" s="28" t="s">
        <v>539</v>
      </c>
      <c r="B168" s="46" t="s">
        <v>318</v>
      </c>
      <c r="C168" s="47">
        <v>86922</v>
      </c>
      <c r="D168" s="236" t="s">
        <v>540</v>
      </c>
      <c r="E168" s="48" t="s">
        <v>230</v>
      </c>
      <c r="F168" s="74">
        <v>1</v>
      </c>
      <c r="G168" s="54">
        <v>1</v>
      </c>
      <c r="H168" s="54">
        <v>753.32</v>
      </c>
      <c r="I168" s="54">
        <v>32.72</v>
      </c>
      <c r="J168" s="86">
        <f t="shared" si="32"/>
        <v>786.04</v>
      </c>
      <c r="K168" s="86">
        <f t="shared" si="33"/>
        <v>786.04</v>
      </c>
    </row>
    <row r="169" spans="1:11" x14ac:dyDescent="0.2">
      <c r="A169" s="55" t="s">
        <v>541</v>
      </c>
      <c r="B169" s="56"/>
      <c r="C169" s="56"/>
      <c r="D169" s="55" t="s">
        <v>542</v>
      </c>
      <c r="E169" s="56"/>
      <c r="F169" s="80"/>
      <c r="G169" s="80"/>
      <c r="H169" s="80"/>
      <c r="I169" s="80"/>
      <c r="J169" s="89">
        <f>SUM(J170:J177)</f>
        <v>821.28</v>
      </c>
      <c r="K169" s="89">
        <f>SUM(K170:K177)</f>
        <v>821.28</v>
      </c>
    </row>
    <row r="170" spans="1:11" ht="22.5" x14ac:dyDescent="0.2">
      <c r="A170" s="28" t="s">
        <v>543</v>
      </c>
      <c r="B170" s="50" t="s">
        <v>234</v>
      </c>
      <c r="C170" s="51">
        <v>80502</v>
      </c>
      <c r="D170" s="236" t="s">
        <v>544</v>
      </c>
      <c r="E170" s="48" t="s">
        <v>230</v>
      </c>
      <c r="F170" s="74">
        <v>1</v>
      </c>
      <c r="G170" s="54">
        <v>1</v>
      </c>
      <c r="H170" s="54">
        <v>208.65</v>
      </c>
      <c r="I170" s="54">
        <v>58.820000000000007</v>
      </c>
      <c r="J170" s="86">
        <f t="shared" ref="J170:J177" si="34">TRUNC((I170+H170)*F170,2)</f>
        <v>267.47000000000003</v>
      </c>
      <c r="K170" s="86">
        <f t="shared" ref="K170:K177" si="35">TRUNC((I170+H170)*G170,2)</f>
        <v>267.47000000000003</v>
      </c>
    </row>
    <row r="171" spans="1:11" ht="22.5" x14ac:dyDescent="0.2">
      <c r="A171" s="28" t="s">
        <v>545</v>
      </c>
      <c r="B171" s="50" t="s">
        <v>234</v>
      </c>
      <c r="C171" s="51">
        <v>80517</v>
      </c>
      <c r="D171" s="236" t="s">
        <v>546</v>
      </c>
      <c r="E171" s="48" t="s">
        <v>230</v>
      </c>
      <c r="F171" s="74">
        <v>1</v>
      </c>
      <c r="G171" s="54">
        <v>1</v>
      </c>
      <c r="H171" s="54">
        <v>254.08</v>
      </c>
      <c r="I171" s="54">
        <v>50.67</v>
      </c>
      <c r="J171" s="86">
        <f t="shared" si="34"/>
        <v>304.75</v>
      </c>
      <c r="K171" s="86">
        <f t="shared" si="35"/>
        <v>304.75</v>
      </c>
    </row>
    <row r="172" spans="1:11" ht="22.5" x14ac:dyDescent="0.2">
      <c r="A172" s="28" t="s">
        <v>547</v>
      </c>
      <c r="B172" s="50" t="s">
        <v>234</v>
      </c>
      <c r="C172" s="51">
        <v>80513</v>
      </c>
      <c r="D172" s="236" t="s">
        <v>548</v>
      </c>
      <c r="E172" s="48" t="s">
        <v>230</v>
      </c>
      <c r="F172" s="74">
        <v>1</v>
      </c>
      <c r="G172" s="54">
        <v>1</v>
      </c>
      <c r="H172" s="54">
        <v>9.6999999999999993</v>
      </c>
      <c r="I172" s="54">
        <v>9.9699999999999989</v>
      </c>
      <c r="J172" s="86">
        <f t="shared" si="34"/>
        <v>19.670000000000002</v>
      </c>
      <c r="K172" s="86">
        <f t="shared" si="35"/>
        <v>19.670000000000002</v>
      </c>
    </row>
    <row r="173" spans="1:11" ht="22.5" x14ac:dyDescent="0.2">
      <c r="A173" s="28" t="s">
        <v>549</v>
      </c>
      <c r="B173" s="50" t="s">
        <v>234</v>
      </c>
      <c r="C173" s="51">
        <v>80514</v>
      </c>
      <c r="D173" s="236" t="s">
        <v>550</v>
      </c>
      <c r="E173" s="48" t="s">
        <v>230</v>
      </c>
      <c r="F173" s="74">
        <v>1</v>
      </c>
      <c r="G173" s="54">
        <v>1</v>
      </c>
      <c r="H173" s="54">
        <v>33.83</v>
      </c>
      <c r="I173" s="54">
        <v>4.3499999999999996</v>
      </c>
      <c r="J173" s="86">
        <f t="shared" si="34"/>
        <v>38.18</v>
      </c>
      <c r="K173" s="86">
        <f t="shared" si="35"/>
        <v>38.18</v>
      </c>
    </row>
    <row r="174" spans="1:11" ht="22.5" x14ac:dyDescent="0.2">
      <c r="A174" s="28" t="s">
        <v>551</v>
      </c>
      <c r="B174" s="50" t="s">
        <v>234</v>
      </c>
      <c r="C174" s="51">
        <v>80510</v>
      </c>
      <c r="D174" s="236" t="s">
        <v>552</v>
      </c>
      <c r="E174" s="48" t="s">
        <v>230</v>
      </c>
      <c r="F174" s="74">
        <v>1</v>
      </c>
      <c r="G174" s="54">
        <v>1</v>
      </c>
      <c r="H174" s="54">
        <v>10.65</v>
      </c>
      <c r="I174" s="54">
        <v>4.66</v>
      </c>
      <c r="J174" s="86">
        <f t="shared" si="34"/>
        <v>15.31</v>
      </c>
      <c r="K174" s="86">
        <f t="shared" si="35"/>
        <v>15.31</v>
      </c>
    </row>
    <row r="175" spans="1:11" ht="22.5" x14ac:dyDescent="0.2">
      <c r="A175" s="28" t="s">
        <v>553</v>
      </c>
      <c r="B175" s="50" t="s">
        <v>234</v>
      </c>
      <c r="C175" s="51">
        <v>80520</v>
      </c>
      <c r="D175" s="236" t="s">
        <v>554</v>
      </c>
      <c r="E175" s="48" t="s">
        <v>555</v>
      </c>
      <c r="F175" s="74">
        <v>1</v>
      </c>
      <c r="G175" s="54">
        <v>1</v>
      </c>
      <c r="H175" s="54">
        <v>4.37</v>
      </c>
      <c r="I175" s="54">
        <v>6.22</v>
      </c>
      <c r="J175" s="86">
        <f t="shared" si="34"/>
        <v>10.59</v>
      </c>
      <c r="K175" s="86">
        <f t="shared" si="35"/>
        <v>10.59</v>
      </c>
    </row>
    <row r="176" spans="1:11" ht="22.5" x14ac:dyDescent="0.2">
      <c r="A176" s="28" t="s">
        <v>556</v>
      </c>
      <c r="B176" s="50" t="s">
        <v>234</v>
      </c>
      <c r="C176" s="51">
        <v>80526</v>
      </c>
      <c r="D176" s="236" t="s">
        <v>557</v>
      </c>
      <c r="E176" s="48" t="s">
        <v>230</v>
      </c>
      <c r="F176" s="74">
        <v>1</v>
      </c>
      <c r="G176" s="54">
        <v>1</v>
      </c>
      <c r="H176" s="54">
        <v>133.38999999999999</v>
      </c>
      <c r="I176" s="54">
        <v>4.67</v>
      </c>
      <c r="J176" s="86">
        <f t="shared" si="34"/>
        <v>138.06</v>
      </c>
      <c r="K176" s="86">
        <f t="shared" si="35"/>
        <v>138.06</v>
      </c>
    </row>
    <row r="177" spans="1:11" ht="22.5" x14ac:dyDescent="0.2">
      <c r="A177" s="28" t="s">
        <v>558</v>
      </c>
      <c r="B177" s="50" t="s">
        <v>318</v>
      </c>
      <c r="C177" s="51">
        <v>95544</v>
      </c>
      <c r="D177" s="236" t="s">
        <v>559</v>
      </c>
      <c r="E177" s="48" t="s">
        <v>230</v>
      </c>
      <c r="F177" s="74">
        <v>1</v>
      </c>
      <c r="G177" s="54">
        <v>1</v>
      </c>
      <c r="H177" s="54">
        <v>20.190000000000001</v>
      </c>
      <c r="I177" s="54">
        <v>7.0600000000000005</v>
      </c>
      <c r="J177" s="86">
        <f t="shared" si="34"/>
        <v>27.25</v>
      </c>
      <c r="K177" s="86">
        <f t="shared" si="35"/>
        <v>27.25</v>
      </c>
    </row>
    <row r="178" spans="1:11" x14ac:dyDescent="0.2">
      <c r="A178" s="55" t="s">
        <v>560</v>
      </c>
      <c r="B178" s="56"/>
      <c r="C178" s="56"/>
      <c r="D178" s="55" t="s">
        <v>561</v>
      </c>
      <c r="E178" s="56"/>
      <c r="F178" s="80"/>
      <c r="G178" s="80"/>
      <c r="H178" s="80"/>
      <c r="I178" s="80"/>
      <c r="J178" s="89">
        <f>J179</f>
        <v>95.45</v>
      </c>
      <c r="K178" s="89">
        <f>K179</f>
        <v>95.45</v>
      </c>
    </row>
    <row r="179" spans="1:11" ht="22.5" x14ac:dyDescent="0.2">
      <c r="A179" s="28" t="s">
        <v>562</v>
      </c>
      <c r="B179" s="50" t="s">
        <v>234</v>
      </c>
      <c r="C179" s="51">
        <v>80721</v>
      </c>
      <c r="D179" s="236" t="s">
        <v>563</v>
      </c>
      <c r="E179" s="48" t="s">
        <v>230</v>
      </c>
      <c r="F179" s="74">
        <v>1</v>
      </c>
      <c r="G179" s="54">
        <v>1</v>
      </c>
      <c r="H179" s="54">
        <v>79.89</v>
      </c>
      <c r="I179" s="54">
        <v>15.56</v>
      </c>
      <c r="J179" s="86">
        <f>TRUNC((I179+H179)*F179,2)</f>
        <v>95.45</v>
      </c>
      <c r="K179" s="86">
        <f>TRUNC((I179+H179)*G179,2)</f>
        <v>95.45</v>
      </c>
    </row>
    <row r="180" spans="1:11" x14ac:dyDescent="0.2">
      <c r="A180" s="55" t="s">
        <v>564</v>
      </c>
      <c r="B180" s="56"/>
      <c r="C180" s="56"/>
      <c r="D180" s="55" t="s">
        <v>565</v>
      </c>
      <c r="E180" s="56"/>
      <c r="F180" s="80"/>
      <c r="G180" s="80"/>
      <c r="H180" s="80"/>
      <c r="I180" s="80"/>
      <c r="J180" s="89">
        <f>SUM(J181:J182)</f>
        <v>581.33000000000004</v>
      </c>
      <c r="K180" s="89">
        <f>SUM(K181:K182)</f>
        <v>581.33000000000004</v>
      </c>
    </row>
    <row r="181" spans="1:11" ht="22.5" x14ac:dyDescent="0.2">
      <c r="A181" s="28" t="s">
        <v>566</v>
      </c>
      <c r="B181" s="50" t="s">
        <v>400</v>
      </c>
      <c r="C181" s="58" t="s">
        <v>567</v>
      </c>
      <c r="D181" s="236" t="s">
        <v>568</v>
      </c>
      <c r="E181" s="48" t="s">
        <v>230</v>
      </c>
      <c r="F181" s="74">
        <v>5</v>
      </c>
      <c r="G181" s="54">
        <v>5</v>
      </c>
      <c r="H181" s="54">
        <v>38.21</v>
      </c>
      <c r="I181" s="54">
        <v>5.3599999999999994</v>
      </c>
      <c r="J181" s="86">
        <f t="shared" ref="J181:J182" si="36">TRUNC((I181+H181)*F181,2)</f>
        <v>217.85</v>
      </c>
      <c r="K181" s="86">
        <f t="shared" ref="K181:K182" si="37">TRUNC((I181+H181)*G181,2)</f>
        <v>217.85</v>
      </c>
    </row>
    <row r="182" spans="1:11" ht="22.5" x14ac:dyDescent="0.2">
      <c r="A182" s="28" t="s">
        <v>569</v>
      </c>
      <c r="B182" s="50" t="s">
        <v>400</v>
      </c>
      <c r="C182" s="58" t="s">
        <v>570</v>
      </c>
      <c r="D182" s="236" t="s">
        <v>571</v>
      </c>
      <c r="E182" s="48" t="s">
        <v>230</v>
      </c>
      <c r="F182" s="74">
        <v>4</v>
      </c>
      <c r="G182" s="54">
        <v>4</v>
      </c>
      <c r="H182" s="54">
        <v>83.1</v>
      </c>
      <c r="I182" s="54">
        <v>7.7700000000000005</v>
      </c>
      <c r="J182" s="86">
        <f t="shared" si="36"/>
        <v>363.48</v>
      </c>
      <c r="K182" s="86">
        <f t="shared" si="37"/>
        <v>363.48</v>
      </c>
    </row>
    <row r="183" spans="1:11" x14ac:dyDescent="0.2">
      <c r="A183" s="55" t="s">
        <v>572</v>
      </c>
      <c r="B183" s="56"/>
      <c r="C183" s="56"/>
      <c r="D183" s="55" t="s">
        <v>573</v>
      </c>
      <c r="E183" s="56"/>
      <c r="F183" s="80"/>
      <c r="G183" s="80"/>
      <c r="H183" s="80"/>
      <c r="I183" s="80"/>
      <c r="J183" s="88">
        <f>SUM(J184,J188,J192,J198,J205,J208)</f>
        <v>1995.6699999999998</v>
      </c>
      <c r="K183" s="88">
        <f>SUM(K184,K188,K192,K198,K205,K208)</f>
        <v>1995.6699999999998</v>
      </c>
    </row>
    <row r="184" spans="1:11" x14ac:dyDescent="0.2">
      <c r="A184" s="59" t="s">
        <v>574</v>
      </c>
      <c r="B184" s="60"/>
      <c r="C184" s="60"/>
      <c r="D184" s="59" t="s">
        <v>575</v>
      </c>
      <c r="E184" s="60"/>
      <c r="F184" s="81"/>
      <c r="G184" s="81"/>
      <c r="H184" s="81"/>
      <c r="I184" s="81"/>
      <c r="J184" s="90">
        <f>SUM(J185:J187)</f>
        <v>1115.58</v>
      </c>
      <c r="K184" s="90">
        <f>SUM(K185:K187)</f>
        <v>1115.58</v>
      </c>
    </row>
    <row r="185" spans="1:11" ht="22.5" x14ac:dyDescent="0.2">
      <c r="A185" s="28" t="s">
        <v>576</v>
      </c>
      <c r="B185" s="50" t="s">
        <v>234</v>
      </c>
      <c r="C185" s="51">
        <v>81003</v>
      </c>
      <c r="D185" s="236" t="s">
        <v>577</v>
      </c>
      <c r="E185" s="48" t="s">
        <v>255</v>
      </c>
      <c r="F185" s="74">
        <v>48</v>
      </c>
      <c r="G185" s="54">
        <v>48</v>
      </c>
      <c r="H185" s="54">
        <v>3.46</v>
      </c>
      <c r="I185" s="54">
        <v>3.74</v>
      </c>
      <c r="J185" s="86">
        <f t="shared" ref="J185:J187" si="38">TRUNC((I185+H185)*F185,2)</f>
        <v>345.6</v>
      </c>
      <c r="K185" s="86">
        <f t="shared" ref="K185:K187" si="39">TRUNC((I185+H185)*G185,2)</f>
        <v>345.6</v>
      </c>
    </row>
    <row r="186" spans="1:11" ht="33.75" x14ac:dyDescent="0.2">
      <c r="A186" s="28" t="s">
        <v>578</v>
      </c>
      <c r="B186" s="50" t="s">
        <v>318</v>
      </c>
      <c r="C186" s="51">
        <v>89449</v>
      </c>
      <c r="D186" s="236" t="s">
        <v>579</v>
      </c>
      <c r="E186" s="48" t="s">
        <v>255</v>
      </c>
      <c r="F186" s="74">
        <v>12</v>
      </c>
      <c r="G186" s="54">
        <v>12</v>
      </c>
      <c r="H186" s="54">
        <v>17.66</v>
      </c>
      <c r="I186" s="54">
        <v>1.04</v>
      </c>
      <c r="J186" s="86">
        <f t="shared" si="38"/>
        <v>224.4</v>
      </c>
      <c r="K186" s="86">
        <f t="shared" si="39"/>
        <v>224.4</v>
      </c>
    </row>
    <row r="187" spans="1:11" ht="22.5" x14ac:dyDescent="0.2">
      <c r="A187" s="28" t="s">
        <v>580</v>
      </c>
      <c r="B187" s="50" t="s">
        <v>234</v>
      </c>
      <c r="C187" s="51">
        <v>81007</v>
      </c>
      <c r="D187" s="236" t="s">
        <v>581</v>
      </c>
      <c r="E187" s="48" t="s">
        <v>255</v>
      </c>
      <c r="F187" s="74">
        <v>18</v>
      </c>
      <c r="G187" s="54">
        <v>18</v>
      </c>
      <c r="H187" s="54">
        <v>21.08</v>
      </c>
      <c r="I187" s="54">
        <v>9.23</v>
      </c>
      <c r="J187" s="86">
        <f t="shared" si="38"/>
        <v>545.58000000000004</v>
      </c>
      <c r="K187" s="86">
        <f t="shared" si="39"/>
        <v>545.58000000000004</v>
      </c>
    </row>
    <row r="188" spans="1:11" x14ac:dyDescent="0.2">
      <c r="A188" s="59" t="s">
        <v>582</v>
      </c>
      <c r="B188" s="60"/>
      <c r="C188" s="60"/>
      <c r="D188" s="59" t="s">
        <v>583</v>
      </c>
      <c r="E188" s="60"/>
      <c r="F188" s="81"/>
      <c r="G188" s="81"/>
      <c r="H188" s="81"/>
      <c r="I188" s="81"/>
      <c r="J188" s="91">
        <f>SUM(J189:J191)</f>
        <v>50.39</v>
      </c>
      <c r="K188" s="91">
        <f>SUM(K189:K191)</f>
        <v>50.39</v>
      </c>
    </row>
    <row r="189" spans="1:11" ht="22.5" x14ac:dyDescent="0.2">
      <c r="A189" s="28" t="s">
        <v>584</v>
      </c>
      <c r="B189" s="50" t="s">
        <v>234</v>
      </c>
      <c r="C189" s="51">
        <v>81165</v>
      </c>
      <c r="D189" s="236" t="s">
        <v>585</v>
      </c>
      <c r="E189" s="48" t="s">
        <v>230</v>
      </c>
      <c r="F189" s="74">
        <v>1</v>
      </c>
      <c r="G189" s="54">
        <v>1</v>
      </c>
      <c r="H189" s="54">
        <v>5.18</v>
      </c>
      <c r="I189" s="54">
        <v>5.59</v>
      </c>
      <c r="J189" s="86">
        <f t="shared" ref="J189:J191" si="40">TRUNC((I189+H189)*F189,2)</f>
        <v>10.77</v>
      </c>
      <c r="K189" s="86">
        <f t="shared" ref="K189:K191" si="41">TRUNC((I189+H189)*G189,2)</f>
        <v>10.77</v>
      </c>
    </row>
    <row r="190" spans="1:11" ht="22.5" x14ac:dyDescent="0.2">
      <c r="A190" s="28" t="s">
        <v>586</v>
      </c>
      <c r="B190" s="50" t="s">
        <v>234</v>
      </c>
      <c r="C190" s="51">
        <v>81181</v>
      </c>
      <c r="D190" s="236" t="s">
        <v>587</v>
      </c>
      <c r="E190" s="48" t="s">
        <v>230</v>
      </c>
      <c r="F190" s="74">
        <v>2</v>
      </c>
      <c r="G190" s="54">
        <v>2</v>
      </c>
      <c r="H190" s="54">
        <v>7.4</v>
      </c>
      <c r="I190" s="54">
        <v>4.3600000000000003</v>
      </c>
      <c r="J190" s="86">
        <f t="shared" si="40"/>
        <v>23.52</v>
      </c>
      <c r="K190" s="86">
        <f t="shared" si="41"/>
        <v>23.52</v>
      </c>
    </row>
    <row r="191" spans="1:11" ht="22.5" x14ac:dyDescent="0.2">
      <c r="A191" s="28" t="s">
        <v>588</v>
      </c>
      <c r="B191" s="50" t="s">
        <v>234</v>
      </c>
      <c r="C191" s="51">
        <v>81179</v>
      </c>
      <c r="D191" s="236" t="s">
        <v>589</v>
      </c>
      <c r="E191" s="48" t="s">
        <v>230</v>
      </c>
      <c r="F191" s="74">
        <v>2</v>
      </c>
      <c r="G191" s="54">
        <v>2</v>
      </c>
      <c r="H191" s="54">
        <v>3.71</v>
      </c>
      <c r="I191" s="54">
        <v>4.34</v>
      </c>
      <c r="J191" s="86">
        <f t="shared" si="40"/>
        <v>16.100000000000001</v>
      </c>
      <c r="K191" s="86">
        <f t="shared" si="41"/>
        <v>16.100000000000001</v>
      </c>
    </row>
    <row r="192" spans="1:11" x14ac:dyDescent="0.2">
      <c r="A192" s="59" t="s">
        <v>590</v>
      </c>
      <c r="B192" s="60"/>
      <c r="C192" s="60"/>
      <c r="D192" s="59" t="s">
        <v>591</v>
      </c>
      <c r="E192" s="60"/>
      <c r="F192" s="81"/>
      <c r="G192" s="81"/>
      <c r="H192" s="81"/>
      <c r="I192" s="81"/>
      <c r="J192" s="91">
        <f>SUM(J193:J197)</f>
        <v>330.05</v>
      </c>
      <c r="K192" s="91">
        <f>SUM(K193:K197)</f>
        <v>330.05</v>
      </c>
    </row>
    <row r="193" spans="1:11" ht="33.75" x14ac:dyDescent="0.2">
      <c r="A193" s="28" t="s">
        <v>592</v>
      </c>
      <c r="B193" s="50" t="s">
        <v>318</v>
      </c>
      <c r="C193" s="51">
        <v>89481</v>
      </c>
      <c r="D193" s="237" t="s">
        <v>593</v>
      </c>
      <c r="E193" s="48" t="s">
        <v>230</v>
      </c>
      <c r="F193" s="74">
        <v>17</v>
      </c>
      <c r="G193" s="54">
        <v>17</v>
      </c>
      <c r="H193" s="54">
        <v>2.29</v>
      </c>
      <c r="I193" s="54">
        <v>2.19</v>
      </c>
      <c r="J193" s="86">
        <f t="shared" ref="J193:J197" si="42">TRUNC((I193+H193)*F193,2)</f>
        <v>76.16</v>
      </c>
      <c r="K193" s="86">
        <f t="shared" ref="K193:K197" si="43">TRUNC((I193+H193)*G193,2)</f>
        <v>76.16</v>
      </c>
    </row>
    <row r="194" spans="1:11" ht="33.75" x14ac:dyDescent="0.2">
      <c r="A194" s="28" t="s">
        <v>594</v>
      </c>
      <c r="B194" s="50" t="s">
        <v>318</v>
      </c>
      <c r="C194" s="51">
        <v>89501</v>
      </c>
      <c r="D194" s="236" t="s">
        <v>595</v>
      </c>
      <c r="E194" s="48" t="s">
        <v>230</v>
      </c>
      <c r="F194" s="74">
        <v>2</v>
      </c>
      <c r="G194" s="54">
        <v>2</v>
      </c>
      <c r="H194" s="54">
        <v>8.7799999999999994</v>
      </c>
      <c r="I194" s="54">
        <v>3.94</v>
      </c>
      <c r="J194" s="86">
        <f t="shared" si="42"/>
        <v>25.44</v>
      </c>
      <c r="K194" s="86">
        <f t="shared" si="43"/>
        <v>25.44</v>
      </c>
    </row>
    <row r="195" spans="1:11" ht="22.5" x14ac:dyDescent="0.2">
      <c r="A195" s="28" t="s">
        <v>596</v>
      </c>
      <c r="B195" s="50" t="s">
        <v>234</v>
      </c>
      <c r="C195" s="51">
        <v>81325</v>
      </c>
      <c r="D195" s="236" t="s">
        <v>597</v>
      </c>
      <c r="E195" s="48" t="s">
        <v>230</v>
      </c>
      <c r="F195" s="74">
        <v>1</v>
      </c>
      <c r="G195" s="54">
        <v>1</v>
      </c>
      <c r="H195" s="54">
        <v>21</v>
      </c>
      <c r="I195" s="54">
        <v>8.7099999999999991</v>
      </c>
      <c r="J195" s="86">
        <f t="shared" si="42"/>
        <v>29.71</v>
      </c>
      <c r="K195" s="86">
        <f t="shared" si="43"/>
        <v>29.71</v>
      </c>
    </row>
    <row r="196" spans="1:11" ht="22.5" x14ac:dyDescent="0.2">
      <c r="A196" s="28" t="s">
        <v>598</v>
      </c>
      <c r="B196" s="50" t="s">
        <v>234</v>
      </c>
      <c r="C196" s="51">
        <v>81381</v>
      </c>
      <c r="D196" s="236" t="s">
        <v>599</v>
      </c>
      <c r="E196" s="48" t="s">
        <v>230</v>
      </c>
      <c r="F196" s="74">
        <v>8</v>
      </c>
      <c r="G196" s="54">
        <v>8</v>
      </c>
      <c r="H196" s="54">
        <v>14.28</v>
      </c>
      <c r="I196" s="54">
        <v>6.85</v>
      </c>
      <c r="J196" s="86">
        <f t="shared" si="42"/>
        <v>169.04</v>
      </c>
      <c r="K196" s="86">
        <f t="shared" si="43"/>
        <v>169.04</v>
      </c>
    </row>
    <row r="197" spans="1:11" ht="22.5" x14ac:dyDescent="0.2">
      <c r="A197" s="28" t="s">
        <v>600</v>
      </c>
      <c r="B197" s="50" t="s">
        <v>234</v>
      </c>
      <c r="C197" s="51">
        <v>81360</v>
      </c>
      <c r="D197" s="236" t="s">
        <v>601</v>
      </c>
      <c r="E197" s="48" t="s">
        <v>230</v>
      </c>
      <c r="F197" s="74">
        <v>3</v>
      </c>
      <c r="G197" s="54">
        <v>3</v>
      </c>
      <c r="H197" s="54">
        <v>6.36</v>
      </c>
      <c r="I197" s="54">
        <v>3.54</v>
      </c>
      <c r="J197" s="86">
        <f t="shared" si="42"/>
        <v>29.7</v>
      </c>
      <c r="K197" s="86">
        <f t="shared" si="43"/>
        <v>29.7</v>
      </c>
    </row>
    <row r="198" spans="1:11" x14ac:dyDescent="0.2">
      <c r="A198" s="59" t="s">
        <v>602</v>
      </c>
      <c r="B198" s="60"/>
      <c r="C198" s="60"/>
      <c r="D198" s="59" t="s">
        <v>603</v>
      </c>
      <c r="E198" s="60"/>
      <c r="F198" s="81"/>
      <c r="G198" s="81"/>
      <c r="H198" s="81"/>
      <c r="I198" s="81"/>
      <c r="J198" s="91">
        <f>SUM(J199:J204)</f>
        <v>208.45</v>
      </c>
      <c r="K198" s="91">
        <f>SUM(K199:K204)</f>
        <v>208.45</v>
      </c>
    </row>
    <row r="199" spans="1:11" ht="22.5" x14ac:dyDescent="0.2">
      <c r="A199" s="28" t="s">
        <v>604</v>
      </c>
      <c r="B199" s="50" t="s">
        <v>234</v>
      </c>
      <c r="C199" s="51">
        <v>81445</v>
      </c>
      <c r="D199" s="236" t="s">
        <v>605</v>
      </c>
      <c r="E199" s="48" t="s">
        <v>230</v>
      </c>
      <c r="F199" s="74">
        <v>1</v>
      </c>
      <c r="G199" s="54">
        <v>1</v>
      </c>
      <c r="H199" s="54">
        <v>9.7100000000000009</v>
      </c>
      <c r="I199" s="54">
        <v>5.91</v>
      </c>
      <c r="J199" s="86">
        <f t="shared" ref="J199:J204" si="44">TRUNC((I199+H199)*F199,2)</f>
        <v>15.62</v>
      </c>
      <c r="K199" s="86">
        <f t="shared" ref="K199:K204" si="45">TRUNC((I199+H199)*G199,2)</f>
        <v>15.62</v>
      </c>
    </row>
    <row r="200" spans="1:11" ht="22.5" x14ac:dyDescent="0.2">
      <c r="A200" s="28" t="s">
        <v>606</v>
      </c>
      <c r="B200" s="50" t="s">
        <v>234</v>
      </c>
      <c r="C200" s="51">
        <v>81444</v>
      </c>
      <c r="D200" s="236" t="s">
        <v>607</v>
      </c>
      <c r="E200" s="48" t="s">
        <v>230</v>
      </c>
      <c r="F200" s="74">
        <v>2</v>
      </c>
      <c r="G200" s="54">
        <v>2</v>
      </c>
      <c r="H200" s="54">
        <v>10.66</v>
      </c>
      <c r="I200" s="54">
        <v>5.91</v>
      </c>
      <c r="J200" s="86">
        <f t="shared" si="44"/>
        <v>33.14</v>
      </c>
      <c r="K200" s="86">
        <f t="shared" si="45"/>
        <v>33.14</v>
      </c>
    </row>
    <row r="201" spans="1:11" ht="22.5" x14ac:dyDescent="0.2">
      <c r="A201" s="28" t="s">
        <v>608</v>
      </c>
      <c r="B201" s="50" t="s">
        <v>234</v>
      </c>
      <c r="C201" s="51">
        <v>81424</v>
      </c>
      <c r="D201" s="236" t="s">
        <v>609</v>
      </c>
      <c r="E201" s="48" t="s">
        <v>230</v>
      </c>
      <c r="F201" s="74">
        <v>1</v>
      </c>
      <c r="G201" s="54">
        <v>1</v>
      </c>
      <c r="H201" s="54">
        <v>8.11</v>
      </c>
      <c r="I201" s="54">
        <v>9.34</v>
      </c>
      <c r="J201" s="86">
        <f t="shared" si="44"/>
        <v>17.45</v>
      </c>
      <c r="K201" s="86">
        <f t="shared" si="45"/>
        <v>17.45</v>
      </c>
    </row>
    <row r="202" spans="1:11" ht="22.5" x14ac:dyDescent="0.2">
      <c r="A202" s="28" t="s">
        <v>610</v>
      </c>
      <c r="B202" s="50" t="s">
        <v>318</v>
      </c>
      <c r="C202" s="51">
        <v>89617</v>
      </c>
      <c r="D202" s="236" t="s">
        <v>611</v>
      </c>
      <c r="E202" s="48" t="s">
        <v>230</v>
      </c>
      <c r="F202" s="74">
        <v>6</v>
      </c>
      <c r="G202" s="54">
        <v>6</v>
      </c>
      <c r="H202" s="54">
        <v>3.49</v>
      </c>
      <c r="I202" s="54">
        <v>2.91</v>
      </c>
      <c r="J202" s="86">
        <f t="shared" si="44"/>
        <v>38.4</v>
      </c>
      <c r="K202" s="86">
        <f t="shared" si="45"/>
        <v>38.4</v>
      </c>
    </row>
    <row r="203" spans="1:11" ht="22.5" x14ac:dyDescent="0.2">
      <c r="A203" s="28" t="s">
        <v>612</v>
      </c>
      <c r="B203" s="50" t="s">
        <v>234</v>
      </c>
      <c r="C203" s="51">
        <v>81405</v>
      </c>
      <c r="D203" s="236" t="s">
        <v>613</v>
      </c>
      <c r="E203" s="48" t="s">
        <v>230</v>
      </c>
      <c r="F203" s="74">
        <v>2</v>
      </c>
      <c r="G203" s="54">
        <v>2</v>
      </c>
      <c r="H203" s="54">
        <v>9.24</v>
      </c>
      <c r="I203" s="54">
        <v>9.34</v>
      </c>
      <c r="J203" s="86">
        <f t="shared" si="44"/>
        <v>37.159999999999997</v>
      </c>
      <c r="K203" s="86">
        <f t="shared" si="45"/>
        <v>37.159999999999997</v>
      </c>
    </row>
    <row r="204" spans="1:11" ht="22.5" x14ac:dyDescent="0.2">
      <c r="A204" s="28" t="s">
        <v>614</v>
      </c>
      <c r="B204" s="50" t="s">
        <v>234</v>
      </c>
      <c r="C204" s="51">
        <v>81406</v>
      </c>
      <c r="D204" s="236" t="s">
        <v>615</v>
      </c>
      <c r="E204" s="48" t="s">
        <v>230</v>
      </c>
      <c r="F204" s="74">
        <v>2</v>
      </c>
      <c r="G204" s="54">
        <v>2</v>
      </c>
      <c r="H204" s="54">
        <v>24</v>
      </c>
      <c r="I204" s="54">
        <v>9.34</v>
      </c>
      <c r="J204" s="86">
        <f t="shared" si="44"/>
        <v>66.680000000000007</v>
      </c>
      <c r="K204" s="86">
        <f t="shared" si="45"/>
        <v>66.680000000000007</v>
      </c>
    </row>
    <row r="205" spans="1:11" x14ac:dyDescent="0.2">
      <c r="A205" s="59" t="s">
        <v>616</v>
      </c>
      <c r="B205" s="60"/>
      <c r="C205" s="60"/>
      <c r="D205" s="59" t="s">
        <v>617</v>
      </c>
      <c r="E205" s="60"/>
      <c r="F205" s="81"/>
      <c r="G205" s="81"/>
      <c r="H205" s="81"/>
      <c r="I205" s="81"/>
      <c r="J205" s="91">
        <f>SUM(J206:J207)</f>
        <v>78.099999999999994</v>
      </c>
      <c r="K205" s="91">
        <f>SUM(K206:K207)</f>
        <v>78.099999999999994</v>
      </c>
    </row>
    <row r="206" spans="1:11" ht="22.5" x14ac:dyDescent="0.2">
      <c r="A206" s="28" t="s">
        <v>618</v>
      </c>
      <c r="B206" s="50" t="s">
        <v>234</v>
      </c>
      <c r="C206" s="51">
        <v>81066</v>
      </c>
      <c r="D206" s="236" t="s">
        <v>619</v>
      </c>
      <c r="E206" s="48" t="s">
        <v>230</v>
      </c>
      <c r="F206" s="74">
        <v>14</v>
      </c>
      <c r="G206" s="54">
        <v>14</v>
      </c>
      <c r="H206" s="54">
        <v>0.85</v>
      </c>
      <c r="I206" s="54">
        <v>2.8</v>
      </c>
      <c r="J206" s="86">
        <f t="shared" ref="J206:J207" si="46">TRUNC((I206+H206)*F206,2)</f>
        <v>51.1</v>
      </c>
      <c r="K206" s="86">
        <f t="shared" ref="K206:K207" si="47">TRUNC((I206+H206)*G206,2)</f>
        <v>51.1</v>
      </c>
    </row>
    <row r="207" spans="1:11" ht="22.5" x14ac:dyDescent="0.2">
      <c r="A207" s="28" t="s">
        <v>620</v>
      </c>
      <c r="B207" s="50" t="s">
        <v>234</v>
      </c>
      <c r="C207" s="51">
        <v>81069</v>
      </c>
      <c r="D207" s="236" t="s">
        <v>621</v>
      </c>
      <c r="E207" s="48" t="s">
        <v>230</v>
      </c>
      <c r="F207" s="74">
        <v>3</v>
      </c>
      <c r="G207" s="54">
        <v>3</v>
      </c>
      <c r="H207" s="54">
        <v>4.66</v>
      </c>
      <c r="I207" s="54">
        <v>4.34</v>
      </c>
      <c r="J207" s="86">
        <f t="shared" si="46"/>
        <v>27</v>
      </c>
      <c r="K207" s="86">
        <f t="shared" si="47"/>
        <v>27</v>
      </c>
    </row>
    <row r="208" spans="1:11" x14ac:dyDescent="0.2">
      <c r="A208" s="59" t="s">
        <v>622</v>
      </c>
      <c r="B208" s="60"/>
      <c r="C208" s="60"/>
      <c r="D208" s="59" t="s">
        <v>623</v>
      </c>
      <c r="E208" s="60"/>
      <c r="F208" s="81"/>
      <c r="G208" s="81"/>
      <c r="H208" s="81"/>
      <c r="I208" s="81"/>
      <c r="J208" s="91">
        <f>SUM(J209:J210)</f>
        <v>213.1</v>
      </c>
      <c r="K208" s="91">
        <f>SUM(K209:K210)</f>
        <v>213.1</v>
      </c>
    </row>
    <row r="209" spans="1:11" ht="22.5" x14ac:dyDescent="0.2">
      <c r="A209" s="28" t="s">
        <v>624</v>
      </c>
      <c r="B209" s="50" t="s">
        <v>234</v>
      </c>
      <c r="C209" s="51">
        <v>81501</v>
      </c>
      <c r="D209" s="236" t="s">
        <v>625</v>
      </c>
      <c r="E209" s="48" t="s">
        <v>230</v>
      </c>
      <c r="F209" s="74">
        <v>2</v>
      </c>
      <c r="G209" s="54">
        <v>2</v>
      </c>
      <c r="H209" s="54">
        <v>57.33</v>
      </c>
      <c r="I209" s="54">
        <v>0</v>
      </c>
      <c r="J209" s="86">
        <f t="shared" ref="J209:J210" si="48">TRUNC((I209+H209)*F209,2)</f>
        <v>114.66</v>
      </c>
      <c r="K209" s="86">
        <f t="shared" ref="K209:K210" si="49">TRUNC((I209+H209)*G209,2)</f>
        <v>114.66</v>
      </c>
    </row>
    <row r="210" spans="1:11" ht="22.5" x14ac:dyDescent="0.2">
      <c r="A210" s="28" t="s">
        <v>626</v>
      </c>
      <c r="B210" s="50" t="s">
        <v>234</v>
      </c>
      <c r="C210" s="51">
        <v>81504</v>
      </c>
      <c r="D210" s="236" t="s">
        <v>627</v>
      </c>
      <c r="E210" s="48" t="s">
        <v>230</v>
      </c>
      <c r="F210" s="74">
        <v>2</v>
      </c>
      <c r="G210" s="54">
        <v>2</v>
      </c>
      <c r="H210" s="54">
        <v>49.22</v>
      </c>
      <c r="I210" s="54">
        <v>0</v>
      </c>
      <c r="J210" s="86">
        <f t="shared" si="48"/>
        <v>98.44</v>
      </c>
      <c r="K210" s="86">
        <f t="shared" si="49"/>
        <v>98.44</v>
      </c>
    </row>
    <row r="211" spans="1:11" x14ac:dyDescent="0.2">
      <c r="A211" s="55" t="s">
        <v>628</v>
      </c>
      <c r="B211" s="56"/>
      <c r="C211" s="56"/>
      <c r="D211" s="55" t="s">
        <v>629</v>
      </c>
      <c r="E211" s="56"/>
      <c r="F211" s="80"/>
      <c r="G211" s="80"/>
      <c r="H211" s="80"/>
      <c r="I211" s="80"/>
      <c r="J211" s="88">
        <f>SUM(J212,J217,J221,J223,J227,J231)</f>
        <v>3378.3600000000006</v>
      </c>
      <c r="K211" s="88">
        <f>SUM(K212,K217,K221,K223,K227,K231)</f>
        <v>3378.3600000000006</v>
      </c>
    </row>
    <row r="212" spans="1:11" x14ac:dyDescent="0.2">
      <c r="A212" s="59" t="s">
        <v>630</v>
      </c>
      <c r="B212" s="60"/>
      <c r="C212" s="60"/>
      <c r="D212" s="59" t="s">
        <v>591</v>
      </c>
      <c r="E212" s="60"/>
      <c r="F212" s="81"/>
      <c r="G212" s="81"/>
      <c r="H212" s="81"/>
      <c r="I212" s="81"/>
      <c r="J212" s="91">
        <f>SUM(J213:J216)</f>
        <v>332.93</v>
      </c>
      <c r="K212" s="91">
        <f>SUM(K213:K216)</f>
        <v>332.93</v>
      </c>
    </row>
    <row r="213" spans="1:11" ht="22.5" x14ac:dyDescent="0.2">
      <c r="A213" s="28" t="s">
        <v>631</v>
      </c>
      <c r="B213" s="50" t="s">
        <v>234</v>
      </c>
      <c r="C213" s="51">
        <v>81938</v>
      </c>
      <c r="D213" s="236" t="s">
        <v>632</v>
      </c>
      <c r="E213" s="48" t="s">
        <v>230</v>
      </c>
      <c r="F213" s="74">
        <v>1</v>
      </c>
      <c r="G213" s="54">
        <v>1</v>
      </c>
      <c r="H213" s="54">
        <v>8.35</v>
      </c>
      <c r="I213" s="54">
        <v>14.010000000000002</v>
      </c>
      <c r="J213" s="86">
        <f t="shared" ref="J213:J216" si="50">TRUNC((I213+H213)*F213,2)</f>
        <v>22.36</v>
      </c>
      <c r="K213" s="86">
        <f t="shared" ref="K213:K216" si="51">TRUNC((I213+H213)*G213,2)</f>
        <v>22.36</v>
      </c>
    </row>
    <row r="214" spans="1:11" ht="45" x14ac:dyDescent="0.2">
      <c r="A214" s="52" t="s">
        <v>633</v>
      </c>
      <c r="B214" s="46" t="s">
        <v>318</v>
      </c>
      <c r="C214" s="47">
        <v>89801</v>
      </c>
      <c r="D214" s="236" t="s">
        <v>634</v>
      </c>
      <c r="E214" s="53" t="s">
        <v>230</v>
      </c>
      <c r="F214" s="74">
        <v>23</v>
      </c>
      <c r="G214" s="54">
        <v>23</v>
      </c>
      <c r="H214" s="54">
        <v>7.25</v>
      </c>
      <c r="I214" s="54">
        <v>1.04</v>
      </c>
      <c r="J214" s="86">
        <f t="shared" si="50"/>
        <v>190.67</v>
      </c>
      <c r="K214" s="86">
        <f t="shared" si="51"/>
        <v>190.67</v>
      </c>
    </row>
    <row r="215" spans="1:11" ht="22.5" x14ac:dyDescent="0.2">
      <c r="A215" s="28" t="s">
        <v>635</v>
      </c>
      <c r="B215" s="50" t="s">
        <v>234</v>
      </c>
      <c r="C215" s="51">
        <v>81927</v>
      </c>
      <c r="D215" s="236" t="s">
        <v>636</v>
      </c>
      <c r="E215" s="48" t="s">
        <v>230</v>
      </c>
      <c r="F215" s="74">
        <v>6</v>
      </c>
      <c r="G215" s="54">
        <v>6</v>
      </c>
      <c r="H215" s="54">
        <v>2.64</v>
      </c>
      <c r="I215" s="54">
        <v>8.7099999999999991</v>
      </c>
      <c r="J215" s="86">
        <f t="shared" si="50"/>
        <v>68.099999999999994</v>
      </c>
      <c r="K215" s="86">
        <f t="shared" si="51"/>
        <v>68.099999999999994</v>
      </c>
    </row>
    <row r="216" spans="1:11" ht="22.5" x14ac:dyDescent="0.2">
      <c r="A216" s="28" t="s">
        <v>637</v>
      </c>
      <c r="B216" s="50" t="s">
        <v>234</v>
      </c>
      <c r="C216" s="51">
        <v>82004</v>
      </c>
      <c r="D216" s="236" t="s">
        <v>638</v>
      </c>
      <c r="E216" s="48" t="s">
        <v>230</v>
      </c>
      <c r="F216" s="74">
        <v>4</v>
      </c>
      <c r="G216" s="54">
        <v>4</v>
      </c>
      <c r="H216" s="54">
        <v>5.8</v>
      </c>
      <c r="I216" s="54">
        <v>7.15</v>
      </c>
      <c r="J216" s="86">
        <f t="shared" si="50"/>
        <v>51.8</v>
      </c>
      <c r="K216" s="86">
        <f t="shared" si="51"/>
        <v>51.8</v>
      </c>
    </row>
    <row r="217" spans="1:11" x14ac:dyDescent="0.2">
      <c r="A217" s="59" t="s">
        <v>639</v>
      </c>
      <c r="B217" s="60"/>
      <c r="C217" s="60"/>
      <c r="D217" s="59" t="s">
        <v>640</v>
      </c>
      <c r="E217" s="60"/>
      <c r="F217" s="81"/>
      <c r="G217" s="81"/>
      <c r="H217" s="81"/>
      <c r="I217" s="81"/>
      <c r="J217" s="91">
        <f>SUM(J218:J220)</f>
        <v>286.28999999999996</v>
      </c>
      <c r="K217" s="91">
        <f>SUM(K218:K220)</f>
        <v>286.28999999999996</v>
      </c>
    </row>
    <row r="218" spans="1:11" ht="22.5" x14ac:dyDescent="0.2">
      <c r="A218" s="28" t="s">
        <v>641</v>
      </c>
      <c r="B218" s="50" t="s">
        <v>234</v>
      </c>
      <c r="C218" s="51">
        <v>81550</v>
      </c>
      <c r="D218" s="236" t="s">
        <v>642</v>
      </c>
      <c r="E218" s="48" t="s">
        <v>230</v>
      </c>
      <c r="F218" s="74">
        <v>7</v>
      </c>
      <c r="G218" s="54">
        <v>7</v>
      </c>
      <c r="H218" s="54">
        <v>11.75</v>
      </c>
      <c r="I218" s="54">
        <v>8.6999999999999993</v>
      </c>
      <c r="J218" s="86">
        <f t="shared" ref="J218:J220" si="52">TRUNC((I218+H218)*F218,2)</f>
        <v>143.15</v>
      </c>
      <c r="K218" s="86">
        <f t="shared" ref="K218:K220" si="53">TRUNC((I218+H218)*G218,2)</f>
        <v>143.15</v>
      </c>
    </row>
    <row r="219" spans="1:11" ht="22.5" x14ac:dyDescent="0.2">
      <c r="A219" s="28" t="s">
        <v>643</v>
      </c>
      <c r="B219" s="50" t="s">
        <v>234</v>
      </c>
      <c r="C219" s="51">
        <v>81701</v>
      </c>
      <c r="D219" s="236" t="s">
        <v>644</v>
      </c>
      <c r="E219" s="48" t="s">
        <v>230</v>
      </c>
      <c r="F219" s="74">
        <v>4</v>
      </c>
      <c r="G219" s="54">
        <v>4</v>
      </c>
      <c r="H219" s="54">
        <v>4.18</v>
      </c>
      <c r="I219" s="54">
        <v>7.7700000000000005</v>
      </c>
      <c r="J219" s="86">
        <f t="shared" si="52"/>
        <v>47.8</v>
      </c>
      <c r="K219" s="86">
        <f t="shared" si="53"/>
        <v>47.8</v>
      </c>
    </row>
    <row r="220" spans="1:11" ht="22.5" x14ac:dyDescent="0.2">
      <c r="A220" s="28" t="s">
        <v>645</v>
      </c>
      <c r="B220" s="50" t="s">
        <v>234</v>
      </c>
      <c r="C220" s="51">
        <v>81730</v>
      </c>
      <c r="D220" s="236" t="s">
        <v>646</v>
      </c>
      <c r="E220" s="48" t="s">
        <v>230</v>
      </c>
      <c r="F220" s="74">
        <v>7</v>
      </c>
      <c r="G220" s="54">
        <v>7</v>
      </c>
      <c r="H220" s="54">
        <v>4.91</v>
      </c>
      <c r="I220" s="54">
        <v>8.7099999999999991</v>
      </c>
      <c r="J220" s="86">
        <f t="shared" si="52"/>
        <v>95.34</v>
      </c>
      <c r="K220" s="86">
        <f t="shared" si="53"/>
        <v>95.34</v>
      </c>
    </row>
    <row r="221" spans="1:11" x14ac:dyDescent="0.2">
      <c r="A221" s="59" t="s">
        <v>647</v>
      </c>
      <c r="B221" s="60"/>
      <c r="C221" s="60"/>
      <c r="D221" s="59" t="s">
        <v>648</v>
      </c>
      <c r="E221" s="60"/>
      <c r="F221" s="81"/>
      <c r="G221" s="81"/>
      <c r="H221" s="81"/>
      <c r="I221" s="81"/>
      <c r="J221" s="91">
        <f>J222</f>
        <v>16.39</v>
      </c>
      <c r="K221" s="91">
        <f>K222</f>
        <v>16.39</v>
      </c>
    </row>
    <row r="222" spans="1:11" ht="22.5" x14ac:dyDescent="0.2">
      <c r="A222" s="28" t="s">
        <v>649</v>
      </c>
      <c r="B222" s="50" t="s">
        <v>234</v>
      </c>
      <c r="C222" s="51">
        <v>81970</v>
      </c>
      <c r="D222" s="236" t="s">
        <v>650</v>
      </c>
      <c r="E222" s="48" t="s">
        <v>230</v>
      </c>
      <c r="F222" s="74">
        <v>1</v>
      </c>
      <c r="G222" s="54">
        <v>1</v>
      </c>
      <c r="H222" s="54">
        <v>7.37</v>
      </c>
      <c r="I222" s="54">
        <v>9.02</v>
      </c>
      <c r="J222" s="86">
        <f>TRUNC((I222+H222)*F222,2)</f>
        <v>16.39</v>
      </c>
      <c r="K222" s="86">
        <f>TRUNC((I222+H222)*G222,2)</f>
        <v>16.39</v>
      </c>
    </row>
    <row r="223" spans="1:11" x14ac:dyDescent="0.2">
      <c r="A223" s="59" t="s">
        <v>651</v>
      </c>
      <c r="B223" s="60"/>
      <c r="C223" s="60"/>
      <c r="D223" s="59" t="s">
        <v>652</v>
      </c>
      <c r="E223" s="60"/>
      <c r="F223" s="81"/>
      <c r="G223" s="81"/>
      <c r="H223" s="81"/>
      <c r="I223" s="81"/>
      <c r="J223" s="91">
        <f>SUM(J224:J226)</f>
        <v>119.57</v>
      </c>
      <c r="K223" s="91">
        <f>SUM(K224:K226)</f>
        <v>119.57</v>
      </c>
    </row>
    <row r="224" spans="1:11" ht="22.5" x14ac:dyDescent="0.2">
      <c r="A224" s="28" t="s">
        <v>653</v>
      </c>
      <c r="B224" s="50" t="s">
        <v>234</v>
      </c>
      <c r="C224" s="51">
        <v>82230</v>
      </c>
      <c r="D224" s="236" t="s">
        <v>654</v>
      </c>
      <c r="E224" s="48" t="s">
        <v>230</v>
      </c>
      <c r="F224" s="74">
        <v>6</v>
      </c>
      <c r="G224" s="54">
        <v>6</v>
      </c>
      <c r="H224" s="54">
        <v>4.26</v>
      </c>
      <c r="I224" s="54">
        <v>9.0300000000000011</v>
      </c>
      <c r="J224" s="86">
        <f t="shared" ref="J224:J226" si="54">TRUNC((I224+H224)*F224,2)</f>
        <v>79.739999999999995</v>
      </c>
      <c r="K224" s="86">
        <f t="shared" ref="K224:K226" si="55">TRUNC((I224+H224)*G224,2)</f>
        <v>79.739999999999995</v>
      </c>
    </row>
    <row r="225" spans="1:11" ht="22.5" x14ac:dyDescent="0.2">
      <c r="A225" s="28" t="s">
        <v>655</v>
      </c>
      <c r="B225" s="50" t="s">
        <v>234</v>
      </c>
      <c r="C225" s="51">
        <v>82235</v>
      </c>
      <c r="D225" s="236" t="s">
        <v>656</v>
      </c>
      <c r="E225" s="48" t="s">
        <v>230</v>
      </c>
      <c r="F225" s="74">
        <v>1</v>
      </c>
      <c r="G225" s="54">
        <v>1</v>
      </c>
      <c r="H225" s="54">
        <v>11.97</v>
      </c>
      <c r="I225" s="54">
        <v>14.32</v>
      </c>
      <c r="J225" s="86">
        <f t="shared" si="54"/>
        <v>26.29</v>
      </c>
      <c r="K225" s="86">
        <f t="shared" si="55"/>
        <v>26.29</v>
      </c>
    </row>
    <row r="226" spans="1:11" ht="22.5" x14ac:dyDescent="0.2">
      <c r="A226" s="28" t="s">
        <v>657</v>
      </c>
      <c r="B226" s="50" t="s">
        <v>234</v>
      </c>
      <c r="C226" s="51">
        <v>81643</v>
      </c>
      <c r="D226" s="236" t="s">
        <v>658</v>
      </c>
      <c r="E226" s="48" t="s">
        <v>230</v>
      </c>
      <c r="F226" s="74">
        <v>1</v>
      </c>
      <c r="G226" s="54">
        <v>1</v>
      </c>
      <c r="H226" s="54">
        <v>9.81</v>
      </c>
      <c r="I226" s="54">
        <v>3.73</v>
      </c>
      <c r="J226" s="86">
        <f t="shared" si="54"/>
        <v>13.54</v>
      </c>
      <c r="K226" s="86">
        <f t="shared" si="55"/>
        <v>13.54</v>
      </c>
    </row>
    <row r="227" spans="1:11" x14ac:dyDescent="0.2">
      <c r="A227" s="59" t="s">
        <v>659</v>
      </c>
      <c r="B227" s="60"/>
      <c r="C227" s="60"/>
      <c r="D227" s="59" t="s">
        <v>660</v>
      </c>
      <c r="E227" s="60"/>
      <c r="F227" s="81"/>
      <c r="G227" s="81"/>
      <c r="H227" s="81"/>
      <c r="I227" s="81"/>
      <c r="J227" s="90">
        <f>SUM(J228:J230)</f>
        <v>2158.1400000000003</v>
      </c>
      <c r="K227" s="90">
        <f>SUM(K228:K230)</f>
        <v>2158.1400000000003</v>
      </c>
    </row>
    <row r="228" spans="1:11" ht="33.75" x14ac:dyDescent="0.2">
      <c r="A228" s="52" t="s">
        <v>661</v>
      </c>
      <c r="B228" s="46" t="s">
        <v>318</v>
      </c>
      <c r="C228" s="47">
        <v>89800</v>
      </c>
      <c r="D228" s="236" t="s">
        <v>662</v>
      </c>
      <c r="E228" s="53" t="s">
        <v>255</v>
      </c>
      <c r="F228" s="74">
        <v>42</v>
      </c>
      <c r="G228" s="54">
        <v>42</v>
      </c>
      <c r="H228" s="54">
        <v>15.51</v>
      </c>
      <c r="I228" s="54">
        <v>8.16</v>
      </c>
      <c r="J228" s="86">
        <f t="shared" ref="J228:J230" si="56">TRUNC((I228+H228)*F228,2)</f>
        <v>994.14</v>
      </c>
      <c r="K228" s="86">
        <f t="shared" ref="K228:K230" si="57">TRUNC((I228+H228)*G228,2)</f>
        <v>994.14</v>
      </c>
    </row>
    <row r="229" spans="1:11" ht="33.75" x14ac:dyDescent="0.2">
      <c r="A229" s="52" t="s">
        <v>663</v>
      </c>
      <c r="B229" s="46" t="s">
        <v>318</v>
      </c>
      <c r="C229" s="47">
        <v>89798</v>
      </c>
      <c r="D229" s="236" t="s">
        <v>664</v>
      </c>
      <c r="E229" s="53" t="s">
        <v>255</v>
      </c>
      <c r="F229" s="74">
        <v>90</v>
      </c>
      <c r="G229" s="54">
        <v>90</v>
      </c>
      <c r="H229" s="54">
        <v>9.9099999999999984</v>
      </c>
      <c r="I229" s="54">
        <v>1.27</v>
      </c>
      <c r="J229" s="86">
        <f t="shared" si="56"/>
        <v>1006.2</v>
      </c>
      <c r="K229" s="86">
        <f t="shared" si="57"/>
        <v>1006.2</v>
      </c>
    </row>
    <row r="230" spans="1:11" ht="22.5" x14ac:dyDescent="0.2">
      <c r="A230" s="28" t="s">
        <v>665</v>
      </c>
      <c r="B230" s="50" t="s">
        <v>234</v>
      </c>
      <c r="C230" s="51">
        <v>82301</v>
      </c>
      <c r="D230" s="236" t="s">
        <v>666</v>
      </c>
      <c r="E230" s="48" t="s">
        <v>255</v>
      </c>
      <c r="F230" s="74">
        <v>12</v>
      </c>
      <c r="G230" s="54">
        <v>12</v>
      </c>
      <c r="H230" s="54">
        <v>5.7</v>
      </c>
      <c r="I230" s="54">
        <v>7.4500000000000011</v>
      </c>
      <c r="J230" s="86">
        <f t="shared" si="56"/>
        <v>157.80000000000001</v>
      </c>
      <c r="K230" s="86">
        <f t="shared" si="57"/>
        <v>157.80000000000001</v>
      </c>
    </row>
    <row r="231" spans="1:11" x14ac:dyDescent="0.2">
      <c r="A231" s="59" t="s">
        <v>667</v>
      </c>
      <c r="B231" s="60"/>
      <c r="C231" s="60"/>
      <c r="D231" s="59" t="s">
        <v>668</v>
      </c>
      <c r="E231" s="60"/>
      <c r="F231" s="81"/>
      <c r="G231" s="81"/>
      <c r="H231" s="81"/>
      <c r="I231" s="81"/>
      <c r="J231" s="91">
        <f>SUM(J232:J235)</f>
        <v>465.03999999999996</v>
      </c>
      <c r="K231" s="91">
        <f>SUM(K232:K235)</f>
        <v>465.03999999999996</v>
      </c>
    </row>
    <row r="232" spans="1:11" ht="22.5" x14ac:dyDescent="0.2">
      <c r="A232" s="28" t="s">
        <v>669</v>
      </c>
      <c r="B232" s="50" t="s">
        <v>234</v>
      </c>
      <c r="C232" s="51">
        <v>81663</v>
      </c>
      <c r="D232" s="236" t="s">
        <v>670</v>
      </c>
      <c r="E232" s="48" t="s">
        <v>230</v>
      </c>
      <c r="F232" s="74">
        <v>5</v>
      </c>
      <c r="G232" s="54">
        <v>5</v>
      </c>
      <c r="H232" s="54">
        <v>32.33</v>
      </c>
      <c r="I232" s="54">
        <v>6.8599999999999994</v>
      </c>
      <c r="J232" s="86">
        <f t="shared" ref="J232:J235" si="58">TRUNC((I232+H232)*F232,2)</f>
        <v>195.95</v>
      </c>
      <c r="K232" s="86">
        <f t="shared" ref="K232:K235" si="59">TRUNC((I232+H232)*G232,2)</f>
        <v>195.95</v>
      </c>
    </row>
    <row r="233" spans="1:11" ht="22.5" x14ac:dyDescent="0.2">
      <c r="A233" s="28" t="s">
        <v>671</v>
      </c>
      <c r="B233" s="50" t="s">
        <v>234</v>
      </c>
      <c r="C233" s="51">
        <v>81752</v>
      </c>
      <c r="D233" s="236" t="s">
        <v>672</v>
      </c>
      <c r="E233" s="48" t="s">
        <v>230</v>
      </c>
      <c r="F233" s="74">
        <v>5</v>
      </c>
      <c r="G233" s="54">
        <v>5</v>
      </c>
      <c r="H233" s="54">
        <v>43.48</v>
      </c>
      <c r="I233" s="54">
        <v>2.4699999999999998</v>
      </c>
      <c r="J233" s="86">
        <f t="shared" si="58"/>
        <v>229.75</v>
      </c>
      <c r="K233" s="86">
        <f t="shared" si="59"/>
        <v>229.75</v>
      </c>
    </row>
    <row r="234" spans="1:11" ht="22.5" x14ac:dyDescent="0.2">
      <c r="A234" s="28" t="s">
        <v>673</v>
      </c>
      <c r="B234" s="50" t="s">
        <v>234</v>
      </c>
      <c r="C234" s="51">
        <v>81681</v>
      </c>
      <c r="D234" s="236" t="s">
        <v>674</v>
      </c>
      <c r="E234" s="48" t="s">
        <v>230</v>
      </c>
      <c r="F234" s="74">
        <v>1</v>
      </c>
      <c r="G234" s="54">
        <v>1</v>
      </c>
      <c r="H234" s="54">
        <v>8.5399999999999991</v>
      </c>
      <c r="I234" s="54">
        <v>6.8599999999999994</v>
      </c>
      <c r="J234" s="86">
        <f t="shared" si="58"/>
        <v>15.4</v>
      </c>
      <c r="K234" s="86">
        <f t="shared" si="59"/>
        <v>15.4</v>
      </c>
    </row>
    <row r="235" spans="1:11" ht="22.5" x14ac:dyDescent="0.2">
      <c r="A235" s="28" t="s">
        <v>675</v>
      </c>
      <c r="B235" s="50" t="s">
        <v>234</v>
      </c>
      <c r="C235" s="51">
        <v>81783</v>
      </c>
      <c r="D235" s="236" t="s">
        <v>676</v>
      </c>
      <c r="E235" s="48" t="s">
        <v>230</v>
      </c>
      <c r="F235" s="74">
        <v>1</v>
      </c>
      <c r="G235" s="54">
        <v>1</v>
      </c>
      <c r="H235" s="54">
        <v>21.47</v>
      </c>
      <c r="I235" s="54">
        <v>2.4699999999999998</v>
      </c>
      <c r="J235" s="86">
        <f t="shared" si="58"/>
        <v>23.94</v>
      </c>
      <c r="K235" s="86">
        <f t="shared" si="59"/>
        <v>23.94</v>
      </c>
    </row>
    <row r="236" spans="1:11" x14ac:dyDescent="0.2">
      <c r="A236" s="55" t="s">
        <v>677</v>
      </c>
      <c r="B236" s="56"/>
      <c r="C236" s="56"/>
      <c r="D236" s="55" t="s">
        <v>678</v>
      </c>
      <c r="E236" s="56"/>
      <c r="F236" s="80"/>
      <c r="G236" s="80"/>
      <c r="H236" s="80"/>
      <c r="I236" s="80"/>
      <c r="J236" s="88">
        <f>SUM(J237:J240)</f>
        <v>3808.5600000000004</v>
      </c>
      <c r="K236" s="88">
        <f>SUM(K237:K240)</f>
        <v>3808.5600000000004</v>
      </c>
    </row>
    <row r="237" spans="1:11" ht="22.5" x14ac:dyDescent="0.2">
      <c r="A237" s="28" t="s">
        <v>679</v>
      </c>
      <c r="B237" s="50" t="s">
        <v>234</v>
      </c>
      <c r="C237" s="51">
        <v>81825</v>
      </c>
      <c r="D237" s="236" t="s">
        <v>680</v>
      </c>
      <c r="E237" s="48" t="s">
        <v>230</v>
      </c>
      <c r="F237" s="74">
        <v>4</v>
      </c>
      <c r="G237" s="54">
        <v>4</v>
      </c>
      <c r="H237" s="54">
        <v>133.58999999999997</v>
      </c>
      <c r="I237" s="54">
        <v>224.53</v>
      </c>
      <c r="J237" s="86">
        <f t="shared" ref="J237:J240" si="60">TRUNC((I237+H237)*F237,2)</f>
        <v>1432.48</v>
      </c>
      <c r="K237" s="86">
        <f t="shared" ref="K237:K240" si="61">TRUNC((I237+H237)*G237,2)</f>
        <v>1432.48</v>
      </c>
    </row>
    <row r="238" spans="1:11" ht="22.5" x14ac:dyDescent="0.2">
      <c r="A238" s="28" t="s">
        <v>681</v>
      </c>
      <c r="B238" s="50" t="s">
        <v>234</v>
      </c>
      <c r="C238" s="51">
        <v>81826</v>
      </c>
      <c r="D238" s="236" t="s">
        <v>682</v>
      </c>
      <c r="E238" s="48" t="s">
        <v>230</v>
      </c>
      <c r="F238" s="74">
        <v>4</v>
      </c>
      <c r="G238" s="54">
        <v>4</v>
      </c>
      <c r="H238" s="54">
        <v>55.9</v>
      </c>
      <c r="I238" s="54">
        <v>12.6</v>
      </c>
      <c r="J238" s="86">
        <f t="shared" si="60"/>
        <v>274</v>
      </c>
      <c r="K238" s="86">
        <f t="shared" si="61"/>
        <v>274</v>
      </c>
    </row>
    <row r="239" spans="1:11" ht="22.5" x14ac:dyDescent="0.2">
      <c r="A239" s="28" t="s">
        <v>683</v>
      </c>
      <c r="B239" s="50" t="s">
        <v>234</v>
      </c>
      <c r="C239" s="51">
        <v>81854</v>
      </c>
      <c r="D239" s="236" t="s">
        <v>684</v>
      </c>
      <c r="E239" s="48" t="s">
        <v>230</v>
      </c>
      <c r="F239" s="74">
        <v>1</v>
      </c>
      <c r="G239" s="54">
        <v>1</v>
      </c>
      <c r="H239" s="54">
        <v>1270.6799999999998</v>
      </c>
      <c r="I239" s="54">
        <v>789.64</v>
      </c>
      <c r="J239" s="86">
        <f t="shared" si="60"/>
        <v>2060.3200000000002</v>
      </c>
      <c r="K239" s="86">
        <f t="shared" si="61"/>
        <v>2060.3200000000002</v>
      </c>
    </row>
    <row r="240" spans="1:11" ht="22.5" x14ac:dyDescent="0.2">
      <c r="A240" s="28" t="s">
        <v>685</v>
      </c>
      <c r="B240" s="50" t="s">
        <v>234</v>
      </c>
      <c r="C240" s="51">
        <v>81885</v>
      </c>
      <c r="D240" s="236" t="s">
        <v>686</v>
      </c>
      <c r="E240" s="48" t="s">
        <v>230</v>
      </c>
      <c r="F240" s="74">
        <v>4</v>
      </c>
      <c r="G240" s="54">
        <v>4</v>
      </c>
      <c r="H240" s="54">
        <v>8.27</v>
      </c>
      <c r="I240" s="54">
        <v>2.17</v>
      </c>
      <c r="J240" s="86">
        <f t="shared" si="60"/>
        <v>41.76</v>
      </c>
      <c r="K240" s="86">
        <f t="shared" si="61"/>
        <v>41.76</v>
      </c>
    </row>
    <row r="241" spans="1:11" x14ac:dyDescent="0.2">
      <c r="A241" s="44" t="s">
        <v>687</v>
      </c>
      <c r="B241" s="45"/>
      <c r="C241" s="45"/>
      <c r="D241" s="44" t="s">
        <v>688</v>
      </c>
      <c r="E241" s="45"/>
      <c r="F241" s="79"/>
      <c r="G241" s="79"/>
      <c r="H241" s="79"/>
      <c r="I241" s="79"/>
      <c r="J241" s="85">
        <f>SUM(J242:J245)</f>
        <v>19649.309999999998</v>
      </c>
      <c r="K241" s="85">
        <f>SUM(K242:K245)</f>
        <v>19649.309999999998</v>
      </c>
    </row>
    <row r="242" spans="1:11" ht="22.5" x14ac:dyDescent="0.2">
      <c r="A242" s="28" t="s">
        <v>689</v>
      </c>
      <c r="B242" s="50" t="s">
        <v>234</v>
      </c>
      <c r="C242" s="51">
        <v>100102</v>
      </c>
      <c r="D242" s="236" t="s">
        <v>690</v>
      </c>
      <c r="E242" s="48" t="s">
        <v>236</v>
      </c>
      <c r="F242" s="74">
        <v>12.48</v>
      </c>
      <c r="G242" s="54">
        <v>12.48</v>
      </c>
      <c r="H242" s="54">
        <v>38.51</v>
      </c>
      <c r="I242" s="54">
        <v>33.78</v>
      </c>
      <c r="J242" s="86">
        <f t="shared" ref="J242:J245" si="62">TRUNC((I242+H242)*F242,2)</f>
        <v>902.17</v>
      </c>
      <c r="K242" s="86">
        <f t="shared" ref="K242:K245" si="63">TRUNC((I242+H242)*G242,2)</f>
        <v>902.17</v>
      </c>
    </row>
    <row r="243" spans="1:11" ht="22.5" x14ac:dyDescent="0.2">
      <c r="A243" s="28" t="s">
        <v>691</v>
      </c>
      <c r="B243" s="50" t="s">
        <v>234</v>
      </c>
      <c r="C243" s="51">
        <v>100160</v>
      </c>
      <c r="D243" s="236" t="s">
        <v>692</v>
      </c>
      <c r="E243" s="48" t="s">
        <v>236</v>
      </c>
      <c r="F243" s="74">
        <v>186.5</v>
      </c>
      <c r="G243" s="54">
        <v>186.5</v>
      </c>
      <c r="H243" s="54">
        <v>19.5</v>
      </c>
      <c r="I243" s="54">
        <v>23.28</v>
      </c>
      <c r="J243" s="86">
        <f t="shared" si="62"/>
        <v>7978.47</v>
      </c>
      <c r="K243" s="86">
        <f t="shared" si="63"/>
        <v>7978.47</v>
      </c>
    </row>
    <row r="244" spans="1:11" ht="33.75" x14ac:dyDescent="0.2">
      <c r="A244" s="28" t="s">
        <v>693</v>
      </c>
      <c r="B244" s="50" t="s">
        <v>318</v>
      </c>
      <c r="C244" s="51">
        <v>93201</v>
      </c>
      <c r="D244" s="236" t="s">
        <v>694</v>
      </c>
      <c r="E244" s="48" t="s">
        <v>255</v>
      </c>
      <c r="F244" s="74">
        <v>67</v>
      </c>
      <c r="G244" s="54">
        <v>67</v>
      </c>
      <c r="H244" s="54">
        <v>2.35</v>
      </c>
      <c r="I244" s="54">
        <v>3.41</v>
      </c>
      <c r="J244" s="86">
        <f t="shared" si="62"/>
        <v>385.92</v>
      </c>
      <c r="K244" s="86">
        <f t="shared" si="63"/>
        <v>385.92</v>
      </c>
    </row>
    <row r="245" spans="1:11" ht="22.5" x14ac:dyDescent="0.2">
      <c r="A245" s="28" t="s">
        <v>695</v>
      </c>
      <c r="B245" s="50" t="s">
        <v>234</v>
      </c>
      <c r="C245" s="51">
        <v>100501</v>
      </c>
      <c r="D245" s="236" t="s">
        <v>696</v>
      </c>
      <c r="E245" s="48" t="s">
        <v>236</v>
      </c>
      <c r="F245" s="74">
        <v>69.14</v>
      </c>
      <c r="G245" s="54">
        <v>69.14</v>
      </c>
      <c r="H245" s="54">
        <v>105.42999999999999</v>
      </c>
      <c r="I245" s="54">
        <v>44.739999999999995</v>
      </c>
      <c r="J245" s="86">
        <f t="shared" si="62"/>
        <v>10382.75</v>
      </c>
      <c r="K245" s="86">
        <f t="shared" si="63"/>
        <v>10382.75</v>
      </c>
    </row>
    <row r="246" spans="1:11" x14ac:dyDescent="0.2">
      <c r="A246" s="44" t="s">
        <v>697</v>
      </c>
      <c r="B246" s="45"/>
      <c r="C246" s="45"/>
      <c r="D246" s="44" t="s">
        <v>698</v>
      </c>
      <c r="E246" s="45"/>
      <c r="F246" s="79"/>
      <c r="G246" s="79"/>
      <c r="H246" s="79"/>
      <c r="I246" s="79"/>
      <c r="J246" s="85">
        <f>SUM(J247,J249)</f>
        <v>4759.2299999999996</v>
      </c>
      <c r="K246" s="85">
        <f>SUM(K247,K249)</f>
        <v>4759.2299999999996</v>
      </c>
    </row>
    <row r="247" spans="1:11" x14ac:dyDescent="0.2">
      <c r="A247" s="55" t="s">
        <v>699</v>
      </c>
      <c r="B247" s="56"/>
      <c r="C247" s="56"/>
      <c r="D247" s="55" t="s">
        <v>359</v>
      </c>
      <c r="E247" s="56"/>
      <c r="F247" s="80"/>
      <c r="G247" s="80"/>
      <c r="H247" s="80"/>
      <c r="I247" s="80"/>
      <c r="J247" s="88">
        <f>J248</f>
        <v>3252.2</v>
      </c>
      <c r="K247" s="88">
        <f>K248</f>
        <v>3252.2</v>
      </c>
    </row>
    <row r="248" spans="1:11" ht="22.5" x14ac:dyDescent="0.2">
      <c r="A248" s="28" t="s">
        <v>700</v>
      </c>
      <c r="B248" s="50" t="s">
        <v>234</v>
      </c>
      <c r="C248" s="51">
        <v>120902</v>
      </c>
      <c r="D248" s="236" t="s">
        <v>701</v>
      </c>
      <c r="E248" s="48" t="s">
        <v>236</v>
      </c>
      <c r="F248" s="74">
        <v>112.3</v>
      </c>
      <c r="G248" s="54">
        <v>112.3</v>
      </c>
      <c r="H248" s="54">
        <v>10.790000000000001</v>
      </c>
      <c r="I248" s="54">
        <v>18.170000000000002</v>
      </c>
      <c r="J248" s="86">
        <f>TRUNC((I248+H248)*F248,2)</f>
        <v>3252.2</v>
      </c>
      <c r="K248" s="86">
        <f>TRUNC((I248+H248)*G248,2)</f>
        <v>3252.2</v>
      </c>
    </row>
    <row r="249" spans="1:11" x14ac:dyDescent="0.2">
      <c r="A249" s="55" t="s">
        <v>702</v>
      </c>
      <c r="B249" s="56"/>
      <c r="C249" s="56"/>
      <c r="D249" s="55" t="s">
        <v>703</v>
      </c>
      <c r="E249" s="56"/>
      <c r="F249" s="80"/>
      <c r="G249" s="80"/>
      <c r="H249" s="80"/>
      <c r="I249" s="80"/>
      <c r="J249" s="88">
        <f>J250</f>
        <v>1507.03</v>
      </c>
      <c r="K249" s="88">
        <f>K250</f>
        <v>1507.03</v>
      </c>
    </row>
    <row r="250" spans="1:11" ht="22.5" x14ac:dyDescent="0.2">
      <c r="A250" s="28" t="s">
        <v>704</v>
      </c>
      <c r="B250" s="50" t="s">
        <v>234</v>
      </c>
      <c r="C250" s="51">
        <v>120209</v>
      </c>
      <c r="D250" s="236" t="s">
        <v>705</v>
      </c>
      <c r="E250" s="48" t="s">
        <v>236</v>
      </c>
      <c r="F250" s="74">
        <v>69.77</v>
      </c>
      <c r="G250" s="54">
        <v>69.77</v>
      </c>
      <c r="H250" s="54">
        <v>10.38</v>
      </c>
      <c r="I250" s="54">
        <v>11.22</v>
      </c>
      <c r="J250" s="86">
        <f>TRUNC((I250+H250)*F250,2)</f>
        <v>1507.03</v>
      </c>
      <c r="K250" s="86">
        <f>TRUNC((I250+H250)*G250,2)</f>
        <v>1507.03</v>
      </c>
    </row>
    <row r="251" spans="1:11" x14ac:dyDescent="0.2">
      <c r="A251" s="44" t="s">
        <v>706</v>
      </c>
      <c r="B251" s="45"/>
      <c r="C251" s="45"/>
      <c r="D251" s="44" t="s">
        <v>707</v>
      </c>
      <c r="E251" s="45"/>
      <c r="F251" s="79"/>
      <c r="G251" s="79"/>
      <c r="H251" s="79"/>
      <c r="I251" s="79"/>
      <c r="J251" s="85">
        <f>J252</f>
        <v>74928</v>
      </c>
      <c r="K251" s="85">
        <f>K252</f>
        <v>74928</v>
      </c>
    </row>
    <row r="252" spans="1:11" ht="56.25" x14ac:dyDescent="0.2">
      <c r="A252" s="28" t="s">
        <v>708</v>
      </c>
      <c r="B252" s="46" t="s">
        <v>318</v>
      </c>
      <c r="C252" s="47">
        <v>100775</v>
      </c>
      <c r="D252" s="236" t="s">
        <v>709</v>
      </c>
      <c r="E252" s="48" t="s">
        <v>333</v>
      </c>
      <c r="F252" s="75">
        <v>5600</v>
      </c>
      <c r="G252" s="49">
        <v>5600</v>
      </c>
      <c r="H252" s="54">
        <v>12.67</v>
      </c>
      <c r="I252" s="54">
        <v>0.71</v>
      </c>
      <c r="J252" s="86">
        <f>TRUNC((I252+H252)*F252,2)</f>
        <v>74928</v>
      </c>
      <c r="K252" s="86">
        <f>TRUNC((I252+H252)*G252,2)</f>
        <v>74928</v>
      </c>
    </row>
    <row r="253" spans="1:11" x14ac:dyDescent="0.2">
      <c r="A253" s="44" t="s">
        <v>710</v>
      </c>
      <c r="B253" s="45"/>
      <c r="C253" s="45"/>
      <c r="D253" s="44" t="s">
        <v>711</v>
      </c>
      <c r="E253" s="45"/>
      <c r="F253" s="79"/>
      <c r="G253" s="79"/>
      <c r="H253" s="79"/>
      <c r="I253" s="79"/>
      <c r="J253" s="85">
        <f>SUM(J254:J257)</f>
        <v>13616.58</v>
      </c>
      <c r="K253" s="85">
        <f>SUM(K254:K257)</f>
        <v>13616.58</v>
      </c>
    </row>
    <row r="254" spans="1:11" ht="22.5" x14ac:dyDescent="0.2">
      <c r="A254" s="28" t="s">
        <v>712</v>
      </c>
      <c r="B254" s="50" t="s">
        <v>234</v>
      </c>
      <c r="C254" s="51">
        <v>160100</v>
      </c>
      <c r="D254" s="236" t="s">
        <v>713</v>
      </c>
      <c r="E254" s="48" t="s">
        <v>236</v>
      </c>
      <c r="F254" s="74">
        <v>341.7</v>
      </c>
      <c r="G254" s="54">
        <v>341.7</v>
      </c>
      <c r="H254" s="54">
        <v>30.91</v>
      </c>
      <c r="I254" s="54">
        <v>3.34</v>
      </c>
      <c r="J254" s="86">
        <f t="shared" ref="J254:J257" si="64">TRUNC((I254+H254)*F254,2)</f>
        <v>11703.22</v>
      </c>
      <c r="K254" s="86">
        <f t="shared" ref="K254:K257" si="65">TRUNC((I254+H254)*G254,2)</f>
        <v>11703.22</v>
      </c>
    </row>
    <row r="255" spans="1:11" ht="22.5" x14ac:dyDescent="0.2">
      <c r="A255" s="28" t="s">
        <v>714</v>
      </c>
      <c r="B255" s="50" t="s">
        <v>234</v>
      </c>
      <c r="C255" s="51">
        <v>160101</v>
      </c>
      <c r="D255" s="236" t="s">
        <v>715</v>
      </c>
      <c r="E255" s="48" t="s">
        <v>255</v>
      </c>
      <c r="F255" s="74">
        <v>25.5</v>
      </c>
      <c r="G255" s="54">
        <v>25.5</v>
      </c>
      <c r="H255" s="54">
        <v>16.960000000000004</v>
      </c>
      <c r="I255" s="54">
        <v>16.25</v>
      </c>
      <c r="J255" s="86">
        <f t="shared" si="64"/>
        <v>846.85</v>
      </c>
      <c r="K255" s="86">
        <f t="shared" si="65"/>
        <v>846.85</v>
      </c>
    </row>
    <row r="256" spans="1:11" ht="22.5" x14ac:dyDescent="0.2">
      <c r="A256" s="28" t="s">
        <v>716</v>
      </c>
      <c r="B256" s="50" t="s">
        <v>234</v>
      </c>
      <c r="C256" s="51">
        <v>160403</v>
      </c>
      <c r="D256" s="236" t="s">
        <v>717</v>
      </c>
      <c r="E256" s="48" t="s">
        <v>255</v>
      </c>
      <c r="F256" s="74">
        <v>26.8</v>
      </c>
      <c r="G256" s="54">
        <v>26.8</v>
      </c>
      <c r="H256" s="54">
        <v>8.9499999999999993</v>
      </c>
      <c r="I256" s="54">
        <v>8.98</v>
      </c>
      <c r="J256" s="86">
        <f t="shared" si="64"/>
        <v>480.52</v>
      </c>
      <c r="K256" s="86">
        <f t="shared" si="65"/>
        <v>480.52</v>
      </c>
    </row>
    <row r="257" spans="1:11" ht="22.5" x14ac:dyDescent="0.2">
      <c r="A257" s="28" t="s">
        <v>718</v>
      </c>
      <c r="B257" s="50" t="s">
        <v>234</v>
      </c>
      <c r="C257" s="51">
        <v>160404</v>
      </c>
      <c r="D257" s="236" t="s">
        <v>719</v>
      </c>
      <c r="E257" s="48" t="s">
        <v>255</v>
      </c>
      <c r="F257" s="74">
        <v>51</v>
      </c>
      <c r="G257" s="54">
        <v>51</v>
      </c>
      <c r="H257" s="54">
        <v>0.41000000000000003</v>
      </c>
      <c r="I257" s="54">
        <v>11.08</v>
      </c>
      <c r="J257" s="86">
        <f t="shared" si="64"/>
        <v>585.99</v>
      </c>
      <c r="K257" s="86">
        <f t="shared" si="65"/>
        <v>585.99</v>
      </c>
    </row>
    <row r="258" spans="1:11" x14ac:dyDescent="0.2">
      <c r="A258" s="44" t="s">
        <v>720</v>
      </c>
      <c r="B258" s="45"/>
      <c r="C258" s="45"/>
      <c r="D258" s="44" t="s">
        <v>721</v>
      </c>
      <c r="E258" s="45"/>
      <c r="F258" s="79"/>
      <c r="G258" s="79"/>
      <c r="H258" s="79"/>
      <c r="I258" s="79"/>
      <c r="J258" s="85">
        <f>SUM(J259,J262,J266)</f>
        <v>14599.63</v>
      </c>
      <c r="K258" s="85">
        <f>SUM(K259,K262,K266)</f>
        <v>14599.63</v>
      </c>
    </row>
    <row r="259" spans="1:11" x14ac:dyDescent="0.2">
      <c r="A259" s="55" t="s">
        <v>722</v>
      </c>
      <c r="B259" s="56"/>
      <c r="C259" s="56"/>
      <c r="D259" s="55" t="s">
        <v>723</v>
      </c>
      <c r="E259" s="56"/>
      <c r="F259" s="80"/>
      <c r="G259" s="80"/>
      <c r="H259" s="80"/>
      <c r="I259" s="80"/>
      <c r="J259" s="88">
        <f>SUM(J260:J261)</f>
        <v>10944.199999999999</v>
      </c>
      <c r="K259" s="88">
        <f>SUM(K260:K261)</f>
        <v>10944.199999999999</v>
      </c>
    </row>
    <row r="260" spans="1:11" ht="22.5" x14ac:dyDescent="0.2">
      <c r="A260" s="28" t="s">
        <v>724</v>
      </c>
      <c r="B260" s="50" t="s">
        <v>234</v>
      </c>
      <c r="C260" s="51">
        <v>180501</v>
      </c>
      <c r="D260" s="236" t="s">
        <v>725</v>
      </c>
      <c r="E260" s="48" t="s">
        <v>236</v>
      </c>
      <c r="F260" s="74">
        <v>15.97</v>
      </c>
      <c r="G260" s="54">
        <v>15.97</v>
      </c>
      <c r="H260" s="54">
        <v>573.88</v>
      </c>
      <c r="I260" s="54">
        <v>38.11</v>
      </c>
      <c r="J260" s="86">
        <f t="shared" ref="J260:J261" si="66">TRUNC((I260+H260)*F260,2)</f>
        <v>9773.48</v>
      </c>
      <c r="K260" s="86">
        <f t="shared" ref="K260:K261" si="67">TRUNC((I260+H260)*G260,2)</f>
        <v>9773.48</v>
      </c>
    </row>
    <row r="261" spans="1:11" ht="22.5" x14ac:dyDescent="0.2">
      <c r="A261" s="28" t="s">
        <v>726</v>
      </c>
      <c r="B261" s="50" t="s">
        <v>234</v>
      </c>
      <c r="C261" s="51">
        <v>180505</v>
      </c>
      <c r="D261" s="236" t="s">
        <v>727</v>
      </c>
      <c r="E261" s="48" t="s">
        <v>236</v>
      </c>
      <c r="F261" s="74">
        <v>2.34</v>
      </c>
      <c r="G261" s="54">
        <v>2.34</v>
      </c>
      <c r="H261" s="54">
        <v>462.2</v>
      </c>
      <c r="I261" s="54">
        <v>38.11</v>
      </c>
      <c r="J261" s="86">
        <f t="shared" si="66"/>
        <v>1170.72</v>
      </c>
      <c r="K261" s="86">
        <f t="shared" si="67"/>
        <v>1170.72</v>
      </c>
    </row>
    <row r="262" spans="1:11" x14ac:dyDescent="0.2">
      <c r="A262" s="55" t="s">
        <v>728</v>
      </c>
      <c r="B262" s="56"/>
      <c r="C262" s="56"/>
      <c r="D262" s="55" t="s">
        <v>729</v>
      </c>
      <c r="E262" s="56"/>
      <c r="F262" s="80"/>
      <c r="G262" s="80"/>
      <c r="H262" s="80"/>
      <c r="I262" s="80"/>
      <c r="J262" s="88">
        <f>SUM(J263:J265)</f>
        <v>2370.08</v>
      </c>
      <c r="K262" s="88">
        <f>SUM(K263:K265)</f>
        <v>2370.08</v>
      </c>
    </row>
    <row r="263" spans="1:11" ht="22.5" x14ac:dyDescent="0.2">
      <c r="A263" s="28" t="s">
        <v>730</v>
      </c>
      <c r="B263" s="50" t="s">
        <v>234</v>
      </c>
      <c r="C263" s="51">
        <v>180380</v>
      </c>
      <c r="D263" s="236" t="s">
        <v>731</v>
      </c>
      <c r="E263" s="48" t="s">
        <v>236</v>
      </c>
      <c r="F263" s="74">
        <v>0.72</v>
      </c>
      <c r="G263" s="54">
        <v>0.72</v>
      </c>
      <c r="H263" s="54">
        <v>642.12999999999988</v>
      </c>
      <c r="I263" s="54">
        <v>40.700000000000003</v>
      </c>
      <c r="J263" s="86">
        <f t="shared" ref="J263:J265" si="68">TRUNC((I263+H263)*F263,2)</f>
        <v>491.63</v>
      </c>
      <c r="K263" s="86">
        <f t="shared" ref="K263:K265" si="69">TRUNC((I263+H263)*G263,2)</f>
        <v>491.63</v>
      </c>
    </row>
    <row r="264" spans="1:11" ht="22.5" x14ac:dyDescent="0.2">
      <c r="A264" s="28" t="s">
        <v>732</v>
      </c>
      <c r="B264" s="50" t="s">
        <v>234</v>
      </c>
      <c r="C264" s="51">
        <v>180401</v>
      </c>
      <c r="D264" s="236" t="s">
        <v>733</v>
      </c>
      <c r="E264" s="48" t="s">
        <v>236</v>
      </c>
      <c r="F264" s="74">
        <v>2.4</v>
      </c>
      <c r="G264" s="54">
        <v>2.4</v>
      </c>
      <c r="H264" s="54">
        <v>193.26999999999998</v>
      </c>
      <c r="I264" s="54">
        <v>40.700000000000003</v>
      </c>
      <c r="J264" s="86">
        <f t="shared" si="68"/>
        <v>561.52</v>
      </c>
      <c r="K264" s="86">
        <f t="shared" si="69"/>
        <v>561.52</v>
      </c>
    </row>
    <row r="265" spans="1:11" ht="22.5" x14ac:dyDescent="0.2">
      <c r="A265" s="28" t="s">
        <v>734</v>
      </c>
      <c r="B265" s="50" t="s">
        <v>234</v>
      </c>
      <c r="C265" s="51">
        <v>180381</v>
      </c>
      <c r="D265" s="236" t="s">
        <v>735</v>
      </c>
      <c r="E265" s="48" t="s">
        <v>236</v>
      </c>
      <c r="F265" s="74">
        <v>3.24</v>
      </c>
      <c r="G265" s="54">
        <v>3.24</v>
      </c>
      <c r="H265" s="54">
        <v>365.76000000000005</v>
      </c>
      <c r="I265" s="54">
        <v>40.700000000000003</v>
      </c>
      <c r="J265" s="86">
        <f t="shared" si="68"/>
        <v>1316.93</v>
      </c>
      <c r="K265" s="86">
        <f t="shared" si="69"/>
        <v>1316.93</v>
      </c>
    </row>
    <row r="266" spans="1:11" x14ac:dyDescent="0.2">
      <c r="A266" s="55" t="s">
        <v>736</v>
      </c>
      <c r="B266" s="56"/>
      <c r="C266" s="56"/>
      <c r="D266" s="55" t="s">
        <v>737</v>
      </c>
      <c r="E266" s="56"/>
      <c r="F266" s="80"/>
      <c r="G266" s="80"/>
      <c r="H266" s="80"/>
      <c r="I266" s="80"/>
      <c r="J266" s="88">
        <f>J267</f>
        <v>1285.3499999999999</v>
      </c>
      <c r="K266" s="88">
        <f>K267</f>
        <v>1285.3499999999999</v>
      </c>
    </row>
    <row r="267" spans="1:11" ht="22.5" x14ac:dyDescent="0.2">
      <c r="A267" s="28" t="s">
        <v>738</v>
      </c>
      <c r="B267" s="50" t="s">
        <v>234</v>
      </c>
      <c r="C267" s="51">
        <v>180303</v>
      </c>
      <c r="D267" s="236" t="s">
        <v>739</v>
      </c>
      <c r="E267" s="48" t="s">
        <v>236</v>
      </c>
      <c r="F267" s="74">
        <v>4.75</v>
      </c>
      <c r="G267" s="54">
        <v>4.75</v>
      </c>
      <c r="H267" s="54">
        <v>221.96</v>
      </c>
      <c r="I267" s="54">
        <v>48.64</v>
      </c>
      <c r="J267" s="86">
        <f>TRUNC((I267+H267)*F267,2)</f>
        <v>1285.3499999999999</v>
      </c>
      <c r="K267" s="86">
        <f>TRUNC((I267+H267)*G267,2)</f>
        <v>1285.3499999999999</v>
      </c>
    </row>
    <row r="268" spans="1:11" x14ac:dyDescent="0.2">
      <c r="A268" s="44" t="s">
        <v>740</v>
      </c>
      <c r="B268" s="45"/>
      <c r="C268" s="45"/>
      <c r="D268" s="44" t="s">
        <v>741</v>
      </c>
      <c r="E268" s="45"/>
      <c r="F268" s="79"/>
      <c r="G268" s="79"/>
      <c r="H268" s="79"/>
      <c r="I268" s="79"/>
      <c r="J268" s="85">
        <f>J269</f>
        <v>1012.13</v>
      </c>
      <c r="K268" s="85">
        <f>K269</f>
        <v>1012.13</v>
      </c>
    </row>
    <row r="269" spans="1:11" ht="22.5" x14ac:dyDescent="0.2">
      <c r="A269" s="28" t="s">
        <v>742</v>
      </c>
      <c r="B269" s="50" t="s">
        <v>234</v>
      </c>
      <c r="C269" s="51">
        <v>190105</v>
      </c>
      <c r="D269" s="236" t="s">
        <v>743</v>
      </c>
      <c r="E269" s="48" t="s">
        <v>236</v>
      </c>
      <c r="F269" s="74">
        <v>6.36</v>
      </c>
      <c r="G269" s="54">
        <v>6.36</v>
      </c>
      <c r="H269" s="54">
        <v>159.13999999999999</v>
      </c>
      <c r="I269" s="54">
        <v>0</v>
      </c>
      <c r="J269" s="86">
        <f>TRUNC((I269+H269)*F269,2)</f>
        <v>1012.13</v>
      </c>
      <c r="K269" s="86">
        <f>TRUNC((I269+H269)*G269,2)</f>
        <v>1012.13</v>
      </c>
    </row>
    <row r="270" spans="1:11" x14ac:dyDescent="0.2">
      <c r="A270" s="44" t="s">
        <v>744</v>
      </c>
      <c r="B270" s="45"/>
      <c r="C270" s="45"/>
      <c r="D270" s="44" t="s">
        <v>745</v>
      </c>
      <c r="E270" s="45"/>
      <c r="F270" s="79"/>
      <c r="G270" s="79"/>
      <c r="H270" s="79"/>
      <c r="I270" s="79"/>
      <c r="J270" s="85">
        <f>SUM(J271:J274)</f>
        <v>20456.620000000003</v>
      </c>
      <c r="K270" s="85">
        <f>SUM(K271:K274)</f>
        <v>20456.620000000003</v>
      </c>
    </row>
    <row r="271" spans="1:11" ht="22.5" x14ac:dyDescent="0.2">
      <c r="A271" s="28" t="s">
        <v>746</v>
      </c>
      <c r="B271" s="50" t="s">
        <v>234</v>
      </c>
      <c r="C271" s="51">
        <v>200150</v>
      </c>
      <c r="D271" s="236" t="s">
        <v>747</v>
      </c>
      <c r="E271" s="48" t="s">
        <v>236</v>
      </c>
      <c r="F271" s="74">
        <v>332.68</v>
      </c>
      <c r="G271" s="54">
        <v>332.68</v>
      </c>
      <c r="H271" s="54">
        <v>3.05</v>
      </c>
      <c r="I271" s="54">
        <v>1.03</v>
      </c>
      <c r="J271" s="86">
        <f t="shared" ref="J271:J274" si="70">TRUNC((I271+H271)*F271,2)</f>
        <v>1357.33</v>
      </c>
      <c r="K271" s="86">
        <f t="shared" ref="K271:K274" si="71">TRUNC((I271+H271)*G271,2)</f>
        <v>1357.33</v>
      </c>
    </row>
    <row r="272" spans="1:11" ht="22.5" x14ac:dyDescent="0.2">
      <c r="A272" s="28" t="s">
        <v>748</v>
      </c>
      <c r="B272" s="50" t="s">
        <v>234</v>
      </c>
      <c r="C272" s="51">
        <v>200201</v>
      </c>
      <c r="D272" s="236" t="s">
        <v>749</v>
      </c>
      <c r="E272" s="48" t="s">
        <v>236</v>
      </c>
      <c r="F272" s="74">
        <v>261.8</v>
      </c>
      <c r="G272" s="54">
        <v>261.8</v>
      </c>
      <c r="H272" s="54">
        <v>7.77</v>
      </c>
      <c r="I272" s="54">
        <v>11.55</v>
      </c>
      <c r="J272" s="86">
        <f t="shared" si="70"/>
        <v>5057.97</v>
      </c>
      <c r="K272" s="86">
        <f t="shared" si="71"/>
        <v>5057.97</v>
      </c>
    </row>
    <row r="273" spans="1:11" ht="22.5" x14ac:dyDescent="0.2">
      <c r="A273" s="28" t="s">
        <v>750</v>
      </c>
      <c r="B273" s="50" t="s">
        <v>234</v>
      </c>
      <c r="C273" s="51">
        <v>200403</v>
      </c>
      <c r="D273" s="236" t="s">
        <v>751</v>
      </c>
      <c r="E273" s="48" t="s">
        <v>236</v>
      </c>
      <c r="F273" s="74">
        <v>70.88</v>
      </c>
      <c r="G273" s="54">
        <v>70.88</v>
      </c>
      <c r="H273" s="54">
        <v>2.4</v>
      </c>
      <c r="I273" s="54">
        <v>12.610000000000001</v>
      </c>
      <c r="J273" s="86">
        <f t="shared" si="70"/>
        <v>1063.9000000000001</v>
      </c>
      <c r="K273" s="86">
        <f t="shared" si="71"/>
        <v>1063.9000000000001</v>
      </c>
    </row>
    <row r="274" spans="1:11" ht="45" x14ac:dyDescent="0.2">
      <c r="A274" s="52" t="s">
        <v>752</v>
      </c>
      <c r="B274" s="46" t="s">
        <v>318</v>
      </c>
      <c r="C274" s="47">
        <v>87273</v>
      </c>
      <c r="D274" s="236" t="s">
        <v>753</v>
      </c>
      <c r="E274" s="53" t="s">
        <v>236</v>
      </c>
      <c r="F274" s="74">
        <v>261.8</v>
      </c>
      <c r="G274" s="54">
        <v>261.8</v>
      </c>
      <c r="H274" s="54">
        <v>32.57</v>
      </c>
      <c r="I274" s="54">
        <v>17</v>
      </c>
      <c r="J274" s="86">
        <f t="shared" si="70"/>
        <v>12977.42</v>
      </c>
      <c r="K274" s="86">
        <f t="shared" si="71"/>
        <v>12977.42</v>
      </c>
    </row>
    <row r="275" spans="1:11" x14ac:dyDescent="0.2">
      <c r="A275" s="44" t="s">
        <v>754</v>
      </c>
      <c r="B275" s="45"/>
      <c r="C275" s="45"/>
      <c r="D275" s="44" t="s">
        <v>755</v>
      </c>
      <c r="E275" s="45"/>
      <c r="F275" s="79"/>
      <c r="G275" s="79"/>
      <c r="H275" s="79"/>
      <c r="I275" s="79"/>
      <c r="J275" s="85">
        <f>SUM(J276:J277)</f>
        <v>5327.9</v>
      </c>
      <c r="K275" s="85">
        <f>SUM(K276:K277)</f>
        <v>5327.9</v>
      </c>
    </row>
    <row r="276" spans="1:11" ht="22.5" x14ac:dyDescent="0.2">
      <c r="A276" s="28" t="s">
        <v>756</v>
      </c>
      <c r="B276" s="50" t="s">
        <v>234</v>
      </c>
      <c r="C276" s="51">
        <v>210499</v>
      </c>
      <c r="D276" s="236" t="s">
        <v>757</v>
      </c>
      <c r="E276" s="48" t="s">
        <v>236</v>
      </c>
      <c r="F276" s="74">
        <v>76.790000000000006</v>
      </c>
      <c r="G276" s="54">
        <v>76.790000000000006</v>
      </c>
      <c r="H276" s="54">
        <v>55.5</v>
      </c>
      <c r="I276" s="54">
        <v>10.77</v>
      </c>
      <c r="J276" s="86">
        <f t="shared" ref="J276:J277" si="72">TRUNC((I276+H276)*F276,2)</f>
        <v>5088.87</v>
      </c>
      <c r="K276" s="86">
        <f t="shared" ref="K276:K277" si="73">TRUNC((I276+H276)*G276,2)</f>
        <v>5088.87</v>
      </c>
    </row>
    <row r="277" spans="1:11" ht="22.5" x14ac:dyDescent="0.2">
      <c r="A277" s="28" t="s">
        <v>758</v>
      </c>
      <c r="B277" s="50" t="s">
        <v>318</v>
      </c>
      <c r="C277" s="51">
        <v>96120</v>
      </c>
      <c r="D277" s="236" t="s">
        <v>759</v>
      </c>
      <c r="E277" s="48" t="s">
        <v>255</v>
      </c>
      <c r="F277" s="74">
        <v>94.48</v>
      </c>
      <c r="G277" s="54">
        <v>94.48</v>
      </c>
      <c r="H277" s="54">
        <v>1.53</v>
      </c>
      <c r="I277" s="54">
        <v>1</v>
      </c>
      <c r="J277" s="86">
        <f t="shared" si="72"/>
        <v>239.03</v>
      </c>
      <c r="K277" s="86">
        <f t="shared" si="73"/>
        <v>239.03</v>
      </c>
    </row>
    <row r="278" spans="1:11" x14ac:dyDescent="0.2">
      <c r="A278" s="44" t="s">
        <v>760</v>
      </c>
      <c r="B278" s="45"/>
      <c r="C278" s="45"/>
      <c r="D278" s="44" t="s">
        <v>299</v>
      </c>
      <c r="E278" s="45"/>
      <c r="F278" s="79"/>
      <c r="G278" s="79"/>
      <c r="H278" s="79"/>
      <c r="I278" s="79"/>
      <c r="J278" s="85">
        <f>SUM(J279,J283,J286)</f>
        <v>33592.089999999997</v>
      </c>
      <c r="K278" s="85">
        <f>SUM(K279,K283,K286)</f>
        <v>33592.089999999997</v>
      </c>
    </row>
    <row r="279" spans="1:11" x14ac:dyDescent="0.2">
      <c r="A279" s="55" t="s">
        <v>761</v>
      </c>
      <c r="B279" s="56"/>
      <c r="C279" s="56"/>
      <c r="D279" s="55" t="s">
        <v>762</v>
      </c>
      <c r="E279" s="56"/>
      <c r="F279" s="80"/>
      <c r="G279" s="80"/>
      <c r="H279" s="80"/>
      <c r="I279" s="80"/>
      <c r="J279" s="88">
        <f>SUM(J280:J282)</f>
        <v>29111.89</v>
      </c>
      <c r="K279" s="88">
        <f>SUM(K280:K282)</f>
        <v>29111.89</v>
      </c>
    </row>
    <row r="280" spans="1:11" ht="22.5" x14ac:dyDescent="0.2">
      <c r="A280" s="28" t="s">
        <v>763</v>
      </c>
      <c r="B280" s="50" t="s">
        <v>234</v>
      </c>
      <c r="C280" s="51">
        <v>220101</v>
      </c>
      <c r="D280" s="236" t="s">
        <v>764</v>
      </c>
      <c r="E280" s="48" t="s">
        <v>236</v>
      </c>
      <c r="F280" s="74">
        <v>268.10000000000002</v>
      </c>
      <c r="G280" s="54">
        <v>268.10000000000002</v>
      </c>
      <c r="H280" s="54">
        <v>22.3</v>
      </c>
      <c r="I280" s="54">
        <v>9.2199999999999989</v>
      </c>
      <c r="J280" s="86">
        <f t="shared" ref="J280:J282" si="74">TRUNC((I280+H280)*F280,2)</f>
        <v>8450.51</v>
      </c>
      <c r="K280" s="86">
        <f t="shared" ref="K280:K282" si="75">TRUNC((I280+H280)*G280,2)</f>
        <v>8450.51</v>
      </c>
    </row>
    <row r="281" spans="1:11" ht="33.75" x14ac:dyDescent="0.2">
      <c r="A281" s="28" t="s">
        <v>765</v>
      </c>
      <c r="B281" s="50" t="s">
        <v>400</v>
      </c>
      <c r="C281" s="58" t="s">
        <v>766</v>
      </c>
      <c r="D281" s="236" t="s">
        <v>767</v>
      </c>
      <c r="E281" s="48" t="s">
        <v>236</v>
      </c>
      <c r="F281" s="74">
        <v>268.10000000000002</v>
      </c>
      <c r="G281" s="54">
        <v>268.10000000000002</v>
      </c>
      <c r="H281" s="54">
        <v>57.449999999999996</v>
      </c>
      <c r="I281" s="54">
        <v>18.240000000000002</v>
      </c>
      <c r="J281" s="86">
        <f t="shared" si="74"/>
        <v>20292.48</v>
      </c>
      <c r="K281" s="86">
        <f t="shared" si="75"/>
        <v>20292.48</v>
      </c>
    </row>
    <row r="282" spans="1:11" ht="22.5" x14ac:dyDescent="0.2">
      <c r="A282" s="28" t="s">
        <v>768</v>
      </c>
      <c r="B282" s="50" t="s">
        <v>400</v>
      </c>
      <c r="C282" s="58" t="s">
        <v>769</v>
      </c>
      <c r="D282" s="236" t="s">
        <v>770</v>
      </c>
      <c r="E282" s="48" t="s">
        <v>255</v>
      </c>
      <c r="F282" s="74">
        <v>22.09</v>
      </c>
      <c r="G282" s="54">
        <v>22.09</v>
      </c>
      <c r="H282" s="54">
        <v>16.41</v>
      </c>
      <c r="I282" s="54">
        <v>0.28999999999999998</v>
      </c>
      <c r="J282" s="86">
        <f t="shared" si="74"/>
        <v>368.9</v>
      </c>
      <c r="K282" s="86">
        <f t="shared" si="75"/>
        <v>368.9</v>
      </c>
    </row>
    <row r="283" spans="1:11" x14ac:dyDescent="0.2">
      <c r="A283" s="55" t="s">
        <v>771</v>
      </c>
      <c r="B283" s="56"/>
      <c r="C283" s="56"/>
      <c r="D283" s="55" t="s">
        <v>772</v>
      </c>
      <c r="E283" s="56"/>
      <c r="F283" s="80"/>
      <c r="G283" s="80"/>
      <c r="H283" s="80"/>
      <c r="I283" s="80"/>
      <c r="J283" s="88">
        <f>SUM(J284:J285)</f>
        <v>852.75</v>
      </c>
      <c r="K283" s="88">
        <f>SUM(K284:K285)</f>
        <v>852.75</v>
      </c>
    </row>
    <row r="284" spans="1:11" ht="22.5" x14ac:dyDescent="0.2">
      <c r="A284" s="28" t="s">
        <v>773</v>
      </c>
      <c r="B284" s="50" t="s">
        <v>234</v>
      </c>
      <c r="C284" s="51">
        <v>220107</v>
      </c>
      <c r="D284" s="236" t="s">
        <v>774</v>
      </c>
      <c r="E284" s="48" t="s">
        <v>280</v>
      </c>
      <c r="F284" s="74">
        <v>0.65</v>
      </c>
      <c r="G284" s="54">
        <v>0.65</v>
      </c>
      <c r="H284" s="54">
        <v>151.24</v>
      </c>
      <c r="I284" s="54">
        <v>21.01</v>
      </c>
      <c r="J284" s="86">
        <f t="shared" ref="J284:J285" si="76">TRUNC((I284+H284)*F284,2)</f>
        <v>111.96</v>
      </c>
      <c r="K284" s="86">
        <f t="shared" ref="K284:K285" si="77">TRUNC((I284+H284)*G284,2)</f>
        <v>111.96</v>
      </c>
    </row>
    <row r="285" spans="1:11" ht="22.5" x14ac:dyDescent="0.2">
      <c r="A285" s="61" t="s">
        <v>775</v>
      </c>
      <c r="B285" s="62" t="s">
        <v>234</v>
      </c>
      <c r="C285" s="63">
        <v>220059</v>
      </c>
      <c r="D285" s="238" t="s">
        <v>776</v>
      </c>
      <c r="E285" s="64" t="s">
        <v>236</v>
      </c>
      <c r="F285" s="76">
        <v>21.93</v>
      </c>
      <c r="G285" s="69">
        <v>21.93</v>
      </c>
      <c r="H285" s="54">
        <v>25.45</v>
      </c>
      <c r="I285" s="54">
        <v>8.33</v>
      </c>
      <c r="J285" s="86">
        <f t="shared" si="76"/>
        <v>740.79</v>
      </c>
      <c r="K285" s="86">
        <f t="shared" si="77"/>
        <v>740.79</v>
      </c>
    </row>
    <row r="286" spans="1:11" x14ac:dyDescent="0.2">
      <c r="A286" s="55" t="s">
        <v>777</v>
      </c>
      <c r="B286" s="56"/>
      <c r="C286" s="56"/>
      <c r="D286" s="55" t="s">
        <v>778</v>
      </c>
      <c r="E286" s="56"/>
      <c r="F286" s="80"/>
      <c r="G286" s="80"/>
      <c r="H286" s="80"/>
      <c r="I286" s="80"/>
      <c r="J286" s="88">
        <f>SUM(J287:J288)</f>
        <v>3627.45</v>
      </c>
      <c r="K286" s="88">
        <f>SUM(K287:K288)</f>
        <v>3627.45</v>
      </c>
    </row>
    <row r="287" spans="1:11" ht="45" x14ac:dyDescent="0.2">
      <c r="A287" s="28" t="s">
        <v>779</v>
      </c>
      <c r="B287" s="50" t="s">
        <v>234</v>
      </c>
      <c r="C287" s="51">
        <v>220100</v>
      </c>
      <c r="D287" s="237" t="s">
        <v>780</v>
      </c>
      <c r="E287" s="48" t="s">
        <v>236</v>
      </c>
      <c r="F287" s="74">
        <v>46.61</v>
      </c>
      <c r="G287" s="54">
        <v>46.61</v>
      </c>
      <c r="H287" s="54">
        <v>39.879999999999995</v>
      </c>
      <c r="I287" s="54">
        <v>32.79</v>
      </c>
      <c r="J287" s="86">
        <f t="shared" ref="J287:J288" si="78">TRUNC((I287+H287)*F287,2)</f>
        <v>3387.14</v>
      </c>
      <c r="K287" s="86">
        <f t="shared" ref="K287:K288" si="79">TRUNC((I287+H287)*G287,2)</f>
        <v>3387.14</v>
      </c>
    </row>
    <row r="288" spans="1:11" ht="22.5" x14ac:dyDescent="0.2">
      <c r="A288" s="28" t="s">
        <v>781</v>
      </c>
      <c r="B288" s="50" t="s">
        <v>234</v>
      </c>
      <c r="C288" s="51">
        <v>220902</v>
      </c>
      <c r="D288" s="236" t="s">
        <v>782</v>
      </c>
      <c r="E288" s="48" t="s">
        <v>255</v>
      </c>
      <c r="F288" s="74">
        <v>29.2</v>
      </c>
      <c r="G288" s="54">
        <v>29.2</v>
      </c>
      <c r="H288" s="54">
        <v>1.25</v>
      </c>
      <c r="I288" s="54">
        <v>6.9799999999999995</v>
      </c>
      <c r="J288" s="86">
        <f t="shared" si="78"/>
        <v>240.31</v>
      </c>
      <c r="K288" s="86">
        <f t="shared" si="79"/>
        <v>240.31</v>
      </c>
    </row>
    <row r="289" spans="1:11" x14ac:dyDescent="0.2">
      <c r="A289" s="44" t="s">
        <v>783</v>
      </c>
      <c r="B289" s="45"/>
      <c r="C289" s="45"/>
      <c r="D289" s="44" t="s">
        <v>303</v>
      </c>
      <c r="E289" s="45"/>
      <c r="F289" s="79"/>
      <c r="G289" s="79"/>
      <c r="H289" s="79"/>
      <c r="I289" s="79"/>
      <c r="J289" s="85">
        <f>SUM(J290,J293,J296,J299,J301,J303,J305,J307)</f>
        <v>12591.939999999999</v>
      </c>
      <c r="K289" s="85">
        <f>SUM(K290,K293,K296,K299,K301,K303,K305,K307)</f>
        <v>12591.939999999999</v>
      </c>
    </row>
    <row r="290" spans="1:11" x14ac:dyDescent="0.2">
      <c r="A290" s="55" t="s">
        <v>784</v>
      </c>
      <c r="B290" s="56"/>
      <c r="C290" s="56"/>
      <c r="D290" s="55" t="s">
        <v>785</v>
      </c>
      <c r="E290" s="56"/>
      <c r="F290" s="80"/>
      <c r="G290" s="80"/>
      <c r="H290" s="80"/>
      <c r="I290" s="80"/>
      <c r="J290" s="88">
        <f>SUM(J291:J292)</f>
        <v>1020.94</v>
      </c>
      <c r="K290" s="88">
        <f>SUM(K291:K292)</f>
        <v>1020.94</v>
      </c>
    </row>
    <row r="291" spans="1:11" ht="22.5" x14ac:dyDescent="0.2">
      <c r="A291" s="28" t="s">
        <v>786</v>
      </c>
      <c r="B291" s="50" t="s">
        <v>234</v>
      </c>
      <c r="C291" s="51">
        <v>261300</v>
      </c>
      <c r="D291" s="236" t="s">
        <v>787</v>
      </c>
      <c r="E291" s="48" t="s">
        <v>236</v>
      </c>
      <c r="F291" s="74">
        <v>43.06</v>
      </c>
      <c r="G291" s="54">
        <v>43.06</v>
      </c>
      <c r="H291" s="54">
        <v>1.7999999999999998</v>
      </c>
      <c r="I291" s="54">
        <v>8.08</v>
      </c>
      <c r="J291" s="86">
        <f t="shared" ref="J291:J292" si="80">TRUNC((I291+H291)*F291,2)</f>
        <v>425.43</v>
      </c>
      <c r="K291" s="86">
        <f t="shared" ref="K291:K292" si="81">TRUNC((I291+H291)*G291,2)</f>
        <v>425.43</v>
      </c>
    </row>
    <row r="292" spans="1:11" ht="22.5" x14ac:dyDescent="0.2">
      <c r="A292" s="28" t="s">
        <v>788</v>
      </c>
      <c r="B292" s="50" t="s">
        <v>234</v>
      </c>
      <c r="C292" s="51">
        <v>261550</v>
      </c>
      <c r="D292" s="236" t="s">
        <v>789</v>
      </c>
      <c r="E292" s="48" t="s">
        <v>236</v>
      </c>
      <c r="F292" s="74">
        <v>43.06</v>
      </c>
      <c r="G292" s="54">
        <v>43.06</v>
      </c>
      <c r="H292" s="54">
        <v>6.3699999999999992</v>
      </c>
      <c r="I292" s="54">
        <v>7.46</v>
      </c>
      <c r="J292" s="86">
        <f t="shared" si="80"/>
        <v>595.51</v>
      </c>
      <c r="K292" s="86">
        <f t="shared" si="81"/>
        <v>595.51</v>
      </c>
    </row>
    <row r="293" spans="1:11" x14ac:dyDescent="0.2">
      <c r="A293" s="55" t="s">
        <v>790</v>
      </c>
      <c r="B293" s="56"/>
      <c r="C293" s="56"/>
      <c r="D293" s="55" t="s">
        <v>791</v>
      </c>
      <c r="E293" s="56"/>
      <c r="F293" s="80"/>
      <c r="G293" s="80"/>
      <c r="H293" s="80"/>
      <c r="I293" s="80"/>
      <c r="J293" s="88">
        <f>SUM(J294:J295)</f>
        <v>2001.9499999999998</v>
      </c>
      <c r="K293" s="88">
        <f>SUM(K294:K295)</f>
        <v>2001.9499999999998</v>
      </c>
    </row>
    <row r="294" spans="1:11" ht="22.5" x14ac:dyDescent="0.2">
      <c r="A294" s="28" t="s">
        <v>792</v>
      </c>
      <c r="B294" s="50" t="s">
        <v>234</v>
      </c>
      <c r="C294" s="51">
        <v>261300</v>
      </c>
      <c r="D294" s="236" t="s">
        <v>787</v>
      </c>
      <c r="E294" s="48" t="s">
        <v>236</v>
      </c>
      <c r="F294" s="74">
        <v>99.6</v>
      </c>
      <c r="G294" s="54">
        <v>99.6</v>
      </c>
      <c r="H294" s="54">
        <v>1.7999999999999998</v>
      </c>
      <c r="I294" s="54">
        <v>8.08</v>
      </c>
      <c r="J294" s="86">
        <f t="shared" ref="J294:J295" si="82">TRUNC((I294+H294)*F294,2)</f>
        <v>984.04</v>
      </c>
      <c r="K294" s="86">
        <f t="shared" ref="K294:K295" si="83">TRUNC((I294+H294)*G294,2)</f>
        <v>984.04</v>
      </c>
    </row>
    <row r="295" spans="1:11" ht="22.5" x14ac:dyDescent="0.2">
      <c r="A295" s="28" t="s">
        <v>793</v>
      </c>
      <c r="B295" s="50" t="s">
        <v>234</v>
      </c>
      <c r="C295" s="51">
        <v>261001</v>
      </c>
      <c r="D295" s="236" t="s">
        <v>794</v>
      </c>
      <c r="E295" s="48" t="s">
        <v>236</v>
      </c>
      <c r="F295" s="74">
        <v>99.6</v>
      </c>
      <c r="G295" s="54">
        <v>99.6</v>
      </c>
      <c r="H295" s="54">
        <v>3.6199999999999997</v>
      </c>
      <c r="I295" s="54">
        <v>6.6</v>
      </c>
      <c r="J295" s="86">
        <f t="shared" si="82"/>
        <v>1017.91</v>
      </c>
      <c r="K295" s="86">
        <f t="shared" si="83"/>
        <v>1017.91</v>
      </c>
    </row>
    <row r="296" spans="1:11" x14ac:dyDescent="0.2">
      <c r="A296" s="55" t="s">
        <v>795</v>
      </c>
      <c r="B296" s="56"/>
      <c r="C296" s="56"/>
      <c r="D296" s="55" t="s">
        <v>796</v>
      </c>
      <c r="E296" s="56"/>
      <c r="F296" s="80"/>
      <c r="G296" s="80"/>
      <c r="H296" s="80"/>
      <c r="I296" s="80"/>
      <c r="J296" s="88">
        <f>SUM(J297:J298)</f>
        <v>1367.62</v>
      </c>
      <c r="K296" s="88">
        <f>SUM(K297:K298)</f>
        <v>1367.62</v>
      </c>
    </row>
    <row r="297" spans="1:11" ht="22.5" x14ac:dyDescent="0.2">
      <c r="A297" s="28" t="s">
        <v>797</v>
      </c>
      <c r="B297" s="50" t="s">
        <v>234</v>
      </c>
      <c r="C297" s="51">
        <v>261300</v>
      </c>
      <c r="D297" s="236" t="s">
        <v>787</v>
      </c>
      <c r="E297" s="48" t="s">
        <v>236</v>
      </c>
      <c r="F297" s="74">
        <v>76.790000000000006</v>
      </c>
      <c r="G297" s="54">
        <v>76.790000000000006</v>
      </c>
      <c r="H297" s="54">
        <v>1.7999999999999998</v>
      </c>
      <c r="I297" s="54">
        <v>8.08</v>
      </c>
      <c r="J297" s="86">
        <f t="shared" ref="J297:J298" si="84">TRUNC((I297+H297)*F297,2)</f>
        <v>758.68</v>
      </c>
      <c r="K297" s="86">
        <f t="shared" ref="K297:K298" si="85">TRUNC((I297+H297)*G297,2)</f>
        <v>758.68</v>
      </c>
    </row>
    <row r="298" spans="1:11" ht="22.5" x14ac:dyDescent="0.2">
      <c r="A298" s="28" t="s">
        <v>798</v>
      </c>
      <c r="B298" s="50" t="s">
        <v>234</v>
      </c>
      <c r="C298" s="51">
        <v>261307</v>
      </c>
      <c r="D298" s="236" t="s">
        <v>799</v>
      </c>
      <c r="E298" s="48" t="s">
        <v>236</v>
      </c>
      <c r="F298" s="74">
        <v>76.790000000000006</v>
      </c>
      <c r="G298" s="54">
        <v>76.790000000000006</v>
      </c>
      <c r="H298" s="54">
        <v>3.1799999999999997</v>
      </c>
      <c r="I298" s="54">
        <v>4.75</v>
      </c>
      <c r="J298" s="86">
        <f t="shared" si="84"/>
        <v>608.94000000000005</v>
      </c>
      <c r="K298" s="86">
        <f t="shared" si="85"/>
        <v>608.94000000000005</v>
      </c>
    </row>
    <row r="299" spans="1:11" x14ac:dyDescent="0.2">
      <c r="A299" s="55" t="s">
        <v>800</v>
      </c>
      <c r="B299" s="56"/>
      <c r="C299" s="56"/>
      <c r="D299" s="55" t="s">
        <v>801</v>
      </c>
      <c r="E299" s="56"/>
      <c r="F299" s="80"/>
      <c r="G299" s="80"/>
      <c r="H299" s="80"/>
      <c r="I299" s="80"/>
      <c r="J299" s="88">
        <f>J300</f>
        <v>1793.56</v>
      </c>
      <c r="K299" s="88">
        <f>K300</f>
        <v>1793.56</v>
      </c>
    </row>
    <row r="300" spans="1:11" ht="22.5" x14ac:dyDescent="0.2">
      <c r="A300" s="28" t="s">
        <v>802</v>
      </c>
      <c r="B300" s="50" t="s">
        <v>234</v>
      </c>
      <c r="C300" s="51">
        <v>261000</v>
      </c>
      <c r="D300" s="236" t="s">
        <v>803</v>
      </c>
      <c r="E300" s="48" t="s">
        <v>236</v>
      </c>
      <c r="F300" s="74">
        <v>160.13999999999999</v>
      </c>
      <c r="G300" s="54">
        <v>160.13999999999999</v>
      </c>
      <c r="H300" s="54">
        <v>4.55</v>
      </c>
      <c r="I300" s="54">
        <v>6.6499999999999995</v>
      </c>
      <c r="J300" s="86">
        <f>TRUNC((I300+H300)*F300,2)</f>
        <v>1793.56</v>
      </c>
      <c r="K300" s="86">
        <f>TRUNC((I300+H300)*G300,2)</f>
        <v>1793.56</v>
      </c>
    </row>
    <row r="301" spans="1:11" x14ac:dyDescent="0.2">
      <c r="A301" s="55" t="s">
        <v>804</v>
      </c>
      <c r="B301" s="56"/>
      <c r="C301" s="56"/>
      <c r="D301" s="55" t="s">
        <v>805</v>
      </c>
      <c r="E301" s="56"/>
      <c r="F301" s="80"/>
      <c r="G301" s="80"/>
      <c r="H301" s="80"/>
      <c r="I301" s="80"/>
      <c r="J301" s="89">
        <f>J302</f>
        <v>739.54</v>
      </c>
      <c r="K301" s="89">
        <f>K302</f>
        <v>739.54</v>
      </c>
    </row>
    <row r="302" spans="1:11" ht="22.5" x14ac:dyDescent="0.2">
      <c r="A302" s="28" t="s">
        <v>806</v>
      </c>
      <c r="B302" s="50" t="s">
        <v>234</v>
      </c>
      <c r="C302" s="51">
        <v>261703</v>
      </c>
      <c r="D302" s="236" t="s">
        <v>807</v>
      </c>
      <c r="E302" s="48" t="s">
        <v>236</v>
      </c>
      <c r="F302" s="74">
        <v>68.540000000000006</v>
      </c>
      <c r="G302" s="54">
        <v>68.540000000000006</v>
      </c>
      <c r="H302" s="54">
        <v>3.33</v>
      </c>
      <c r="I302" s="54">
        <v>7.46</v>
      </c>
      <c r="J302" s="86">
        <f>TRUNC((I302+H302)*F302,2)</f>
        <v>739.54</v>
      </c>
      <c r="K302" s="86">
        <f>TRUNC((I302+H302)*G302,2)</f>
        <v>739.54</v>
      </c>
    </row>
    <row r="303" spans="1:11" x14ac:dyDescent="0.2">
      <c r="A303" s="55" t="s">
        <v>808</v>
      </c>
      <c r="B303" s="56"/>
      <c r="C303" s="56"/>
      <c r="D303" s="55" t="s">
        <v>723</v>
      </c>
      <c r="E303" s="56"/>
      <c r="F303" s="80"/>
      <c r="G303" s="80"/>
      <c r="H303" s="80"/>
      <c r="I303" s="80"/>
      <c r="J303" s="88">
        <f>J304</f>
        <v>1517.8</v>
      </c>
      <c r="K303" s="88">
        <f>K304</f>
        <v>1517.8</v>
      </c>
    </row>
    <row r="304" spans="1:11" ht="22.5" x14ac:dyDescent="0.2">
      <c r="A304" s="28" t="s">
        <v>809</v>
      </c>
      <c r="B304" s="50" t="s">
        <v>234</v>
      </c>
      <c r="C304" s="51">
        <v>261602</v>
      </c>
      <c r="D304" s="236" t="s">
        <v>305</v>
      </c>
      <c r="E304" s="48" t="s">
        <v>236</v>
      </c>
      <c r="F304" s="74">
        <v>69.180000000000007</v>
      </c>
      <c r="G304" s="54">
        <v>69.180000000000007</v>
      </c>
      <c r="H304" s="54">
        <v>9.5599999999999987</v>
      </c>
      <c r="I304" s="54">
        <v>12.379999999999999</v>
      </c>
      <c r="J304" s="86">
        <f>TRUNC((I304+H304)*F304,2)</f>
        <v>1517.8</v>
      </c>
      <c r="K304" s="86">
        <f>TRUNC((I304+H304)*G304,2)</f>
        <v>1517.8</v>
      </c>
    </row>
    <row r="305" spans="1:11" x14ac:dyDescent="0.2">
      <c r="A305" s="55" t="s">
        <v>810</v>
      </c>
      <c r="B305" s="56"/>
      <c r="C305" s="56"/>
      <c r="D305" s="55" t="s">
        <v>729</v>
      </c>
      <c r="E305" s="56"/>
      <c r="F305" s="80"/>
      <c r="G305" s="80"/>
      <c r="H305" s="80"/>
      <c r="I305" s="80"/>
      <c r="J305" s="89">
        <f>J306</f>
        <v>279.07</v>
      </c>
      <c r="K305" s="89">
        <f>K306</f>
        <v>279.07</v>
      </c>
    </row>
    <row r="306" spans="1:11" ht="22.5" x14ac:dyDescent="0.2">
      <c r="A306" s="28" t="s">
        <v>811</v>
      </c>
      <c r="B306" s="50" t="s">
        <v>234</v>
      </c>
      <c r="C306" s="51">
        <v>261602</v>
      </c>
      <c r="D306" s="236" t="s">
        <v>305</v>
      </c>
      <c r="E306" s="48" t="s">
        <v>236</v>
      </c>
      <c r="F306" s="74">
        <v>12.72</v>
      </c>
      <c r="G306" s="54">
        <v>12.72</v>
      </c>
      <c r="H306" s="54">
        <v>9.5599999999999987</v>
      </c>
      <c r="I306" s="54">
        <v>12.379999999999999</v>
      </c>
      <c r="J306" s="86">
        <f>TRUNC((I306+H306)*F306,2)</f>
        <v>279.07</v>
      </c>
      <c r="K306" s="86">
        <f>TRUNC((I306+H306)*G306,2)</f>
        <v>279.07</v>
      </c>
    </row>
    <row r="307" spans="1:11" x14ac:dyDescent="0.2">
      <c r="A307" s="55" t="s">
        <v>812</v>
      </c>
      <c r="B307" s="56"/>
      <c r="C307" s="56"/>
      <c r="D307" s="55" t="s">
        <v>813</v>
      </c>
      <c r="E307" s="56"/>
      <c r="F307" s="80"/>
      <c r="G307" s="80"/>
      <c r="H307" s="80"/>
      <c r="I307" s="80"/>
      <c r="J307" s="88">
        <f>J308</f>
        <v>3871.46</v>
      </c>
      <c r="K307" s="88">
        <f>K308</f>
        <v>3871.46</v>
      </c>
    </row>
    <row r="308" spans="1:11" ht="22.5" x14ac:dyDescent="0.2">
      <c r="A308" s="28" t="s">
        <v>814</v>
      </c>
      <c r="B308" s="50" t="s">
        <v>234</v>
      </c>
      <c r="C308" s="51">
        <v>261609</v>
      </c>
      <c r="D308" s="236" t="s">
        <v>815</v>
      </c>
      <c r="E308" s="48" t="s">
        <v>236</v>
      </c>
      <c r="F308" s="74">
        <v>341.7</v>
      </c>
      <c r="G308" s="54">
        <v>341.7</v>
      </c>
      <c r="H308" s="54">
        <v>8.0399999999999991</v>
      </c>
      <c r="I308" s="54">
        <v>3.29</v>
      </c>
      <c r="J308" s="86">
        <f>TRUNC((I308+H308)*F308,2)</f>
        <v>3871.46</v>
      </c>
      <c r="K308" s="86">
        <f>TRUNC((I308+H308)*G308,2)</f>
        <v>3871.46</v>
      </c>
    </row>
    <row r="309" spans="1:11" x14ac:dyDescent="0.2">
      <c r="A309" s="44" t="s">
        <v>816</v>
      </c>
      <c r="B309" s="45"/>
      <c r="C309" s="45"/>
      <c r="D309" s="44" t="s">
        <v>266</v>
      </c>
      <c r="E309" s="45"/>
      <c r="F309" s="79"/>
      <c r="G309" s="79"/>
      <c r="H309" s="79"/>
      <c r="I309" s="79"/>
      <c r="J309" s="85">
        <f>SUM(J310,J314)</f>
        <v>8685.7199999999993</v>
      </c>
      <c r="K309" s="85">
        <f>SUM(K310,K314)</f>
        <v>8685.7199999999993</v>
      </c>
    </row>
    <row r="310" spans="1:11" x14ac:dyDescent="0.2">
      <c r="A310" s="55" t="s">
        <v>817</v>
      </c>
      <c r="B310" s="56"/>
      <c r="C310" s="56"/>
      <c r="D310" s="55" t="s">
        <v>314</v>
      </c>
      <c r="E310" s="56"/>
      <c r="F310" s="80"/>
      <c r="G310" s="80"/>
      <c r="H310" s="80"/>
      <c r="I310" s="80"/>
      <c r="J310" s="88">
        <f>SUM(J311:J313)</f>
        <v>7679.44</v>
      </c>
      <c r="K310" s="88">
        <f>SUM(K311:K313)</f>
        <v>7679.44</v>
      </c>
    </row>
    <row r="311" spans="1:11" ht="22.5" x14ac:dyDescent="0.2">
      <c r="A311" s="28" t="s">
        <v>818</v>
      </c>
      <c r="B311" s="50" t="s">
        <v>234</v>
      </c>
      <c r="C311" s="51">
        <v>271608</v>
      </c>
      <c r="D311" s="236" t="s">
        <v>819</v>
      </c>
      <c r="E311" s="48" t="s">
        <v>236</v>
      </c>
      <c r="F311" s="74">
        <v>14.96</v>
      </c>
      <c r="G311" s="54">
        <v>14.96</v>
      </c>
      <c r="H311" s="54">
        <v>377.04999999999995</v>
      </c>
      <c r="I311" s="54">
        <v>42.83</v>
      </c>
      <c r="J311" s="86">
        <f t="shared" ref="J311:J313" si="86">TRUNC((I311+H311)*F311,2)</f>
        <v>6281.4</v>
      </c>
      <c r="K311" s="86">
        <f t="shared" ref="K311:K313" si="87">TRUNC((I311+H311)*G311,2)</f>
        <v>6281.4</v>
      </c>
    </row>
    <row r="312" spans="1:11" ht="22.5" x14ac:dyDescent="0.2">
      <c r="A312" s="28" t="s">
        <v>820</v>
      </c>
      <c r="B312" s="50" t="s">
        <v>400</v>
      </c>
      <c r="C312" s="58" t="s">
        <v>821</v>
      </c>
      <c r="D312" s="236" t="s">
        <v>822</v>
      </c>
      <c r="E312" s="48" t="s">
        <v>236</v>
      </c>
      <c r="F312" s="74">
        <v>0.93</v>
      </c>
      <c r="G312" s="54">
        <v>0.93</v>
      </c>
      <c r="H312" s="54">
        <v>327.66000000000003</v>
      </c>
      <c r="I312" s="54">
        <v>48.86</v>
      </c>
      <c r="J312" s="86">
        <f t="shared" si="86"/>
        <v>350.16</v>
      </c>
      <c r="K312" s="86">
        <f t="shared" si="87"/>
        <v>350.16</v>
      </c>
    </row>
    <row r="313" spans="1:11" ht="22.5" x14ac:dyDescent="0.2">
      <c r="A313" s="28" t="s">
        <v>823</v>
      </c>
      <c r="B313" s="50" t="s">
        <v>234</v>
      </c>
      <c r="C313" s="51">
        <v>270501</v>
      </c>
      <c r="D313" s="236" t="s">
        <v>268</v>
      </c>
      <c r="E313" s="48" t="s">
        <v>236</v>
      </c>
      <c r="F313" s="74">
        <v>351.64</v>
      </c>
      <c r="G313" s="54">
        <v>351.64</v>
      </c>
      <c r="H313" s="54">
        <v>1.32</v>
      </c>
      <c r="I313" s="54">
        <v>1.66</v>
      </c>
      <c r="J313" s="86">
        <f t="shared" si="86"/>
        <v>1047.8800000000001</v>
      </c>
      <c r="K313" s="86">
        <f t="shared" si="87"/>
        <v>1047.8800000000001</v>
      </c>
    </row>
    <row r="314" spans="1:11" x14ac:dyDescent="0.2">
      <c r="A314" s="55" t="s">
        <v>824</v>
      </c>
      <c r="B314" s="56"/>
      <c r="C314" s="56"/>
      <c r="D314" s="55" t="s">
        <v>825</v>
      </c>
      <c r="E314" s="56"/>
      <c r="F314" s="80"/>
      <c r="G314" s="80"/>
      <c r="H314" s="80"/>
      <c r="I314" s="80"/>
      <c r="J314" s="88">
        <f>SUM(J315:J316)</f>
        <v>1006.28</v>
      </c>
      <c r="K314" s="88">
        <f>SUM(K315:K316)</f>
        <v>1006.28</v>
      </c>
    </row>
    <row r="315" spans="1:11" ht="45" x14ac:dyDescent="0.2">
      <c r="A315" s="52" t="s">
        <v>826</v>
      </c>
      <c r="B315" s="46" t="s">
        <v>400</v>
      </c>
      <c r="C315" s="57" t="s">
        <v>827</v>
      </c>
      <c r="D315" s="236" t="s">
        <v>828</v>
      </c>
      <c r="E315" s="53" t="s">
        <v>230</v>
      </c>
      <c r="F315" s="74">
        <v>11</v>
      </c>
      <c r="G315" s="54">
        <v>11</v>
      </c>
      <c r="H315" s="54">
        <v>58.13000000000001</v>
      </c>
      <c r="I315" s="54">
        <v>11.899999999999999</v>
      </c>
      <c r="J315" s="86">
        <f t="shared" ref="J315:J316" si="88">TRUNC((I315+H315)*F315,2)</f>
        <v>770.33</v>
      </c>
      <c r="K315" s="86">
        <f t="shared" ref="K315:K316" si="89">TRUNC((I315+H315)*G315,2)</f>
        <v>770.33</v>
      </c>
    </row>
    <row r="316" spans="1:11" ht="33.75" x14ac:dyDescent="0.2">
      <c r="A316" s="28" t="s">
        <v>829</v>
      </c>
      <c r="B316" s="50" t="s">
        <v>400</v>
      </c>
      <c r="C316" s="58" t="s">
        <v>830</v>
      </c>
      <c r="D316" s="236" t="s">
        <v>831</v>
      </c>
      <c r="E316" s="48" t="s">
        <v>230</v>
      </c>
      <c r="F316" s="74">
        <v>3</v>
      </c>
      <c r="G316" s="54">
        <v>3</v>
      </c>
      <c r="H316" s="54">
        <v>78.650000000000006</v>
      </c>
      <c r="I316" s="54">
        <v>0</v>
      </c>
      <c r="J316" s="86">
        <f t="shared" si="88"/>
        <v>235.95</v>
      </c>
      <c r="K316" s="86">
        <f t="shared" si="89"/>
        <v>235.95</v>
      </c>
    </row>
    <row r="317" spans="1:11" x14ac:dyDescent="0.2">
      <c r="A317" s="40">
        <v>5</v>
      </c>
      <c r="B317" s="41"/>
      <c r="C317" s="41"/>
      <c r="D317" s="42" t="s">
        <v>192</v>
      </c>
      <c r="E317" s="43" t="s">
        <v>230</v>
      </c>
      <c r="F317" s="77">
        <v>1</v>
      </c>
      <c r="G317" s="78"/>
      <c r="H317" s="78"/>
      <c r="I317" s="78"/>
      <c r="J317" s="84">
        <f>SUM(J318,J324,J326,J328,J331,J333)</f>
        <v>17355.920000000002</v>
      </c>
      <c r="K317" s="84">
        <f>SUM(K318,K324,K326,K328,K331,K333)</f>
        <v>17355.920000000002</v>
      </c>
    </row>
    <row r="318" spans="1:11" x14ac:dyDescent="0.2">
      <c r="A318" s="44" t="s">
        <v>832</v>
      </c>
      <c r="B318" s="45"/>
      <c r="C318" s="45"/>
      <c r="D318" s="44" t="s">
        <v>232</v>
      </c>
      <c r="E318" s="45"/>
      <c r="F318" s="79"/>
      <c r="G318" s="79"/>
      <c r="H318" s="79"/>
      <c r="I318" s="79"/>
      <c r="J318" s="85">
        <f>SUM(J319:J323)</f>
        <v>5266.5700000000006</v>
      </c>
      <c r="K318" s="85">
        <f>SUM(K319:K323)</f>
        <v>5266.5700000000006</v>
      </c>
    </row>
    <row r="319" spans="1:11" ht="22.5" x14ac:dyDescent="0.2">
      <c r="A319" s="28" t="s">
        <v>833</v>
      </c>
      <c r="B319" s="50" t="s">
        <v>234</v>
      </c>
      <c r="C319" s="51">
        <v>20121</v>
      </c>
      <c r="D319" s="236" t="s">
        <v>834</v>
      </c>
      <c r="E319" s="48" t="s">
        <v>280</v>
      </c>
      <c r="F319" s="74">
        <v>30.05</v>
      </c>
      <c r="G319" s="54">
        <v>30.05</v>
      </c>
      <c r="H319" s="54">
        <v>0</v>
      </c>
      <c r="I319" s="54">
        <v>135</v>
      </c>
      <c r="J319" s="86">
        <f t="shared" ref="J319:J323" si="90">TRUNC((I319+H319)*F319,2)</f>
        <v>4056.75</v>
      </c>
      <c r="K319" s="86">
        <f t="shared" ref="K319:K323" si="91">TRUNC((I319+H319)*G319,2)</f>
        <v>4056.75</v>
      </c>
    </row>
    <row r="320" spans="1:11" ht="33.75" x14ac:dyDescent="0.2">
      <c r="A320" s="28" t="s">
        <v>835</v>
      </c>
      <c r="B320" s="50" t="s">
        <v>234</v>
      </c>
      <c r="C320" s="51">
        <v>20118</v>
      </c>
      <c r="D320" s="236" t="s">
        <v>836</v>
      </c>
      <c r="E320" s="48" t="s">
        <v>280</v>
      </c>
      <c r="F320" s="74">
        <v>12.46</v>
      </c>
      <c r="G320" s="54">
        <v>12.46</v>
      </c>
      <c r="H320" s="54">
        <v>0</v>
      </c>
      <c r="I320" s="54">
        <v>32.46</v>
      </c>
      <c r="J320" s="86">
        <f t="shared" si="90"/>
        <v>404.45</v>
      </c>
      <c r="K320" s="86">
        <f t="shared" si="91"/>
        <v>404.45</v>
      </c>
    </row>
    <row r="321" spans="1:11" ht="33.75" x14ac:dyDescent="0.2">
      <c r="A321" s="28" t="s">
        <v>837</v>
      </c>
      <c r="B321" s="50" t="s">
        <v>400</v>
      </c>
      <c r="C321" s="58" t="s">
        <v>838</v>
      </c>
      <c r="D321" s="236" t="s">
        <v>839</v>
      </c>
      <c r="E321" s="48" t="s">
        <v>230</v>
      </c>
      <c r="F321" s="74">
        <v>4</v>
      </c>
      <c r="G321" s="54">
        <v>4</v>
      </c>
      <c r="H321" s="54">
        <v>166.63</v>
      </c>
      <c r="I321" s="54">
        <v>12.56</v>
      </c>
      <c r="J321" s="86">
        <f t="shared" si="90"/>
        <v>716.76</v>
      </c>
      <c r="K321" s="86">
        <f t="shared" si="91"/>
        <v>716.76</v>
      </c>
    </row>
    <row r="322" spans="1:11" ht="22.5" x14ac:dyDescent="0.2">
      <c r="A322" s="28" t="s">
        <v>840</v>
      </c>
      <c r="B322" s="50" t="s">
        <v>400</v>
      </c>
      <c r="C322" s="58" t="s">
        <v>841</v>
      </c>
      <c r="D322" s="236" t="s">
        <v>842</v>
      </c>
      <c r="E322" s="48" t="s">
        <v>555</v>
      </c>
      <c r="F322" s="74">
        <v>1</v>
      </c>
      <c r="G322" s="54">
        <v>1</v>
      </c>
      <c r="H322" s="54">
        <v>0</v>
      </c>
      <c r="I322" s="54">
        <v>23.64</v>
      </c>
      <c r="J322" s="86">
        <f t="shared" si="90"/>
        <v>23.64</v>
      </c>
      <c r="K322" s="86">
        <f t="shared" si="91"/>
        <v>23.64</v>
      </c>
    </row>
    <row r="323" spans="1:11" ht="22.5" x14ac:dyDescent="0.2">
      <c r="A323" s="28" t="s">
        <v>843</v>
      </c>
      <c r="B323" s="50" t="s">
        <v>400</v>
      </c>
      <c r="C323" s="58" t="s">
        <v>844</v>
      </c>
      <c r="D323" s="236" t="s">
        <v>845</v>
      </c>
      <c r="E323" s="48" t="s">
        <v>230</v>
      </c>
      <c r="F323" s="74">
        <v>1</v>
      </c>
      <c r="G323" s="54">
        <v>1</v>
      </c>
      <c r="H323" s="54">
        <v>0</v>
      </c>
      <c r="I323" s="54">
        <v>64.97</v>
      </c>
      <c r="J323" s="86">
        <f t="shared" si="90"/>
        <v>64.97</v>
      </c>
      <c r="K323" s="86">
        <f t="shared" si="91"/>
        <v>64.97</v>
      </c>
    </row>
    <row r="324" spans="1:11" x14ac:dyDescent="0.2">
      <c r="A324" s="44" t="s">
        <v>846</v>
      </c>
      <c r="B324" s="45"/>
      <c r="C324" s="45"/>
      <c r="D324" s="44" t="s">
        <v>246</v>
      </c>
      <c r="E324" s="45"/>
      <c r="F324" s="79"/>
      <c r="G324" s="79"/>
      <c r="H324" s="79"/>
      <c r="I324" s="79"/>
      <c r="J324" s="85">
        <f>J325</f>
        <v>2068.83</v>
      </c>
      <c r="K324" s="85">
        <f>K325</f>
        <v>2068.83</v>
      </c>
    </row>
    <row r="325" spans="1:11" ht="22.5" x14ac:dyDescent="0.2">
      <c r="A325" s="28" t="s">
        <v>847</v>
      </c>
      <c r="B325" s="50" t="s">
        <v>234</v>
      </c>
      <c r="C325" s="51">
        <v>30101</v>
      </c>
      <c r="D325" s="236" t="s">
        <v>311</v>
      </c>
      <c r="E325" s="48" t="s">
        <v>280</v>
      </c>
      <c r="F325" s="74">
        <v>56.51</v>
      </c>
      <c r="G325" s="54">
        <v>56.51</v>
      </c>
      <c r="H325" s="54">
        <v>28.6</v>
      </c>
      <c r="I325" s="54">
        <v>8.01</v>
      </c>
      <c r="J325" s="86">
        <f>TRUNC((I325+H325)*F325,2)</f>
        <v>2068.83</v>
      </c>
      <c r="K325" s="86">
        <f>TRUNC((I325+H325)*G325,2)</f>
        <v>2068.83</v>
      </c>
    </row>
    <row r="326" spans="1:11" x14ac:dyDescent="0.2">
      <c r="A326" s="44" t="s">
        <v>848</v>
      </c>
      <c r="B326" s="45"/>
      <c r="C326" s="45"/>
      <c r="D326" s="44" t="s">
        <v>357</v>
      </c>
      <c r="E326" s="45"/>
      <c r="F326" s="79"/>
      <c r="G326" s="79"/>
      <c r="H326" s="79"/>
      <c r="I326" s="79"/>
      <c r="J326" s="85">
        <f>J327</f>
        <v>9168.94</v>
      </c>
      <c r="K326" s="85">
        <f>K327</f>
        <v>9168.94</v>
      </c>
    </row>
    <row r="327" spans="1:11" ht="45" x14ac:dyDescent="0.2">
      <c r="A327" s="52" t="s">
        <v>849</v>
      </c>
      <c r="B327" s="46" t="s">
        <v>400</v>
      </c>
      <c r="C327" s="57" t="s">
        <v>850</v>
      </c>
      <c r="D327" s="236" t="s">
        <v>851</v>
      </c>
      <c r="E327" s="53" t="s">
        <v>236</v>
      </c>
      <c r="F327" s="74">
        <v>42.3</v>
      </c>
      <c r="G327" s="54">
        <v>42.3</v>
      </c>
      <c r="H327" s="54">
        <v>216.76</v>
      </c>
      <c r="I327" s="54">
        <v>0</v>
      </c>
      <c r="J327" s="86">
        <f>TRUNC((I327+H327)*F327,2)</f>
        <v>9168.94</v>
      </c>
      <c r="K327" s="86">
        <f>TRUNC((I327+H327)*G327,2)</f>
        <v>9168.94</v>
      </c>
    </row>
    <row r="328" spans="1:11" x14ac:dyDescent="0.2">
      <c r="A328" s="44" t="s">
        <v>852</v>
      </c>
      <c r="B328" s="45"/>
      <c r="C328" s="45"/>
      <c r="D328" s="44" t="s">
        <v>293</v>
      </c>
      <c r="E328" s="45"/>
      <c r="F328" s="79"/>
      <c r="G328" s="79"/>
      <c r="H328" s="79"/>
      <c r="I328" s="79"/>
      <c r="J328" s="87">
        <f>SUM(J329:J330)</f>
        <v>355.13</v>
      </c>
      <c r="K328" s="87">
        <f>SUM(K329:K330)</f>
        <v>355.13</v>
      </c>
    </row>
    <row r="329" spans="1:11" ht="22.5" x14ac:dyDescent="0.2">
      <c r="A329" s="28" t="s">
        <v>853</v>
      </c>
      <c r="B329" s="50" t="s">
        <v>234</v>
      </c>
      <c r="C329" s="51">
        <v>271417</v>
      </c>
      <c r="D329" s="236" t="s">
        <v>295</v>
      </c>
      <c r="E329" s="48" t="s">
        <v>255</v>
      </c>
      <c r="F329" s="74">
        <v>1.7</v>
      </c>
      <c r="G329" s="54">
        <v>1.7</v>
      </c>
      <c r="H329" s="54">
        <v>15.43</v>
      </c>
      <c r="I329" s="54">
        <v>29.88</v>
      </c>
      <c r="J329" s="86">
        <f t="shared" ref="J329:J330" si="92">TRUNC((I329+H329)*F329,2)</f>
        <v>77.02</v>
      </c>
      <c r="K329" s="86">
        <f t="shared" ref="K329:K330" si="93">TRUNC((I329+H329)*G329,2)</f>
        <v>77.02</v>
      </c>
    </row>
    <row r="330" spans="1:11" ht="22.5" x14ac:dyDescent="0.2">
      <c r="A330" s="28" t="s">
        <v>854</v>
      </c>
      <c r="B330" s="50" t="s">
        <v>234</v>
      </c>
      <c r="C330" s="51">
        <v>180324</v>
      </c>
      <c r="D330" s="236" t="s">
        <v>297</v>
      </c>
      <c r="E330" s="48" t="s">
        <v>236</v>
      </c>
      <c r="F330" s="74">
        <v>0.56999999999999995</v>
      </c>
      <c r="G330" s="54">
        <v>0.56999999999999995</v>
      </c>
      <c r="H330" s="54">
        <v>430.35000000000014</v>
      </c>
      <c r="I330" s="54">
        <v>57.57</v>
      </c>
      <c r="J330" s="86">
        <f t="shared" si="92"/>
        <v>278.11</v>
      </c>
      <c r="K330" s="86">
        <f t="shared" si="93"/>
        <v>278.11</v>
      </c>
    </row>
    <row r="331" spans="1:11" x14ac:dyDescent="0.2">
      <c r="A331" s="44" t="s">
        <v>855</v>
      </c>
      <c r="B331" s="45"/>
      <c r="C331" s="45"/>
      <c r="D331" s="44" t="s">
        <v>299</v>
      </c>
      <c r="E331" s="45"/>
      <c r="F331" s="79"/>
      <c r="G331" s="79"/>
      <c r="H331" s="79"/>
      <c r="I331" s="79"/>
      <c r="J331" s="87">
        <f>J332</f>
        <v>477.81</v>
      </c>
      <c r="K331" s="87">
        <f>K332</f>
        <v>477.81</v>
      </c>
    </row>
    <row r="332" spans="1:11" ht="33.75" x14ac:dyDescent="0.2">
      <c r="A332" s="28" t="s">
        <v>856</v>
      </c>
      <c r="B332" s="50" t="s">
        <v>234</v>
      </c>
      <c r="C332" s="51">
        <v>221120</v>
      </c>
      <c r="D332" s="237" t="s">
        <v>301</v>
      </c>
      <c r="E332" s="48" t="s">
        <v>236</v>
      </c>
      <c r="F332" s="74">
        <v>2.4300000000000002</v>
      </c>
      <c r="G332" s="54">
        <v>2.4300000000000002</v>
      </c>
      <c r="H332" s="54">
        <v>176.08</v>
      </c>
      <c r="I332" s="54">
        <v>20.55</v>
      </c>
      <c r="J332" s="86">
        <f>TRUNC((I332+H332)*F332,2)</f>
        <v>477.81</v>
      </c>
      <c r="K332" s="86">
        <f>TRUNC((I332+H332)*G332,2)</f>
        <v>477.81</v>
      </c>
    </row>
    <row r="333" spans="1:11" x14ac:dyDescent="0.2">
      <c r="A333" s="44" t="s">
        <v>857</v>
      </c>
      <c r="B333" s="45"/>
      <c r="C333" s="45"/>
      <c r="D333" s="44" t="s">
        <v>303</v>
      </c>
      <c r="E333" s="45"/>
      <c r="F333" s="79"/>
      <c r="G333" s="79"/>
      <c r="H333" s="79"/>
      <c r="I333" s="79"/>
      <c r="J333" s="87">
        <f>J334</f>
        <v>18.64</v>
      </c>
      <c r="K333" s="87">
        <f>K334</f>
        <v>18.64</v>
      </c>
    </row>
    <row r="334" spans="1:11" ht="22.5" x14ac:dyDescent="0.2">
      <c r="A334" s="28" t="s">
        <v>858</v>
      </c>
      <c r="B334" s="50" t="s">
        <v>234</v>
      </c>
      <c r="C334" s="51">
        <v>261602</v>
      </c>
      <c r="D334" s="236" t="s">
        <v>305</v>
      </c>
      <c r="E334" s="48" t="s">
        <v>236</v>
      </c>
      <c r="F334" s="74">
        <v>0.85</v>
      </c>
      <c r="G334" s="54">
        <v>0.85</v>
      </c>
      <c r="H334" s="54">
        <v>9.5599999999999987</v>
      </c>
      <c r="I334" s="54">
        <v>12.379999999999999</v>
      </c>
      <c r="J334" s="86">
        <f>TRUNC((I334+H334)*F334,2)</f>
        <v>18.64</v>
      </c>
      <c r="K334" s="86">
        <f>TRUNC((I334+H334)*G334,2)</f>
        <v>18.64</v>
      </c>
    </row>
    <row r="335" spans="1:11" ht="21" x14ac:dyDescent="0.2">
      <c r="A335" s="40">
        <v>6</v>
      </c>
      <c r="B335" s="41"/>
      <c r="C335" s="41"/>
      <c r="D335" s="42" t="s">
        <v>193</v>
      </c>
      <c r="E335" s="43" t="s">
        <v>230</v>
      </c>
      <c r="F335" s="77">
        <v>1</v>
      </c>
      <c r="G335" s="78"/>
      <c r="H335" s="78"/>
      <c r="I335" s="78"/>
      <c r="J335" s="84">
        <f>SUM(J336,J338,J340,J353,J369,J403,J428,J436,J439,J441,J443,J446,J449,J459,J471)</f>
        <v>440495.09000000008</v>
      </c>
      <c r="K335" s="84">
        <f>SUM(K336,K338,K340,K353,K369,K403,K428,K436,K439,K441,K443,K446,K449,K459,K471)</f>
        <v>440495.09000000008</v>
      </c>
    </row>
    <row r="336" spans="1:11" x14ac:dyDescent="0.2">
      <c r="A336" s="44" t="s">
        <v>859</v>
      </c>
      <c r="B336" s="45"/>
      <c r="C336" s="45"/>
      <c r="D336" s="44" t="s">
        <v>232</v>
      </c>
      <c r="E336" s="45"/>
      <c r="F336" s="79"/>
      <c r="G336" s="79"/>
      <c r="H336" s="79"/>
      <c r="I336" s="79"/>
      <c r="J336" s="85">
        <f>J337</f>
        <v>2715.29</v>
      </c>
      <c r="K336" s="85">
        <f>K337</f>
        <v>2715.29</v>
      </c>
    </row>
    <row r="337" spans="1:11" ht="33.75" x14ac:dyDescent="0.2">
      <c r="A337" s="52" t="s">
        <v>860</v>
      </c>
      <c r="B337" s="46" t="s">
        <v>234</v>
      </c>
      <c r="C337" s="47">
        <v>20701</v>
      </c>
      <c r="D337" s="236" t="s">
        <v>308</v>
      </c>
      <c r="E337" s="53" t="s">
        <v>236</v>
      </c>
      <c r="F337" s="74">
        <v>614.32000000000005</v>
      </c>
      <c r="G337" s="54">
        <v>614.32000000000005</v>
      </c>
      <c r="H337" s="54">
        <v>3.09</v>
      </c>
      <c r="I337" s="54">
        <v>1.33</v>
      </c>
      <c r="J337" s="86">
        <f>TRUNC((I337+H337)*F337,2)</f>
        <v>2715.29</v>
      </c>
      <c r="K337" s="86">
        <f>TRUNC((I337+H337)*G337,2)</f>
        <v>2715.29</v>
      </c>
    </row>
    <row r="338" spans="1:11" x14ac:dyDescent="0.2">
      <c r="A338" s="44" t="s">
        <v>861</v>
      </c>
      <c r="B338" s="45"/>
      <c r="C338" s="45"/>
      <c r="D338" s="44" t="s">
        <v>246</v>
      </c>
      <c r="E338" s="45"/>
      <c r="F338" s="79"/>
      <c r="G338" s="79"/>
      <c r="H338" s="79"/>
      <c r="I338" s="79"/>
      <c r="J338" s="85">
        <f>J339</f>
        <v>1574.23</v>
      </c>
      <c r="K338" s="85">
        <f>K339</f>
        <v>1574.23</v>
      </c>
    </row>
    <row r="339" spans="1:11" ht="22.5" x14ac:dyDescent="0.2">
      <c r="A339" s="28" t="s">
        <v>862</v>
      </c>
      <c r="B339" s="50" t="s">
        <v>234</v>
      </c>
      <c r="C339" s="51">
        <v>30101</v>
      </c>
      <c r="D339" s="236" t="s">
        <v>311</v>
      </c>
      <c r="E339" s="48" t="s">
        <v>280</v>
      </c>
      <c r="F339" s="74">
        <v>43</v>
      </c>
      <c r="G339" s="54">
        <v>43</v>
      </c>
      <c r="H339" s="54">
        <v>28.6</v>
      </c>
      <c r="I339" s="54">
        <v>8.01</v>
      </c>
      <c r="J339" s="86">
        <f>TRUNC((I339+H339)*F339,2)</f>
        <v>1574.23</v>
      </c>
      <c r="K339" s="86">
        <f>TRUNC((I339+H339)*G339,2)</f>
        <v>1574.23</v>
      </c>
    </row>
    <row r="340" spans="1:11" x14ac:dyDescent="0.2">
      <c r="A340" s="44" t="s">
        <v>863</v>
      </c>
      <c r="B340" s="45"/>
      <c r="C340" s="45"/>
      <c r="D340" s="44" t="s">
        <v>277</v>
      </c>
      <c r="E340" s="45"/>
      <c r="F340" s="79"/>
      <c r="G340" s="79"/>
      <c r="H340" s="79"/>
      <c r="I340" s="79"/>
      <c r="J340" s="85">
        <f>SUM(J341,J344,J350)</f>
        <v>3835.1099999999997</v>
      </c>
      <c r="K340" s="85">
        <f>SUM(K341,K344,K350)</f>
        <v>3835.1099999999997</v>
      </c>
    </row>
    <row r="341" spans="1:11" x14ac:dyDescent="0.2">
      <c r="A341" s="55" t="s">
        <v>864</v>
      </c>
      <c r="B341" s="56"/>
      <c r="C341" s="56"/>
      <c r="D341" s="55" t="s">
        <v>865</v>
      </c>
      <c r="E341" s="56"/>
      <c r="F341" s="80"/>
      <c r="G341" s="80"/>
      <c r="H341" s="80"/>
      <c r="I341" s="80"/>
      <c r="J341" s="89">
        <f>SUM(J342:J343)</f>
        <v>474.4</v>
      </c>
      <c r="K341" s="89">
        <f>SUM(K342:K343)</f>
        <v>474.4</v>
      </c>
    </row>
    <row r="342" spans="1:11" ht="22.5" x14ac:dyDescent="0.2">
      <c r="A342" s="28" t="s">
        <v>866</v>
      </c>
      <c r="B342" s="50" t="s">
        <v>234</v>
      </c>
      <c r="C342" s="51">
        <v>40101</v>
      </c>
      <c r="D342" s="236" t="s">
        <v>323</v>
      </c>
      <c r="E342" s="48" t="s">
        <v>280</v>
      </c>
      <c r="F342" s="74">
        <v>10</v>
      </c>
      <c r="G342" s="54">
        <v>10</v>
      </c>
      <c r="H342" s="54">
        <v>0</v>
      </c>
      <c r="I342" s="54">
        <v>28.53</v>
      </c>
      <c r="J342" s="86">
        <f t="shared" ref="J342:J343" si="94">TRUNC((I342+H342)*F342,2)</f>
        <v>285.3</v>
      </c>
      <c r="K342" s="86">
        <f t="shared" ref="K342:K343" si="95">TRUNC((I342+H342)*G342,2)</f>
        <v>285.3</v>
      </c>
    </row>
    <row r="343" spans="1:11" ht="22.5" x14ac:dyDescent="0.2">
      <c r="A343" s="28" t="s">
        <v>867</v>
      </c>
      <c r="B343" s="50" t="s">
        <v>234</v>
      </c>
      <c r="C343" s="51">
        <v>40902</v>
      </c>
      <c r="D343" s="236" t="s">
        <v>325</v>
      </c>
      <c r="E343" s="48" t="s">
        <v>280</v>
      </c>
      <c r="F343" s="74">
        <v>10</v>
      </c>
      <c r="G343" s="54">
        <v>10</v>
      </c>
      <c r="H343" s="54">
        <v>0</v>
      </c>
      <c r="I343" s="54">
        <v>18.91</v>
      </c>
      <c r="J343" s="86">
        <f t="shared" si="94"/>
        <v>189.1</v>
      </c>
      <c r="K343" s="86">
        <f t="shared" si="95"/>
        <v>189.1</v>
      </c>
    </row>
    <row r="344" spans="1:11" x14ac:dyDescent="0.2">
      <c r="A344" s="55" t="s">
        <v>868</v>
      </c>
      <c r="B344" s="56"/>
      <c r="C344" s="56"/>
      <c r="D344" s="55" t="s">
        <v>869</v>
      </c>
      <c r="E344" s="56"/>
      <c r="F344" s="80"/>
      <c r="G344" s="80"/>
      <c r="H344" s="80"/>
      <c r="I344" s="80"/>
      <c r="J344" s="89">
        <f>SUM(J345:J349)</f>
        <v>350.55</v>
      </c>
      <c r="K344" s="89">
        <f>SUM(K345:K349)</f>
        <v>350.55</v>
      </c>
    </row>
    <row r="345" spans="1:11" ht="22.5" x14ac:dyDescent="0.2">
      <c r="A345" s="28" t="s">
        <v>870</v>
      </c>
      <c r="B345" s="50" t="s">
        <v>234</v>
      </c>
      <c r="C345" s="51">
        <v>41004</v>
      </c>
      <c r="D345" s="236" t="s">
        <v>279</v>
      </c>
      <c r="E345" s="48" t="s">
        <v>280</v>
      </c>
      <c r="F345" s="74">
        <v>17.43</v>
      </c>
      <c r="G345" s="54">
        <v>17.43</v>
      </c>
      <c r="H345" s="54">
        <v>1.47</v>
      </c>
      <c r="I345" s="54">
        <v>0</v>
      </c>
      <c r="J345" s="86">
        <f t="shared" ref="J345:J349" si="96">TRUNC((I345+H345)*F345,2)</f>
        <v>25.62</v>
      </c>
      <c r="K345" s="86">
        <f t="shared" ref="K345:K349" si="97">TRUNC((I345+H345)*G345,2)</f>
        <v>25.62</v>
      </c>
    </row>
    <row r="346" spans="1:11" ht="22.5" x14ac:dyDescent="0.2">
      <c r="A346" s="28" t="s">
        <v>871</v>
      </c>
      <c r="B346" s="50" t="s">
        <v>234</v>
      </c>
      <c r="C346" s="51">
        <v>41005</v>
      </c>
      <c r="D346" s="236" t="s">
        <v>282</v>
      </c>
      <c r="E346" s="48" t="s">
        <v>280</v>
      </c>
      <c r="F346" s="74">
        <v>17.43</v>
      </c>
      <c r="G346" s="54">
        <v>17.43</v>
      </c>
      <c r="H346" s="54">
        <v>1.0900000000000001</v>
      </c>
      <c r="I346" s="54">
        <v>0</v>
      </c>
      <c r="J346" s="86">
        <f t="shared" si="96"/>
        <v>18.989999999999998</v>
      </c>
      <c r="K346" s="86">
        <f t="shared" si="97"/>
        <v>18.989999999999998</v>
      </c>
    </row>
    <row r="347" spans="1:11" ht="22.5" x14ac:dyDescent="0.2">
      <c r="A347" s="28" t="s">
        <v>872</v>
      </c>
      <c r="B347" s="50" t="s">
        <v>234</v>
      </c>
      <c r="C347" s="51">
        <v>41012</v>
      </c>
      <c r="D347" s="236" t="s">
        <v>284</v>
      </c>
      <c r="E347" s="48" t="s">
        <v>280</v>
      </c>
      <c r="F347" s="74">
        <v>17.43</v>
      </c>
      <c r="G347" s="54">
        <v>17.43</v>
      </c>
      <c r="H347" s="54">
        <v>4.16</v>
      </c>
      <c r="I347" s="54">
        <v>0</v>
      </c>
      <c r="J347" s="86">
        <f t="shared" si="96"/>
        <v>72.5</v>
      </c>
      <c r="K347" s="86">
        <f t="shared" si="97"/>
        <v>72.5</v>
      </c>
    </row>
    <row r="348" spans="1:11" ht="22.5" x14ac:dyDescent="0.2">
      <c r="A348" s="28" t="s">
        <v>873</v>
      </c>
      <c r="B348" s="50" t="s">
        <v>234</v>
      </c>
      <c r="C348" s="51">
        <v>41006</v>
      </c>
      <c r="D348" s="236" t="s">
        <v>286</v>
      </c>
      <c r="E348" s="48" t="s">
        <v>287</v>
      </c>
      <c r="F348" s="74">
        <v>87.15</v>
      </c>
      <c r="G348" s="54">
        <v>87.15</v>
      </c>
      <c r="H348" s="54">
        <v>2.08</v>
      </c>
      <c r="I348" s="54">
        <v>0</v>
      </c>
      <c r="J348" s="86">
        <f t="shared" si="96"/>
        <v>181.27</v>
      </c>
      <c r="K348" s="86">
        <f t="shared" si="97"/>
        <v>181.27</v>
      </c>
    </row>
    <row r="349" spans="1:11" ht="22.5" x14ac:dyDescent="0.2">
      <c r="A349" s="28" t="s">
        <v>874</v>
      </c>
      <c r="B349" s="50" t="s">
        <v>234</v>
      </c>
      <c r="C349" s="51">
        <v>41008</v>
      </c>
      <c r="D349" s="236" t="s">
        <v>291</v>
      </c>
      <c r="E349" s="48" t="s">
        <v>280</v>
      </c>
      <c r="F349" s="74">
        <v>13.95</v>
      </c>
      <c r="G349" s="54">
        <v>13.95</v>
      </c>
      <c r="H349" s="54">
        <v>3.74</v>
      </c>
      <c r="I349" s="54">
        <v>0</v>
      </c>
      <c r="J349" s="86">
        <f t="shared" si="96"/>
        <v>52.17</v>
      </c>
      <c r="K349" s="86">
        <f t="shared" si="97"/>
        <v>52.17</v>
      </c>
    </row>
    <row r="350" spans="1:11" x14ac:dyDescent="0.2">
      <c r="A350" s="55" t="s">
        <v>875</v>
      </c>
      <c r="B350" s="56"/>
      <c r="C350" s="56"/>
      <c r="D350" s="55" t="s">
        <v>565</v>
      </c>
      <c r="E350" s="56"/>
      <c r="F350" s="80"/>
      <c r="G350" s="80"/>
      <c r="H350" s="80"/>
      <c r="I350" s="80"/>
      <c r="J350" s="88">
        <f>SUM(J351:J352)</f>
        <v>3010.16</v>
      </c>
      <c r="K350" s="88">
        <f>SUM(K351:K352)</f>
        <v>3010.16</v>
      </c>
    </row>
    <row r="351" spans="1:11" ht="33.75" x14ac:dyDescent="0.2">
      <c r="A351" s="28" t="s">
        <v>876</v>
      </c>
      <c r="B351" s="50" t="s">
        <v>234</v>
      </c>
      <c r="C351" s="51">
        <v>41140</v>
      </c>
      <c r="D351" s="237" t="s">
        <v>316</v>
      </c>
      <c r="E351" s="48" t="s">
        <v>236</v>
      </c>
      <c r="F351" s="74">
        <v>614.32000000000005</v>
      </c>
      <c r="G351" s="54">
        <v>614.32000000000005</v>
      </c>
      <c r="H351" s="54">
        <v>0</v>
      </c>
      <c r="I351" s="54">
        <v>2.2599999999999998</v>
      </c>
      <c r="J351" s="86">
        <f t="shared" ref="J351:J352" si="98">TRUNC((I351+H351)*F351,2)</f>
        <v>1388.36</v>
      </c>
      <c r="K351" s="86">
        <f t="shared" ref="K351:K352" si="99">TRUNC((I351+H351)*G351,2)</f>
        <v>1388.36</v>
      </c>
    </row>
    <row r="352" spans="1:11" ht="33.75" x14ac:dyDescent="0.2">
      <c r="A352" s="52" t="s">
        <v>877</v>
      </c>
      <c r="B352" s="46" t="s">
        <v>318</v>
      </c>
      <c r="C352" s="47">
        <v>97083</v>
      </c>
      <c r="D352" s="236" t="s">
        <v>319</v>
      </c>
      <c r="E352" s="53" t="s">
        <v>236</v>
      </c>
      <c r="F352" s="74">
        <v>614.32000000000005</v>
      </c>
      <c r="G352" s="54">
        <v>614.32000000000005</v>
      </c>
      <c r="H352" s="54">
        <v>0.77</v>
      </c>
      <c r="I352" s="54">
        <v>1.87</v>
      </c>
      <c r="J352" s="86">
        <f t="shared" si="98"/>
        <v>1621.8</v>
      </c>
      <c r="K352" s="86">
        <f t="shared" si="99"/>
        <v>1621.8</v>
      </c>
    </row>
    <row r="353" spans="1:11" x14ac:dyDescent="0.2">
      <c r="A353" s="44" t="s">
        <v>878</v>
      </c>
      <c r="B353" s="45"/>
      <c r="C353" s="45"/>
      <c r="D353" s="44" t="s">
        <v>252</v>
      </c>
      <c r="E353" s="45"/>
      <c r="F353" s="79"/>
      <c r="G353" s="79"/>
      <c r="H353" s="79"/>
      <c r="I353" s="79"/>
      <c r="J353" s="85">
        <f>SUM(J354,J358,J367)</f>
        <v>27872.33</v>
      </c>
      <c r="K353" s="85">
        <f>SUM(K354,K358,K367)</f>
        <v>27872.33</v>
      </c>
    </row>
    <row r="354" spans="1:11" x14ac:dyDescent="0.2">
      <c r="A354" s="55" t="s">
        <v>879</v>
      </c>
      <c r="B354" s="56"/>
      <c r="C354" s="56"/>
      <c r="D354" s="55" t="s">
        <v>328</v>
      </c>
      <c r="E354" s="56"/>
      <c r="F354" s="80"/>
      <c r="G354" s="80"/>
      <c r="H354" s="80"/>
      <c r="I354" s="80"/>
      <c r="J354" s="88">
        <f>SUM(J355:J357)</f>
        <v>14505.52</v>
      </c>
      <c r="K354" s="88">
        <f>SUM(K355:K357)</f>
        <v>14505.52</v>
      </c>
    </row>
    <row r="355" spans="1:11" ht="22.5" x14ac:dyDescent="0.2">
      <c r="A355" s="28" t="s">
        <v>880</v>
      </c>
      <c r="B355" s="50" t="s">
        <v>234</v>
      </c>
      <c r="C355" s="51">
        <v>50302</v>
      </c>
      <c r="D355" s="236" t="s">
        <v>330</v>
      </c>
      <c r="E355" s="48" t="s">
        <v>255</v>
      </c>
      <c r="F355" s="74">
        <v>129.5</v>
      </c>
      <c r="G355" s="54">
        <v>129.5</v>
      </c>
      <c r="H355" s="54">
        <v>26.52</v>
      </c>
      <c r="I355" s="54">
        <v>31.240000000000002</v>
      </c>
      <c r="J355" s="86">
        <f t="shared" ref="J355:J357" si="100">TRUNC((I355+H355)*F355,2)</f>
        <v>7479.92</v>
      </c>
      <c r="K355" s="86">
        <f t="shared" ref="K355:K357" si="101">TRUNC((I355+H355)*G355,2)</f>
        <v>7479.92</v>
      </c>
    </row>
    <row r="356" spans="1:11" ht="22.5" x14ac:dyDescent="0.2">
      <c r="A356" s="28" t="s">
        <v>881</v>
      </c>
      <c r="B356" s="50" t="s">
        <v>318</v>
      </c>
      <c r="C356" s="51">
        <v>95577</v>
      </c>
      <c r="D356" s="236" t="s">
        <v>882</v>
      </c>
      <c r="E356" s="48" t="s">
        <v>333</v>
      </c>
      <c r="F356" s="74">
        <v>554.54</v>
      </c>
      <c r="G356" s="54">
        <v>554.54</v>
      </c>
      <c r="H356" s="54">
        <v>8.52</v>
      </c>
      <c r="I356" s="54">
        <v>0.79</v>
      </c>
      <c r="J356" s="86">
        <f t="shared" si="100"/>
        <v>5162.76</v>
      </c>
      <c r="K356" s="86">
        <f t="shared" si="101"/>
        <v>5162.76</v>
      </c>
    </row>
    <row r="357" spans="1:11" ht="22.5" x14ac:dyDescent="0.2">
      <c r="A357" s="28" t="s">
        <v>883</v>
      </c>
      <c r="B357" s="50" t="s">
        <v>234</v>
      </c>
      <c r="C357" s="51">
        <v>52014</v>
      </c>
      <c r="D357" s="236" t="s">
        <v>335</v>
      </c>
      <c r="E357" s="48" t="s">
        <v>333</v>
      </c>
      <c r="F357" s="74">
        <v>146.44999999999999</v>
      </c>
      <c r="G357" s="54">
        <v>146.44999999999999</v>
      </c>
      <c r="H357" s="54">
        <v>10.56</v>
      </c>
      <c r="I357" s="54">
        <v>2.16</v>
      </c>
      <c r="J357" s="86">
        <f t="shared" si="100"/>
        <v>1862.84</v>
      </c>
      <c r="K357" s="86">
        <f t="shared" si="101"/>
        <v>1862.84</v>
      </c>
    </row>
    <row r="358" spans="1:11" x14ac:dyDescent="0.2">
      <c r="A358" s="55" t="s">
        <v>884</v>
      </c>
      <c r="B358" s="56"/>
      <c r="C358" s="56"/>
      <c r="D358" s="55" t="s">
        <v>337</v>
      </c>
      <c r="E358" s="56"/>
      <c r="F358" s="80"/>
      <c r="G358" s="80"/>
      <c r="H358" s="80"/>
      <c r="I358" s="80"/>
      <c r="J358" s="88">
        <f>SUM(J359:J366)</f>
        <v>13290.49</v>
      </c>
      <c r="K358" s="88">
        <f>SUM(K359:K366)</f>
        <v>13290.49</v>
      </c>
    </row>
    <row r="359" spans="1:11" ht="22.5" x14ac:dyDescent="0.2">
      <c r="A359" s="28" t="s">
        <v>885</v>
      </c>
      <c r="B359" s="50" t="s">
        <v>234</v>
      </c>
      <c r="C359" s="51">
        <v>50901</v>
      </c>
      <c r="D359" s="236" t="s">
        <v>339</v>
      </c>
      <c r="E359" s="48" t="s">
        <v>280</v>
      </c>
      <c r="F359" s="74">
        <v>16.89</v>
      </c>
      <c r="G359" s="54">
        <v>16.89</v>
      </c>
      <c r="H359" s="54">
        <v>0</v>
      </c>
      <c r="I359" s="54">
        <v>36.130000000000003</v>
      </c>
      <c r="J359" s="86">
        <f t="shared" ref="J359:J366" si="102">TRUNC((I359+H359)*F359,2)</f>
        <v>610.23</v>
      </c>
      <c r="K359" s="86">
        <f t="shared" ref="K359:K366" si="103">TRUNC((I359+H359)*G359,2)</f>
        <v>610.23</v>
      </c>
    </row>
    <row r="360" spans="1:11" ht="22.5" x14ac:dyDescent="0.2">
      <c r="A360" s="28" t="s">
        <v>886</v>
      </c>
      <c r="B360" s="50" t="s">
        <v>234</v>
      </c>
      <c r="C360" s="51">
        <v>50902</v>
      </c>
      <c r="D360" s="236" t="s">
        <v>341</v>
      </c>
      <c r="E360" s="48" t="s">
        <v>236</v>
      </c>
      <c r="F360" s="74">
        <v>17.64</v>
      </c>
      <c r="G360" s="54">
        <v>17.64</v>
      </c>
      <c r="H360" s="54">
        <v>0</v>
      </c>
      <c r="I360" s="54">
        <v>4.45</v>
      </c>
      <c r="J360" s="86">
        <f t="shared" si="102"/>
        <v>78.489999999999995</v>
      </c>
      <c r="K360" s="86">
        <f t="shared" si="103"/>
        <v>78.489999999999995</v>
      </c>
    </row>
    <row r="361" spans="1:11" ht="22.5" x14ac:dyDescent="0.2">
      <c r="A361" s="28" t="s">
        <v>887</v>
      </c>
      <c r="B361" s="50" t="s">
        <v>318</v>
      </c>
      <c r="C361" s="51">
        <v>96616</v>
      </c>
      <c r="D361" s="236" t="s">
        <v>888</v>
      </c>
      <c r="E361" s="48" t="s">
        <v>280</v>
      </c>
      <c r="F361" s="74">
        <v>0.88</v>
      </c>
      <c r="G361" s="54">
        <v>0.88</v>
      </c>
      <c r="H361" s="54">
        <v>365.38</v>
      </c>
      <c r="I361" s="54">
        <v>184.76</v>
      </c>
      <c r="J361" s="86">
        <f t="shared" si="102"/>
        <v>484.12</v>
      </c>
      <c r="K361" s="86">
        <f t="shared" si="103"/>
        <v>484.12</v>
      </c>
    </row>
    <row r="362" spans="1:11" ht="22.5" x14ac:dyDescent="0.2">
      <c r="A362" s="28" t="s">
        <v>889</v>
      </c>
      <c r="B362" s="50" t="s">
        <v>234</v>
      </c>
      <c r="C362" s="51">
        <v>51036</v>
      </c>
      <c r="D362" s="236" t="s">
        <v>345</v>
      </c>
      <c r="E362" s="48" t="s">
        <v>280</v>
      </c>
      <c r="F362" s="74">
        <v>16.89</v>
      </c>
      <c r="G362" s="54">
        <v>16.89</v>
      </c>
      <c r="H362" s="54">
        <v>499.08</v>
      </c>
      <c r="I362" s="54">
        <v>0</v>
      </c>
      <c r="J362" s="86">
        <f t="shared" si="102"/>
        <v>8429.4599999999991</v>
      </c>
      <c r="K362" s="86">
        <f t="shared" si="103"/>
        <v>8429.4599999999991</v>
      </c>
    </row>
    <row r="363" spans="1:11" ht="22.5" x14ac:dyDescent="0.2">
      <c r="A363" s="28" t="s">
        <v>890</v>
      </c>
      <c r="B363" s="50" t="s">
        <v>234</v>
      </c>
      <c r="C363" s="51">
        <v>51060</v>
      </c>
      <c r="D363" s="236" t="s">
        <v>347</v>
      </c>
      <c r="E363" s="48" t="s">
        <v>280</v>
      </c>
      <c r="F363" s="74">
        <v>16.89</v>
      </c>
      <c r="G363" s="54">
        <v>16.89</v>
      </c>
      <c r="H363" s="54">
        <v>0.09</v>
      </c>
      <c r="I363" s="54">
        <v>33.480000000000004</v>
      </c>
      <c r="J363" s="86">
        <f t="shared" si="102"/>
        <v>566.99</v>
      </c>
      <c r="K363" s="86">
        <f t="shared" si="103"/>
        <v>566.99</v>
      </c>
    </row>
    <row r="364" spans="1:11" ht="22.5" x14ac:dyDescent="0.2">
      <c r="A364" s="28" t="s">
        <v>891</v>
      </c>
      <c r="B364" s="50" t="s">
        <v>234</v>
      </c>
      <c r="C364" s="51">
        <v>52014</v>
      </c>
      <c r="D364" s="236" t="s">
        <v>335</v>
      </c>
      <c r="E364" s="48" t="s">
        <v>333</v>
      </c>
      <c r="F364" s="74">
        <v>171</v>
      </c>
      <c r="G364" s="54">
        <v>171</v>
      </c>
      <c r="H364" s="54">
        <v>10.56</v>
      </c>
      <c r="I364" s="54">
        <v>2.16</v>
      </c>
      <c r="J364" s="86">
        <f t="shared" si="102"/>
        <v>2175.12</v>
      </c>
      <c r="K364" s="86">
        <f t="shared" si="103"/>
        <v>2175.12</v>
      </c>
    </row>
    <row r="365" spans="1:11" ht="22.5" x14ac:dyDescent="0.2">
      <c r="A365" s="28" t="s">
        <v>892</v>
      </c>
      <c r="B365" s="50" t="s">
        <v>234</v>
      </c>
      <c r="C365" s="51">
        <v>52004</v>
      </c>
      <c r="D365" s="236" t="s">
        <v>893</v>
      </c>
      <c r="E365" s="48" t="s">
        <v>333</v>
      </c>
      <c r="F365" s="74">
        <v>36.5</v>
      </c>
      <c r="G365" s="54">
        <v>36.5</v>
      </c>
      <c r="H365" s="54">
        <v>7.82</v>
      </c>
      <c r="I365" s="54">
        <v>2.48</v>
      </c>
      <c r="J365" s="86">
        <f t="shared" si="102"/>
        <v>375.95</v>
      </c>
      <c r="K365" s="86">
        <f t="shared" si="103"/>
        <v>375.95</v>
      </c>
    </row>
    <row r="366" spans="1:11" ht="22.5" x14ac:dyDescent="0.2">
      <c r="A366" s="28" t="s">
        <v>894</v>
      </c>
      <c r="B366" s="50" t="s">
        <v>234</v>
      </c>
      <c r="C366" s="51">
        <v>52005</v>
      </c>
      <c r="D366" s="236" t="s">
        <v>332</v>
      </c>
      <c r="E366" s="48" t="s">
        <v>333</v>
      </c>
      <c r="F366" s="74">
        <v>57.3</v>
      </c>
      <c r="G366" s="54">
        <v>57.3</v>
      </c>
      <c r="H366" s="54">
        <v>7.4799999999999995</v>
      </c>
      <c r="I366" s="54">
        <v>2.4699999999999998</v>
      </c>
      <c r="J366" s="86">
        <f t="shared" si="102"/>
        <v>570.13</v>
      </c>
      <c r="K366" s="86">
        <f t="shared" si="103"/>
        <v>570.13</v>
      </c>
    </row>
    <row r="367" spans="1:11" x14ac:dyDescent="0.2">
      <c r="A367" s="55" t="s">
        <v>895</v>
      </c>
      <c r="B367" s="56"/>
      <c r="C367" s="56"/>
      <c r="D367" s="55" t="s">
        <v>353</v>
      </c>
      <c r="E367" s="56"/>
      <c r="F367" s="80"/>
      <c r="G367" s="80"/>
      <c r="H367" s="80"/>
      <c r="I367" s="80"/>
      <c r="J367" s="89">
        <f>J368</f>
        <v>76.319999999999993</v>
      </c>
      <c r="K367" s="89">
        <f>K368</f>
        <v>76.319999999999993</v>
      </c>
    </row>
    <row r="368" spans="1:11" ht="22.5" x14ac:dyDescent="0.2">
      <c r="A368" s="28" t="s">
        <v>896</v>
      </c>
      <c r="B368" s="50" t="s">
        <v>234</v>
      </c>
      <c r="C368" s="51">
        <v>50251</v>
      </c>
      <c r="D368" s="236" t="s">
        <v>355</v>
      </c>
      <c r="E368" s="48" t="s">
        <v>230</v>
      </c>
      <c r="F368" s="74">
        <v>6</v>
      </c>
      <c r="G368" s="54">
        <v>6</v>
      </c>
      <c r="H368" s="54">
        <v>12.72</v>
      </c>
      <c r="I368" s="54">
        <v>0</v>
      </c>
      <c r="J368" s="86">
        <f>TRUNC((I368+H368)*F368,2)</f>
        <v>76.319999999999993</v>
      </c>
      <c r="K368" s="86">
        <f>TRUNC((I368+H368)*G368,2)</f>
        <v>76.319999999999993</v>
      </c>
    </row>
    <row r="369" spans="1:11" x14ac:dyDescent="0.2">
      <c r="A369" s="44" t="s">
        <v>897</v>
      </c>
      <c r="B369" s="45"/>
      <c r="C369" s="45"/>
      <c r="D369" s="44" t="s">
        <v>357</v>
      </c>
      <c r="E369" s="45"/>
      <c r="F369" s="79"/>
      <c r="G369" s="79"/>
      <c r="H369" s="79"/>
      <c r="I369" s="79"/>
      <c r="J369" s="85">
        <f>SUM(J370,J380,J386,J392,J401)</f>
        <v>52973.150000000009</v>
      </c>
      <c r="K369" s="85">
        <f>SUM(K370,K380,K386,K392,K401)</f>
        <v>52973.150000000009</v>
      </c>
    </row>
    <row r="370" spans="1:11" x14ac:dyDescent="0.2">
      <c r="A370" s="55" t="s">
        <v>898</v>
      </c>
      <c r="B370" s="56"/>
      <c r="C370" s="56"/>
      <c r="D370" s="55" t="s">
        <v>899</v>
      </c>
      <c r="E370" s="56"/>
      <c r="F370" s="80"/>
      <c r="G370" s="80"/>
      <c r="H370" s="80"/>
      <c r="I370" s="80"/>
      <c r="J370" s="88">
        <f>SUM(J371:J379)</f>
        <v>12877.720000000001</v>
      </c>
      <c r="K370" s="88">
        <f>SUM(K371:K379)</f>
        <v>12877.720000000001</v>
      </c>
    </row>
    <row r="371" spans="1:11" ht="22.5" x14ac:dyDescent="0.2">
      <c r="A371" s="28" t="s">
        <v>900</v>
      </c>
      <c r="B371" s="50" t="s">
        <v>234</v>
      </c>
      <c r="C371" s="51">
        <v>40101</v>
      </c>
      <c r="D371" s="236" t="s">
        <v>323</v>
      </c>
      <c r="E371" s="48" t="s">
        <v>280</v>
      </c>
      <c r="F371" s="74">
        <v>19.53</v>
      </c>
      <c r="G371" s="54">
        <v>19.53</v>
      </c>
      <c r="H371" s="54">
        <v>0</v>
      </c>
      <c r="I371" s="54">
        <v>28.53</v>
      </c>
      <c r="J371" s="86">
        <f t="shared" ref="J371:J379" si="104">TRUNC((I371+H371)*F371,2)</f>
        <v>557.19000000000005</v>
      </c>
      <c r="K371" s="86">
        <f t="shared" ref="K371:K379" si="105">TRUNC((I371+H371)*G371,2)</f>
        <v>557.19000000000005</v>
      </c>
    </row>
    <row r="372" spans="1:11" ht="22.5" x14ac:dyDescent="0.2">
      <c r="A372" s="28" t="s">
        <v>901</v>
      </c>
      <c r="B372" s="50" t="s">
        <v>234</v>
      </c>
      <c r="C372" s="51">
        <v>50902</v>
      </c>
      <c r="D372" s="236" t="s">
        <v>341</v>
      </c>
      <c r="E372" s="48" t="s">
        <v>236</v>
      </c>
      <c r="F372" s="74">
        <v>20.92</v>
      </c>
      <c r="G372" s="54">
        <v>20.92</v>
      </c>
      <c r="H372" s="54">
        <v>0</v>
      </c>
      <c r="I372" s="54">
        <v>4.45</v>
      </c>
      <c r="J372" s="86">
        <f t="shared" si="104"/>
        <v>93.09</v>
      </c>
      <c r="K372" s="86">
        <f t="shared" si="105"/>
        <v>93.09</v>
      </c>
    </row>
    <row r="373" spans="1:11" ht="22.5" x14ac:dyDescent="0.2">
      <c r="A373" s="28" t="s">
        <v>902</v>
      </c>
      <c r="B373" s="50" t="s">
        <v>318</v>
      </c>
      <c r="C373" s="51">
        <v>96616</v>
      </c>
      <c r="D373" s="236" t="s">
        <v>888</v>
      </c>
      <c r="E373" s="48" t="s">
        <v>280</v>
      </c>
      <c r="F373" s="74">
        <v>1.05</v>
      </c>
      <c r="G373" s="54">
        <v>1.05</v>
      </c>
      <c r="H373" s="54">
        <v>365.38</v>
      </c>
      <c r="I373" s="54">
        <v>184.76</v>
      </c>
      <c r="J373" s="86">
        <f t="shared" si="104"/>
        <v>577.64</v>
      </c>
      <c r="K373" s="86">
        <f t="shared" si="105"/>
        <v>577.64</v>
      </c>
    </row>
    <row r="374" spans="1:11" ht="22.5" x14ac:dyDescent="0.2">
      <c r="A374" s="28" t="s">
        <v>903</v>
      </c>
      <c r="B374" s="50" t="s">
        <v>234</v>
      </c>
      <c r="C374" s="51">
        <v>60191</v>
      </c>
      <c r="D374" s="236" t="s">
        <v>364</v>
      </c>
      <c r="E374" s="48" t="s">
        <v>236</v>
      </c>
      <c r="F374" s="74">
        <v>111.6</v>
      </c>
      <c r="G374" s="54">
        <v>111.6</v>
      </c>
      <c r="H374" s="54">
        <v>20.67</v>
      </c>
      <c r="I374" s="54">
        <v>9.4700000000000006</v>
      </c>
      <c r="J374" s="86">
        <f t="shared" si="104"/>
        <v>3363.62</v>
      </c>
      <c r="K374" s="86">
        <f t="shared" si="105"/>
        <v>3363.62</v>
      </c>
    </row>
    <row r="375" spans="1:11" ht="22.5" x14ac:dyDescent="0.2">
      <c r="A375" s="28" t="s">
        <v>904</v>
      </c>
      <c r="B375" s="50" t="s">
        <v>234</v>
      </c>
      <c r="C375" s="51">
        <v>60524</v>
      </c>
      <c r="D375" s="236" t="s">
        <v>345</v>
      </c>
      <c r="E375" s="48" t="s">
        <v>280</v>
      </c>
      <c r="F375" s="74">
        <v>8.3699999999999992</v>
      </c>
      <c r="G375" s="54">
        <v>8.3699999999999992</v>
      </c>
      <c r="H375" s="54">
        <v>499.08</v>
      </c>
      <c r="I375" s="54">
        <v>0</v>
      </c>
      <c r="J375" s="86">
        <f t="shared" si="104"/>
        <v>4177.29</v>
      </c>
      <c r="K375" s="86">
        <f t="shared" si="105"/>
        <v>4177.29</v>
      </c>
    </row>
    <row r="376" spans="1:11" ht="22.5" x14ac:dyDescent="0.2">
      <c r="A376" s="28" t="s">
        <v>905</v>
      </c>
      <c r="B376" s="50" t="s">
        <v>234</v>
      </c>
      <c r="C376" s="51">
        <v>60800</v>
      </c>
      <c r="D376" s="236" t="s">
        <v>367</v>
      </c>
      <c r="E376" s="48" t="s">
        <v>280</v>
      </c>
      <c r="F376" s="74">
        <v>8.3699999999999992</v>
      </c>
      <c r="G376" s="54">
        <v>8.3699999999999992</v>
      </c>
      <c r="H376" s="54">
        <v>0.09</v>
      </c>
      <c r="I376" s="54">
        <v>43.1</v>
      </c>
      <c r="J376" s="86">
        <f t="shared" si="104"/>
        <v>361.5</v>
      </c>
      <c r="K376" s="86">
        <f t="shared" si="105"/>
        <v>361.5</v>
      </c>
    </row>
    <row r="377" spans="1:11" ht="22.5" x14ac:dyDescent="0.2">
      <c r="A377" s="28" t="s">
        <v>906</v>
      </c>
      <c r="B377" s="50" t="s">
        <v>234</v>
      </c>
      <c r="C377" s="51">
        <v>40902</v>
      </c>
      <c r="D377" s="236" t="s">
        <v>325</v>
      </c>
      <c r="E377" s="48" t="s">
        <v>280</v>
      </c>
      <c r="F377" s="74">
        <v>11.16</v>
      </c>
      <c r="G377" s="54">
        <v>11.16</v>
      </c>
      <c r="H377" s="54">
        <v>0</v>
      </c>
      <c r="I377" s="54">
        <v>18.91</v>
      </c>
      <c r="J377" s="86">
        <f t="shared" si="104"/>
        <v>211.03</v>
      </c>
      <c r="K377" s="86">
        <f t="shared" si="105"/>
        <v>211.03</v>
      </c>
    </row>
    <row r="378" spans="1:11" ht="22.5" x14ac:dyDescent="0.2">
      <c r="A378" s="28" t="s">
        <v>907</v>
      </c>
      <c r="B378" s="50" t="s">
        <v>234</v>
      </c>
      <c r="C378" s="51">
        <v>60304</v>
      </c>
      <c r="D378" s="236" t="s">
        <v>372</v>
      </c>
      <c r="E378" s="48" t="s">
        <v>333</v>
      </c>
      <c r="F378" s="74">
        <v>219.1</v>
      </c>
      <c r="G378" s="54">
        <v>219.1</v>
      </c>
      <c r="H378" s="54">
        <v>7.82</v>
      </c>
      <c r="I378" s="54">
        <v>2.48</v>
      </c>
      <c r="J378" s="86">
        <f t="shared" si="104"/>
        <v>2256.73</v>
      </c>
      <c r="K378" s="86">
        <f t="shared" si="105"/>
        <v>2256.73</v>
      </c>
    </row>
    <row r="379" spans="1:11" ht="22.5" x14ac:dyDescent="0.2">
      <c r="A379" s="28" t="s">
        <v>908</v>
      </c>
      <c r="B379" s="50" t="s">
        <v>234</v>
      </c>
      <c r="C379" s="51">
        <v>60314</v>
      </c>
      <c r="D379" s="236" t="s">
        <v>375</v>
      </c>
      <c r="E379" s="48" t="s">
        <v>333</v>
      </c>
      <c r="F379" s="74">
        <v>100.6</v>
      </c>
      <c r="G379" s="54">
        <v>100.6</v>
      </c>
      <c r="H379" s="54">
        <v>10.56</v>
      </c>
      <c r="I379" s="54">
        <v>2.16</v>
      </c>
      <c r="J379" s="86">
        <f t="shared" si="104"/>
        <v>1279.6300000000001</v>
      </c>
      <c r="K379" s="86">
        <f t="shared" si="105"/>
        <v>1279.6300000000001</v>
      </c>
    </row>
    <row r="380" spans="1:11" x14ac:dyDescent="0.2">
      <c r="A380" s="55" t="s">
        <v>909</v>
      </c>
      <c r="B380" s="56"/>
      <c r="C380" s="56"/>
      <c r="D380" s="55" t="s">
        <v>377</v>
      </c>
      <c r="E380" s="56"/>
      <c r="F380" s="80"/>
      <c r="G380" s="80"/>
      <c r="H380" s="80"/>
      <c r="I380" s="80"/>
      <c r="J380" s="88">
        <f>SUM(J381:J385)</f>
        <v>23355.49</v>
      </c>
      <c r="K380" s="88">
        <f>SUM(K381:K385)</f>
        <v>23355.49</v>
      </c>
    </row>
    <row r="381" spans="1:11" ht="22.5" x14ac:dyDescent="0.2">
      <c r="A381" s="28" t="s">
        <v>910</v>
      </c>
      <c r="B381" s="50" t="s">
        <v>234</v>
      </c>
      <c r="C381" s="51">
        <v>60205</v>
      </c>
      <c r="D381" s="236" t="s">
        <v>379</v>
      </c>
      <c r="E381" s="48" t="s">
        <v>236</v>
      </c>
      <c r="F381" s="74">
        <v>168.18</v>
      </c>
      <c r="G381" s="54">
        <v>168.18</v>
      </c>
      <c r="H381" s="54">
        <v>28.45</v>
      </c>
      <c r="I381" s="54">
        <v>19.59</v>
      </c>
      <c r="J381" s="86">
        <f t="shared" ref="J381:J385" si="106">TRUNC((I381+H381)*F381,2)</f>
        <v>8079.36</v>
      </c>
      <c r="K381" s="86">
        <f t="shared" ref="K381:K385" si="107">TRUNC((I381+H381)*G381,2)</f>
        <v>8079.36</v>
      </c>
    </row>
    <row r="382" spans="1:11" ht="22.5" x14ac:dyDescent="0.2">
      <c r="A382" s="28" t="s">
        <v>911</v>
      </c>
      <c r="B382" s="50" t="s">
        <v>234</v>
      </c>
      <c r="C382" s="51">
        <v>60524</v>
      </c>
      <c r="D382" s="236" t="s">
        <v>345</v>
      </c>
      <c r="E382" s="48" t="s">
        <v>280</v>
      </c>
      <c r="F382" s="74">
        <v>11.35</v>
      </c>
      <c r="G382" s="54">
        <v>11.35</v>
      </c>
      <c r="H382" s="54">
        <v>499.08</v>
      </c>
      <c r="I382" s="54">
        <v>0</v>
      </c>
      <c r="J382" s="86">
        <f t="shared" si="106"/>
        <v>5664.55</v>
      </c>
      <c r="K382" s="86">
        <f t="shared" si="107"/>
        <v>5664.55</v>
      </c>
    </row>
    <row r="383" spans="1:11" ht="22.5" x14ac:dyDescent="0.2">
      <c r="A383" s="28" t="s">
        <v>912</v>
      </c>
      <c r="B383" s="50" t="s">
        <v>234</v>
      </c>
      <c r="C383" s="51">
        <v>60800</v>
      </c>
      <c r="D383" s="236" t="s">
        <v>367</v>
      </c>
      <c r="E383" s="48" t="s">
        <v>280</v>
      </c>
      <c r="F383" s="74">
        <v>11.35</v>
      </c>
      <c r="G383" s="54">
        <v>11.35</v>
      </c>
      <c r="H383" s="54">
        <v>0.09</v>
      </c>
      <c r="I383" s="54">
        <v>43.1</v>
      </c>
      <c r="J383" s="86">
        <f t="shared" si="106"/>
        <v>490.2</v>
      </c>
      <c r="K383" s="86">
        <f t="shared" si="107"/>
        <v>490.2</v>
      </c>
    </row>
    <row r="384" spans="1:11" ht="33.75" x14ac:dyDescent="0.2">
      <c r="A384" s="28" t="s">
        <v>913</v>
      </c>
      <c r="B384" s="50" t="s">
        <v>318</v>
      </c>
      <c r="C384" s="51">
        <v>92762</v>
      </c>
      <c r="D384" s="236" t="s">
        <v>383</v>
      </c>
      <c r="E384" s="48" t="s">
        <v>333</v>
      </c>
      <c r="F384" s="74">
        <v>612.5</v>
      </c>
      <c r="G384" s="54">
        <v>612.5</v>
      </c>
      <c r="H384" s="54">
        <v>8.6599999999999984</v>
      </c>
      <c r="I384" s="54">
        <v>0.96</v>
      </c>
      <c r="J384" s="86">
        <f t="shared" si="106"/>
        <v>5892.25</v>
      </c>
      <c r="K384" s="86">
        <f t="shared" si="107"/>
        <v>5892.25</v>
      </c>
    </row>
    <row r="385" spans="1:11" ht="33.75" x14ac:dyDescent="0.2">
      <c r="A385" s="28" t="s">
        <v>914</v>
      </c>
      <c r="B385" s="50" t="s">
        <v>318</v>
      </c>
      <c r="C385" s="51">
        <v>92759</v>
      </c>
      <c r="D385" s="236" t="s">
        <v>385</v>
      </c>
      <c r="E385" s="48" t="s">
        <v>333</v>
      </c>
      <c r="F385" s="74">
        <v>264.89999999999998</v>
      </c>
      <c r="G385" s="54">
        <v>264.89999999999998</v>
      </c>
      <c r="H385" s="54">
        <v>8.8000000000000007</v>
      </c>
      <c r="I385" s="54">
        <v>3.39</v>
      </c>
      <c r="J385" s="86">
        <f t="shared" si="106"/>
        <v>3229.13</v>
      </c>
      <c r="K385" s="86">
        <f t="shared" si="107"/>
        <v>3229.13</v>
      </c>
    </row>
    <row r="386" spans="1:11" x14ac:dyDescent="0.2">
      <c r="A386" s="55" t="s">
        <v>915</v>
      </c>
      <c r="B386" s="56"/>
      <c r="C386" s="56"/>
      <c r="D386" s="55" t="s">
        <v>916</v>
      </c>
      <c r="E386" s="56"/>
      <c r="F386" s="80"/>
      <c r="G386" s="80"/>
      <c r="H386" s="80"/>
      <c r="I386" s="80"/>
      <c r="J386" s="88">
        <f>SUM(J387:J391)</f>
        <v>1303.1899999999998</v>
      </c>
      <c r="K386" s="88">
        <f>SUM(K387:K391)</f>
        <v>1303.1899999999998</v>
      </c>
    </row>
    <row r="387" spans="1:11" ht="22.5" x14ac:dyDescent="0.2">
      <c r="A387" s="28" t="s">
        <v>917</v>
      </c>
      <c r="B387" s="50" t="s">
        <v>234</v>
      </c>
      <c r="C387" s="51">
        <v>60205</v>
      </c>
      <c r="D387" s="236" t="s">
        <v>379</v>
      </c>
      <c r="E387" s="48" t="s">
        <v>236</v>
      </c>
      <c r="F387" s="74">
        <v>5.0999999999999996</v>
      </c>
      <c r="G387" s="54">
        <v>5.0999999999999996</v>
      </c>
      <c r="H387" s="54">
        <v>28.45</v>
      </c>
      <c r="I387" s="54">
        <v>19.59</v>
      </c>
      <c r="J387" s="86">
        <f t="shared" ref="J387:J391" si="108">TRUNC((I387+H387)*F387,2)</f>
        <v>245</v>
      </c>
      <c r="K387" s="86">
        <f t="shared" ref="K387:K391" si="109">TRUNC((I387+H387)*G387,2)</f>
        <v>245</v>
      </c>
    </row>
    <row r="388" spans="1:11" ht="22.5" x14ac:dyDescent="0.2">
      <c r="A388" s="28" t="s">
        <v>918</v>
      </c>
      <c r="B388" s="50" t="s">
        <v>234</v>
      </c>
      <c r="C388" s="51">
        <v>60524</v>
      </c>
      <c r="D388" s="236" t="s">
        <v>345</v>
      </c>
      <c r="E388" s="48" t="s">
        <v>280</v>
      </c>
      <c r="F388" s="74">
        <v>0.5</v>
      </c>
      <c r="G388" s="54">
        <v>0.5</v>
      </c>
      <c r="H388" s="54">
        <v>499.08</v>
      </c>
      <c r="I388" s="54">
        <v>0</v>
      </c>
      <c r="J388" s="86">
        <f t="shared" si="108"/>
        <v>249.54</v>
      </c>
      <c r="K388" s="86">
        <f t="shared" si="109"/>
        <v>249.54</v>
      </c>
    </row>
    <row r="389" spans="1:11" ht="22.5" x14ac:dyDescent="0.2">
      <c r="A389" s="28" t="s">
        <v>919</v>
      </c>
      <c r="B389" s="50" t="s">
        <v>234</v>
      </c>
      <c r="C389" s="51">
        <v>60800</v>
      </c>
      <c r="D389" s="236" t="s">
        <v>367</v>
      </c>
      <c r="E389" s="48" t="s">
        <v>280</v>
      </c>
      <c r="F389" s="74">
        <v>0.5</v>
      </c>
      <c r="G389" s="54">
        <v>0.5</v>
      </c>
      <c r="H389" s="54">
        <v>0.09</v>
      </c>
      <c r="I389" s="54">
        <v>43.1</v>
      </c>
      <c r="J389" s="86">
        <f t="shared" si="108"/>
        <v>21.59</v>
      </c>
      <c r="K389" s="86">
        <f t="shared" si="109"/>
        <v>21.59</v>
      </c>
    </row>
    <row r="390" spans="1:11" ht="33.75" x14ac:dyDescent="0.2">
      <c r="A390" s="28" t="s">
        <v>920</v>
      </c>
      <c r="B390" s="50" t="s">
        <v>318</v>
      </c>
      <c r="C390" s="51">
        <v>92762</v>
      </c>
      <c r="D390" s="236" t="s">
        <v>383</v>
      </c>
      <c r="E390" s="48" t="s">
        <v>333</v>
      </c>
      <c r="F390" s="74">
        <v>60.73</v>
      </c>
      <c r="G390" s="54">
        <v>60.73</v>
      </c>
      <c r="H390" s="54">
        <v>8.6599999999999984</v>
      </c>
      <c r="I390" s="54">
        <v>0.96</v>
      </c>
      <c r="J390" s="86">
        <f t="shared" si="108"/>
        <v>584.22</v>
      </c>
      <c r="K390" s="86">
        <f t="shared" si="109"/>
        <v>584.22</v>
      </c>
    </row>
    <row r="391" spans="1:11" ht="33.75" x14ac:dyDescent="0.2">
      <c r="A391" s="28" t="s">
        <v>921</v>
      </c>
      <c r="B391" s="50" t="s">
        <v>318</v>
      </c>
      <c r="C391" s="51">
        <v>92759</v>
      </c>
      <c r="D391" s="236" t="s">
        <v>385</v>
      </c>
      <c r="E391" s="48" t="s">
        <v>333</v>
      </c>
      <c r="F391" s="74">
        <v>16.64</v>
      </c>
      <c r="G391" s="54">
        <v>16.64</v>
      </c>
      <c r="H391" s="54">
        <v>8.8000000000000007</v>
      </c>
      <c r="I391" s="54">
        <v>3.39</v>
      </c>
      <c r="J391" s="86">
        <f t="shared" si="108"/>
        <v>202.84</v>
      </c>
      <c r="K391" s="86">
        <f t="shared" si="109"/>
        <v>202.84</v>
      </c>
    </row>
    <row r="392" spans="1:11" x14ac:dyDescent="0.2">
      <c r="A392" s="55" t="s">
        <v>922</v>
      </c>
      <c r="B392" s="56"/>
      <c r="C392" s="56"/>
      <c r="D392" s="55" t="s">
        <v>387</v>
      </c>
      <c r="E392" s="56"/>
      <c r="F392" s="80"/>
      <c r="G392" s="80"/>
      <c r="H392" s="80"/>
      <c r="I392" s="80"/>
      <c r="J392" s="88">
        <f>SUM(J393:J400)</f>
        <v>15207.79</v>
      </c>
      <c r="K392" s="88">
        <f>SUM(K393:K400)</f>
        <v>15207.79</v>
      </c>
    </row>
    <row r="393" spans="1:11" ht="22.5" x14ac:dyDescent="0.2">
      <c r="A393" s="28" t="s">
        <v>923</v>
      </c>
      <c r="B393" s="50" t="s">
        <v>234</v>
      </c>
      <c r="C393" s="51">
        <v>60205</v>
      </c>
      <c r="D393" s="236" t="s">
        <v>379</v>
      </c>
      <c r="E393" s="48" t="s">
        <v>236</v>
      </c>
      <c r="F393" s="74">
        <v>120.78</v>
      </c>
      <c r="G393" s="54">
        <v>120.78</v>
      </c>
      <c r="H393" s="54">
        <v>28.45</v>
      </c>
      <c r="I393" s="54">
        <v>19.59</v>
      </c>
      <c r="J393" s="86">
        <f t="shared" ref="J393:J400" si="110">TRUNC((I393+H393)*F393,2)</f>
        <v>5802.27</v>
      </c>
      <c r="K393" s="86">
        <f t="shared" ref="K393:K400" si="111">TRUNC((I393+H393)*G393,2)</f>
        <v>5802.27</v>
      </c>
    </row>
    <row r="394" spans="1:11" ht="22.5" x14ac:dyDescent="0.2">
      <c r="A394" s="28" t="s">
        <v>924</v>
      </c>
      <c r="B394" s="50" t="s">
        <v>234</v>
      </c>
      <c r="C394" s="51">
        <v>60524</v>
      </c>
      <c r="D394" s="236" t="s">
        <v>345</v>
      </c>
      <c r="E394" s="48" t="s">
        <v>280</v>
      </c>
      <c r="F394" s="74">
        <v>7.27</v>
      </c>
      <c r="G394" s="54">
        <v>7.27</v>
      </c>
      <c r="H394" s="54">
        <v>499.08</v>
      </c>
      <c r="I394" s="54">
        <v>0</v>
      </c>
      <c r="J394" s="86">
        <f t="shared" si="110"/>
        <v>3628.31</v>
      </c>
      <c r="K394" s="86">
        <f t="shared" si="111"/>
        <v>3628.31</v>
      </c>
    </row>
    <row r="395" spans="1:11" ht="22.5" x14ac:dyDescent="0.2">
      <c r="A395" s="28" t="s">
        <v>925</v>
      </c>
      <c r="B395" s="50" t="s">
        <v>234</v>
      </c>
      <c r="C395" s="51">
        <v>60800</v>
      </c>
      <c r="D395" s="236" t="s">
        <v>367</v>
      </c>
      <c r="E395" s="48" t="s">
        <v>280</v>
      </c>
      <c r="F395" s="74">
        <v>7.27</v>
      </c>
      <c r="G395" s="54">
        <v>7.27</v>
      </c>
      <c r="H395" s="54">
        <v>0.09</v>
      </c>
      <c r="I395" s="54">
        <v>43.1</v>
      </c>
      <c r="J395" s="86">
        <f t="shared" si="110"/>
        <v>313.99</v>
      </c>
      <c r="K395" s="86">
        <f t="shared" si="111"/>
        <v>313.99</v>
      </c>
    </row>
    <row r="396" spans="1:11" ht="22.5" x14ac:dyDescent="0.2">
      <c r="A396" s="28" t="s">
        <v>926</v>
      </c>
      <c r="B396" s="50" t="s">
        <v>234</v>
      </c>
      <c r="C396" s="51">
        <v>60303</v>
      </c>
      <c r="D396" s="236" t="s">
        <v>370</v>
      </c>
      <c r="E396" s="48" t="s">
        <v>333</v>
      </c>
      <c r="F396" s="74">
        <v>0.7</v>
      </c>
      <c r="G396" s="54">
        <v>0.7</v>
      </c>
      <c r="H396" s="54">
        <v>8.07</v>
      </c>
      <c r="I396" s="54">
        <v>2.4699999999999998</v>
      </c>
      <c r="J396" s="86">
        <f t="shared" si="110"/>
        <v>7.37</v>
      </c>
      <c r="K396" s="86">
        <f t="shared" si="111"/>
        <v>7.37</v>
      </c>
    </row>
    <row r="397" spans="1:11" ht="22.5" x14ac:dyDescent="0.2">
      <c r="A397" s="28" t="s">
        <v>927</v>
      </c>
      <c r="B397" s="50" t="s">
        <v>234</v>
      </c>
      <c r="C397" s="51">
        <v>60304</v>
      </c>
      <c r="D397" s="236" t="s">
        <v>372</v>
      </c>
      <c r="E397" s="48" t="s">
        <v>333</v>
      </c>
      <c r="F397" s="74">
        <v>192</v>
      </c>
      <c r="G397" s="54">
        <v>192</v>
      </c>
      <c r="H397" s="54">
        <v>7.82</v>
      </c>
      <c r="I397" s="54">
        <v>2.48</v>
      </c>
      <c r="J397" s="86">
        <f t="shared" si="110"/>
        <v>1977.6</v>
      </c>
      <c r="K397" s="86">
        <f t="shared" si="111"/>
        <v>1977.6</v>
      </c>
    </row>
    <row r="398" spans="1:11" ht="33.75" x14ac:dyDescent="0.2">
      <c r="A398" s="28" t="s">
        <v>928</v>
      </c>
      <c r="B398" s="50" t="s">
        <v>318</v>
      </c>
      <c r="C398" s="51">
        <v>92762</v>
      </c>
      <c r="D398" s="236" t="s">
        <v>383</v>
      </c>
      <c r="E398" s="48" t="s">
        <v>333</v>
      </c>
      <c r="F398" s="74">
        <v>11</v>
      </c>
      <c r="G398" s="54">
        <v>11</v>
      </c>
      <c r="H398" s="54">
        <v>8.6599999999999984</v>
      </c>
      <c r="I398" s="54">
        <v>0.96</v>
      </c>
      <c r="J398" s="86">
        <f t="shared" si="110"/>
        <v>105.82</v>
      </c>
      <c r="K398" s="86">
        <f t="shared" si="111"/>
        <v>105.82</v>
      </c>
    </row>
    <row r="399" spans="1:11" ht="33.75" x14ac:dyDescent="0.2">
      <c r="A399" s="28" t="s">
        <v>929</v>
      </c>
      <c r="B399" s="50" t="s">
        <v>318</v>
      </c>
      <c r="C399" s="51">
        <v>92763</v>
      </c>
      <c r="D399" s="236" t="s">
        <v>395</v>
      </c>
      <c r="E399" s="48" t="s">
        <v>333</v>
      </c>
      <c r="F399" s="74">
        <v>227.2</v>
      </c>
      <c r="G399" s="54">
        <v>227.2</v>
      </c>
      <c r="H399" s="54">
        <v>7.51</v>
      </c>
      <c r="I399" s="54">
        <v>0.6</v>
      </c>
      <c r="J399" s="86">
        <f t="shared" si="110"/>
        <v>1842.59</v>
      </c>
      <c r="K399" s="86">
        <f t="shared" si="111"/>
        <v>1842.59</v>
      </c>
    </row>
    <row r="400" spans="1:11" ht="33.75" x14ac:dyDescent="0.2">
      <c r="A400" s="28" t="s">
        <v>930</v>
      </c>
      <c r="B400" s="50" t="s">
        <v>318</v>
      </c>
      <c r="C400" s="51">
        <v>92759</v>
      </c>
      <c r="D400" s="236" t="s">
        <v>385</v>
      </c>
      <c r="E400" s="48" t="s">
        <v>333</v>
      </c>
      <c r="F400" s="74">
        <v>125.5</v>
      </c>
      <c r="G400" s="54">
        <v>125.5</v>
      </c>
      <c r="H400" s="54">
        <v>8.8000000000000007</v>
      </c>
      <c r="I400" s="54">
        <v>3.39</v>
      </c>
      <c r="J400" s="86">
        <f t="shared" si="110"/>
        <v>1529.84</v>
      </c>
      <c r="K400" s="86">
        <f t="shared" si="111"/>
        <v>1529.84</v>
      </c>
    </row>
    <row r="401" spans="1:11" x14ac:dyDescent="0.2">
      <c r="A401" s="55" t="s">
        <v>931</v>
      </c>
      <c r="B401" s="56"/>
      <c r="C401" s="56"/>
      <c r="D401" s="55" t="s">
        <v>353</v>
      </c>
      <c r="E401" s="56"/>
      <c r="F401" s="80"/>
      <c r="G401" s="80"/>
      <c r="H401" s="80"/>
      <c r="I401" s="80"/>
      <c r="J401" s="89">
        <f>J402</f>
        <v>228.96</v>
      </c>
      <c r="K401" s="89">
        <f>K402</f>
        <v>228.96</v>
      </c>
    </row>
    <row r="402" spans="1:11" ht="22.5" x14ac:dyDescent="0.2">
      <c r="A402" s="28" t="s">
        <v>932</v>
      </c>
      <c r="B402" s="50" t="s">
        <v>234</v>
      </c>
      <c r="C402" s="51">
        <v>60487</v>
      </c>
      <c r="D402" s="236" t="s">
        <v>355</v>
      </c>
      <c r="E402" s="48" t="s">
        <v>230</v>
      </c>
      <c r="F402" s="74">
        <v>18</v>
      </c>
      <c r="G402" s="54">
        <v>18</v>
      </c>
      <c r="H402" s="54">
        <v>12.72</v>
      </c>
      <c r="I402" s="54">
        <v>0</v>
      </c>
      <c r="J402" s="86">
        <f>TRUNC((I402+H402)*F402,2)</f>
        <v>228.96</v>
      </c>
      <c r="K402" s="86">
        <f>TRUNC((I402+H402)*G402,2)</f>
        <v>228.96</v>
      </c>
    </row>
    <row r="403" spans="1:11" x14ac:dyDescent="0.2">
      <c r="A403" s="44" t="s">
        <v>933</v>
      </c>
      <c r="B403" s="45"/>
      <c r="C403" s="45"/>
      <c r="D403" s="44" t="s">
        <v>410</v>
      </c>
      <c r="E403" s="45"/>
      <c r="F403" s="79"/>
      <c r="G403" s="79"/>
      <c r="H403" s="79"/>
      <c r="I403" s="79"/>
      <c r="J403" s="85">
        <f>SUM(J404:J427)</f>
        <v>24706.920000000006</v>
      </c>
      <c r="K403" s="85">
        <f>SUM(K404:K427)</f>
        <v>24706.920000000006</v>
      </c>
    </row>
    <row r="404" spans="1:11" ht="22.5" x14ac:dyDescent="0.2">
      <c r="A404" s="28" t="s">
        <v>934</v>
      </c>
      <c r="B404" s="50" t="s">
        <v>234</v>
      </c>
      <c r="C404" s="51">
        <v>71211</v>
      </c>
      <c r="D404" s="236" t="s">
        <v>935</v>
      </c>
      <c r="E404" s="48" t="s">
        <v>255</v>
      </c>
      <c r="F404" s="74">
        <v>180</v>
      </c>
      <c r="G404" s="54">
        <v>180</v>
      </c>
      <c r="H404" s="54">
        <v>28.28</v>
      </c>
      <c r="I404" s="54">
        <v>9.34</v>
      </c>
      <c r="J404" s="86">
        <f t="shared" ref="J404:J427" si="112">TRUNC((I404+H404)*F404,2)</f>
        <v>6771.6</v>
      </c>
      <c r="K404" s="86">
        <f t="shared" ref="K404:K427" si="113">TRUNC((I404+H404)*G404,2)</f>
        <v>6771.6</v>
      </c>
    </row>
    <row r="405" spans="1:11" ht="22.5" x14ac:dyDescent="0.2">
      <c r="A405" s="28" t="s">
        <v>936</v>
      </c>
      <c r="B405" s="50" t="s">
        <v>234</v>
      </c>
      <c r="C405" s="51">
        <v>71151</v>
      </c>
      <c r="D405" s="236" t="s">
        <v>937</v>
      </c>
      <c r="E405" s="48" t="s">
        <v>230</v>
      </c>
      <c r="F405" s="74">
        <v>2</v>
      </c>
      <c r="G405" s="54">
        <v>2</v>
      </c>
      <c r="H405" s="54">
        <v>5.63</v>
      </c>
      <c r="I405" s="54">
        <v>4.05</v>
      </c>
      <c r="J405" s="86">
        <f t="shared" si="112"/>
        <v>19.36</v>
      </c>
      <c r="K405" s="86">
        <f t="shared" si="113"/>
        <v>19.36</v>
      </c>
    </row>
    <row r="406" spans="1:11" ht="22.5" x14ac:dyDescent="0.2">
      <c r="A406" s="28" t="s">
        <v>938</v>
      </c>
      <c r="B406" s="50" t="s">
        <v>234</v>
      </c>
      <c r="C406" s="51">
        <v>70351</v>
      </c>
      <c r="D406" s="236" t="s">
        <v>939</v>
      </c>
      <c r="E406" s="48" t="s">
        <v>230</v>
      </c>
      <c r="F406" s="74">
        <v>120</v>
      </c>
      <c r="G406" s="54">
        <v>120</v>
      </c>
      <c r="H406" s="54">
        <v>0.56000000000000005</v>
      </c>
      <c r="I406" s="54">
        <v>0.3</v>
      </c>
      <c r="J406" s="86">
        <f t="shared" si="112"/>
        <v>103.2</v>
      </c>
      <c r="K406" s="86">
        <f t="shared" si="113"/>
        <v>103.2</v>
      </c>
    </row>
    <row r="407" spans="1:11" ht="22.5" x14ac:dyDescent="0.2">
      <c r="A407" s="28" t="s">
        <v>940</v>
      </c>
      <c r="B407" s="50" t="s">
        <v>234</v>
      </c>
      <c r="C407" s="51">
        <v>70391</v>
      </c>
      <c r="D407" s="236" t="s">
        <v>414</v>
      </c>
      <c r="E407" s="48" t="s">
        <v>230</v>
      </c>
      <c r="F407" s="74">
        <v>240</v>
      </c>
      <c r="G407" s="54">
        <v>240</v>
      </c>
      <c r="H407" s="54">
        <v>0.15</v>
      </c>
      <c r="I407" s="54">
        <v>0.48</v>
      </c>
      <c r="J407" s="86">
        <f t="shared" si="112"/>
        <v>151.19999999999999</v>
      </c>
      <c r="K407" s="86">
        <f t="shared" si="113"/>
        <v>151.19999999999999</v>
      </c>
    </row>
    <row r="408" spans="1:11" ht="22.5" x14ac:dyDescent="0.2">
      <c r="A408" s="28" t="s">
        <v>941</v>
      </c>
      <c r="B408" s="50" t="s">
        <v>234</v>
      </c>
      <c r="C408" s="51">
        <v>71861</v>
      </c>
      <c r="D408" s="236" t="s">
        <v>485</v>
      </c>
      <c r="E408" s="48" t="s">
        <v>230</v>
      </c>
      <c r="F408" s="74">
        <v>240</v>
      </c>
      <c r="G408" s="54">
        <v>240</v>
      </c>
      <c r="H408" s="54">
        <v>0.1</v>
      </c>
      <c r="I408" s="54">
        <v>0.31</v>
      </c>
      <c r="J408" s="86">
        <f t="shared" si="112"/>
        <v>98.4</v>
      </c>
      <c r="K408" s="86">
        <f t="shared" si="113"/>
        <v>98.4</v>
      </c>
    </row>
    <row r="409" spans="1:11" ht="22.5" x14ac:dyDescent="0.2">
      <c r="A409" s="28" t="s">
        <v>942</v>
      </c>
      <c r="B409" s="50" t="s">
        <v>234</v>
      </c>
      <c r="C409" s="51">
        <v>71701</v>
      </c>
      <c r="D409" s="236" t="s">
        <v>943</v>
      </c>
      <c r="E409" s="48" t="s">
        <v>230</v>
      </c>
      <c r="F409" s="74">
        <v>64</v>
      </c>
      <c r="G409" s="54">
        <v>64</v>
      </c>
      <c r="H409" s="54">
        <v>2.02</v>
      </c>
      <c r="I409" s="54">
        <v>1.24</v>
      </c>
      <c r="J409" s="86">
        <f t="shared" si="112"/>
        <v>208.64</v>
      </c>
      <c r="K409" s="86">
        <f t="shared" si="113"/>
        <v>208.64</v>
      </c>
    </row>
    <row r="410" spans="1:11" ht="22.5" x14ac:dyDescent="0.2">
      <c r="A410" s="28" t="s">
        <v>944</v>
      </c>
      <c r="B410" s="50" t="s">
        <v>234</v>
      </c>
      <c r="C410" s="51">
        <v>70421</v>
      </c>
      <c r="D410" s="236" t="s">
        <v>945</v>
      </c>
      <c r="E410" s="48" t="s">
        <v>946</v>
      </c>
      <c r="F410" s="74">
        <v>4</v>
      </c>
      <c r="G410" s="54">
        <v>4</v>
      </c>
      <c r="H410" s="54">
        <v>1.47</v>
      </c>
      <c r="I410" s="54">
        <v>0.3</v>
      </c>
      <c r="J410" s="86">
        <f t="shared" si="112"/>
        <v>7.08</v>
      </c>
      <c r="K410" s="86">
        <f t="shared" si="113"/>
        <v>7.08</v>
      </c>
    </row>
    <row r="411" spans="1:11" ht="45" x14ac:dyDescent="0.2">
      <c r="A411" s="52" t="s">
        <v>947</v>
      </c>
      <c r="B411" s="46" t="s">
        <v>318</v>
      </c>
      <c r="C411" s="47">
        <v>91855</v>
      </c>
      <c r="D411" s="236" t="s">
        <v>948</v>
      </c>
      <c r="E411" s="53" t="s">
        <v>255</v>
      </c>
      <c r="F411" s="74">
        <v>110</v>
      </c>
      <c r="G411" s="54">
        <v>110</v>
      </c>
      <c r="H411" s="54">
        <v>4.46</v>
      </c>
      <c r="I411" s="54">
        <v>4.26</v>
      </c>
      <c r="J411" s="86">
        <f t="shared" si="112"/>
        <v>959.2</v>
      </c>
      <c r="K411" s="86">
        <f t="shared" si="113"/>
        <v>959.2</v>
      </c>
    </row>
    <row r="412" spans="1:11" ht="22.5" x14ac:dyDescent="0.2">
      <c r="A412" s="28" t="s">
        <v>949</v>
      </c>
      <c r="B412" s="50" t="s">
        <v>234</v>
      </c>
      <c r="C412" s="51">
        <v>70929</v>
      </c>
      <c r="D412" s="236" t="s">
        <v>432</v>
      </c>
      <c r="E412" s="48" t="s">
        <v>230</v>
      </c>
      <c r="F412" s="74">
        <v>44</v>
      </c>
      <c r="G412" s="54">
        <v>44</v>
      </c>
      <c r="H412" s="54">
        <v>7.26</v>
      </c>
      <c r="I412" s="54">
        <v>10.57</v>
      </c>
      <c r="J412" s="86">
        <f t="shared" si="112"/>
        <v>784.52</v>
      </c>
      <c r="K412" s="86">
        <f t="shared" si="113"/>
        <v>784.52</v>
      </c>
    </row>
    <row r="413" spans="1:11" ht="22.5" x14ac:dyDescent="0.2">
      <c r="A413" s="28" t="s">
        <v>950</v>
      </c>
      <c r="B413" s="50" t="s">
        <v>234</v>
      </c>
      <c r="C413" s="51">
        <v>70930</v>
      </c>
      <c r="D413" s="236" t="s">
        <v>430</v>
      </c>
      <c r="E413" s="48" t="s">
        <v>230</v>
      </c>
      <c r="F413" s="74">
        <v>87</v>
      </c>
      <c r="G413" s="54">
        <v>87</v>
      </c>
      <c r="H413" s="54">
        <v>1.89</v>
      </c>
      <c r="I413" s="54">
        <v>2.48</v>
      </c>
      <c r="J413" s="86">
        <f t="shared" si="112"/>
        <v>380.19</v>
      </c>
      <c r="K413" s="86">
        <f t="shared" si="113"/>
        <v>380.19</v>
      </c>
    </row>
    <row r="414" spans="1:11" ht="22.5" x14ac:dyDescent="0.2">
      <c r="A414" s="28" t="s">
        <v>951</v>
      </c>
      <c r="B414" s="50" t="s">
        <v>234</v>
      </c>
      <c r="C414" s="51">
        <v>70932</v>
      </c>
      <c r="D414" s="236" t="s">
        <v>434</v>
      </c>
      <c r="E414" s="48" t="s">
        <v>230</v>
      </c>
      <c r="F414" s="74">
        <v>133</v>
      </c>
      <c r="G414" s="54">
        <v>133</v>
      </c>
      <c r="H414" s="54">
        <v>0.2</v>
      </c>
      <c r="I414" s="54">
        <v>0.92</v>
      </c>
      <c r="J414" s="86">
        <f t="shared" si="112"/>
        <v>148.96</v>
      </c>
      <c r="K414" s="86">
        <f t="shared" si="113"/>
        <v>148.96</v>
      </c>
    </row>
    <row r="415" spans="1:11" ht="45" x14ac:dyDescent="0.2">
      <c r="A415" s="52" t="s">
        <v>952</v>
      </c>
      <c r="B415" s="46" t="s">
        <v>400</v>
      </c>
      <c r="C415" s="57" t="s">
        <v>953</v>
      </c>
      <c r="D415" s="236" t="s">
        <v>954</v>
      </c>
      <c r="E415" s="53" t="s">
        <v>230</v>
      </c>
      <c r="F415" s="74">
        <v>36</v>
      </c>
      <c r="G415" s="54">
        <v>36</v>
      </c>
      <c r="H415" s="54">
        <v>102.24</v>
      </c>
      <c r="I415" s="54">
        <v>13.040000000000001</v>
      </c>
      <c r="J415" s="86">
        <f t="shared" si="112"/>
        <v>4150.08</v>
      </c>
      <c r="K415" s="86">
        <f t="shared" si="113"/>
        <v>4150.08</v>
      </c>
    </row>
    <row r="416" spans="1:11" ht="22.5" x14ac:dyDescent="0.2">
      <c r="A416" s="28" t="s">
        <v>955</v>
      </c>
      <c r="B416" s="50" t="s">
        <v>234</v>
      </c>
      <c r="C416" s="51">
        <v>180708</v>
      </c>
      <c r="D416" s="236" t="s">
        <v>956</v>
      </c>
      <c r="E416" s="48" t="s">
        <v>230</v>
      </c>
      <c r="F416" s="74">
        <v>36</v>
      </c>
      <c r="G416" s="54">
        <v>36</v>
      </c>
      <c r="H416" s="54">
        <v>144.08000000000001</v>
      </c>
      <c r="I416" s="54">
        <v>15.57</v>
      </c>
      <c r="J416" s="86">
        <f t="shared" si="112"/>
        <v>5747.4</v>
      </c>
      <c r="K416" s="86">
        <f t="shared" si="113"/>
        <v>5747.4</v>
      </c>
    </row>
    <row r="417" spans="1:11" ht="22.5" x14ac:dyDescent="0.2">
      <c r="A417" s="28" t="s">
        <v>957</v>
      </c>
      <c r="B417" s="50" t="s">
        <v>234</v>
      </c>
      <c r="C417" s="51">
        <v>71442</v>
      </c>
      <c r="D417" s="236" t="s">
        <v>958</v>
      </c>
      <c r="E417" s="48" t="s">
        <v>230</v>
      </c>
      <c r="F417" s="74">
        <v>1</v>
      </c>
      <c r="G417" s="54">
        <v>1</v>
      </c>
      <c r="H417" s="54">
        <v>13.99</v>
      </c>
      <c r="I417" s="54">
        <v>16.5</v>
      </c>
      <c r="J417" s="86">
        <f t="shared" si="112"/>
        <v>30.49</v>
      </c>
      <c r="K417" s="86">
        <f t="shared" si="113"/>
        <v>30.49</v>
      </c>
    </row>
    <row r="418" spans="1:11" ht="33.75" x14ac:dyDescent="0.2">
      <c r="A418" s="28" t="s">
        <v>959</v>
      </c>
      <c r="B418" s="50" t="s">
        <v>318</v>
      </c>
      <c r="C418" s="51">
        <v>91940</v>
      </c>
      <c r="D418" s="236" t="s">
        <v>428</v>
      </c>
      <c r="E418" s="48" t="s">
        <v>230</v>
      </c>
      <c r="F418" s="74">
        <v>1</v>
      </c>
      <c r="G418" s="54">
        <v>1</v>
      </c>
      <c r="H418" s="54">
        <v>4.57</v>
      </c>
      <c r="I418" s="54">
        <v>9.33</v>
      </c>
      <c r="J418" s="86">
        <f t="shared" si="112"/>
        <v>13.9</v>
      </c>
      <c r="K418" s="86">
        <f t="shared" si="113"/>
        <v>13.9</v>
      </c>
    </row>
    <row r="419" spans="1:11" ht="33.75" x14ac:dyDescent="0.2">
      <c r="A419" s="28" t="s">
        <v>960</v>
      </c>
      <c r="B419" s="50" t="s">
        <v>318</v>
      </c>
      <c r="C419" s="51">
        <v>92008</v>
      </c>
      <c r="D419" s="236" t="s">
        <v>961</v>
      </c>
      <c r="E419" s="48" t="s">
        <v>230</v>
      </c>
      <c r="F419" s="74">
        <v>10</v>
      </c>
      <c r="G419" s="54">
        <v>10</v>
      </c>
      <c r="H419" s="54">
        <v>19.75</v>
      </c>
      <c r="I419" s="54">
        <v>17.399999999999999</v>
      </c>
      <c r="J419" s="86">
        <f t="shared" si="112"/>
        <v>371.5</v>
      </c>
      <c r="K419" s="86">
        <f t="shared" si="113"/>
        <v>371.5</v>
      </c>
    </row>
    <row r="420" spans="1:11" ht="33.75" x14ac:dyDescent="0.2">
      <c r="A420" s="28" t="s">
        <v>962</v>
      </c>
      <c r="B420" s="50" t="s">
        <v>318</v>
      </c>
      <c r="C420" s="51">
        <v>91941</v>
      </c>
      <c r="D420" s="236" t="s">
        <v>963</v>
      </c>
      <c r="E420" s="48" t="s">
        <v>230</v>
      </c>
      <c r="F420" s="74">
        <v>10</v>
      </c>
      <c r="G420" s="54">
        <v>10</v>
      </c>
      <c r="H420" s="54">
        <v>3.2800000000000002</v>
      </c>
      <c r="I420" s="54">
        <v>5.3100000000000005</v>
      </c>
      <c r="J420" s="86">
        <f t="shared" si="112"/>
        <v>85.9</v>
      </c>
      <c r="K420" s="86">
        <f t="shared" si="113"/>
        <v>85.9</v>
      </c>
    </row>
    <row r="421" spans="1:11" ht="33.75" x14ac:dyDescent="0.2">
      <c r="A421" s="28" t="s">
        <v>964</v>
      </c>
      <c r="B421" s="50" t="s">
        <v>318</v>
      </c>
      <c r="C421" s="51">
        <v>91926</v>
      </c>
      <c r="D421" s="236" t="s">
        <v>418</v>
      </c>
      <c r="E421" s="48" t="s">
        <v>255</v>
      </c>
      <c r="F421" s="75">
        <v>1000</v>
      </c>
      <c r="G421" s="49">
        <v>1000</v>
      </c>
      <c r="H421" s="54">
        <v>2.58</v>
      </c>
      <c r="I421" s="54">
        <v>0.90999999999999992</v>
      </c>
      <c r="J421" s="86">
        <f t="shared" si="112"/>
        <v>3490</v>
      </c>
      <c r="K421" s="86">
        <f t="shared" si="113"/>
        <v>3490</v>
      </c>
    </row>
    <row r="422" spans="1:11" ht="45" x14ac:dyDescent="0.2">
      <c r="A422" s="52" t="s">
        <v>965</v>
      </c>
      <c r="B422" s="46" t="s">
        <v>318</v>
      </c>
      <c r="C422" s="47">
        <v>101879</v>
      </c>
      <c r="D422" s="236" t="s">
        <v>966</v>
      </c>
      <c r="E422" s="53" t="s">
        <v>230</v>
      </c>
      <c r="F422" s="74">
        <v>1</v>
      </c>
      <c r="G422" s="54">
        <v>1</v>
      </c>
      <c r="H422" s="54">
        <v>438.35</v>
      </c>
      <c r="I422" s="54">
        <v>18.72</v>
      </c>
      <c r="J422" s="86">
        <f t="shared" si="112"/>
        <v>457.07</v>
      </c>
      <c r="K422" s="86">
        <f t="shared" si="113"/>
        <v>457.07</v>
      </c>
    </row>
    <row r="423" spans="1:11" ht="22.5" x14ac:dyDescent="0.2">
      <c r="A423" s="28" t="s">
        <v>967</v>
      </c>
      <c r="B423" s="50" t="s">
        <v>318</v>
      </c>
      <c r="C423" s="51">
        <v>93671</v>
      </c>
      <c r="D423" s="236" t="s">
        <v>968</v>
      </c>
      <c r="E423" s="48" t="s">
        <v>230</v>
      </c>
      <c r="F423" s="74">
        <v>1</v>
      </c>
      <c r="G423" s="54">
        <v>1</v>
      </c>
      <c r="H423" s="54">
        <v>52.54</v>
      </c>
      <c r="I423" s="54">
        <v>8.64</v>
      </c>
      <c r="J423" s="86">
        <f t="shared" si="112"/>
        <v>61.18</v>
      </c>
      <c r="K423" s="86">
        <f t="shared" si="113"/>
        <v>61.18</v>
      </c>
    </row>
    <row r="424" spans="1:11" ht="22.5" x14ac:dyDescent="0.2">
      <c r="A424" s="28" t="s">
        <v>969</v>
      </c>
      <c r="B424" s="50" t="s">
        <v>234</v>
      </c>
      <c r="C424" s="51">
        <v>71184</v>
      </c>
      <c r="D424" s="236" t="s">
        <v>452</v>
      </c>
      <c r="E424" s="48" t="s">
        <v>230</v>
      </c>
      <c r="F424" s="74">
        <v>3</v>
      </c>
      <c r="G424" s="54">
        <v>3</v>
      </c>
      <c r="H424" s="54">
        <v>75.45</v>
      </c>
      <c r="I424" s="54">
        <v>31.119999999999997</v>
      </c>
      <c r="J424" s="86">
        <f t="shared" si="112"/>
        <v>319.70999999999998</v>
      </c>
      <c r="K424" s="86">
        <f t="shared" si="113"/>
        <v>319.70999999999998</v>
      </c>
    </row>
    <row r="425" spans="1:11" ht="22.5" x14ac:dyDescent="0.2">
      <c r="A425" s="28" t="s">
        <v>970</v>
      </c>
      <c r="B425" s="50" t="s">
        <v>318</v>
      </c>
      <c r="C425" s="51">
        <v>93655</v>
      </c>
      <c r="D425" s="236" t="s">
        <v>446</v>
      </c>
      <c r="E425" s="48" t="s">
        <v>230</v>
      </c>
      <c r="F425" s="74">
        <v>3</v>
      </c>
      <c r="G425" s="54">
        <v>3</v>
      </c>
      <c r="H425" s="54">
        <v>8.2099999999999991</v>
      </c>
      <c r="I425" s="54">
        <v>2.08</v>
      </c>
      <c r="J425" s="86">
        <f t="shared" si="112"/>
        <v>30.87</v>
      </c>
      <c r="K425" s="86">
        <f t="shared" si="113"/>
        <v>30.87</v>
      </c>
    </row>
    <row r="426" spans="1:11" ht="22.5" x14ac:dyDescent="0.2">
      <c r="A426" s="28" t="s">
        <v>971</v>
      </c>
      <c r="B426" s="50" t="s">
        <v>318</v>
      </c>
      <c r="C426" s="51">
        <v>93654</v>
      </c>
      <c r="D426" s="236" t="s">
        <v>444</v>
      </c>
      <c r="E426" s="48" t="s">
        <v>230</v>
      </c>
      <c r="F426" s="74">
        <v>5</v>
      </c>
      <c r="G426" s="54">
        <v>5</v>
      </c>
      <c r="H426" s="54">
        <v>7.8</v>
      </c>
      <c r="I426" s="54">
        <v>1.4900000000000002</v>
      </c>
      <c r="J426" s="86">
        <f t="shared" si="112"/>
        <v>46.45</v>
      </c>
      <c r="K426" s="86">
        <f t="shared" si="113"/>
        <v>46.45</v>
      </c>
    </row>
    <row r="427" spans="1:11" ht="22.5" x14ac:dyDescent="0.2">
      <c r="A427" s="28" t="s">
        <v>972</v>
      </c>
      <c r="B427" s="50" t="s">
        <v>234</v>
      </c>
      <c r="C427" s="51">
        <v>71450</v>
      </c>
      <c r="D427" s="236" t="s">
        <v>460</v>
      </c>
      <c r="E427" s="48" t="s">
        <v>230</v>
      </c>
      <c r="F427" s="74">
        <v>2</v>
      </c>
      <c r="G427" s="54">
        <v>2</v>
      </c>
      <c r="H427" s="54">
        <v>116.34</v>
      </c>
      <c r="I427" s="54">
        <v>18.669999999999998</v>
      </c>
      <c r="J427" s="86">
        <f t="shared" si="112"/>
        <v>270.02</v>
      </c>
      <c r="K427" s="86">
        <f t="shared" si="113"/>
        <v>270.02</v>
      </c>
    </row>
    <row r="428" spans="1:11" x14ac:dyDescent="0.2">
      <c r="A428" s="44" t="s">
        <v>973</v>
      </c>
      <c r="B428" s="45"/>
      <c r="C428" s="45"/>
      <c r="D428" s="44" t="s">
        <v>688</v>
      </c>
      <c r="E428" s="45"/>
      <c r="F428" s="79"/>
      <c r="G428" s="79"/>
      <c r="H428" s="79"/>
      <c r="I428" s="79"/>
      <c r="J428" s="85">
        <f>SUM(J429,J432,J434)</f>
        <v>21048.699999999997</v>
      </c>
      <c r="K428" s="85">
        <f>SUM(K429,K432,K434)</f>
        <v>21048.699999999997</v>
      </c>
    </row>
    <row r="429" spans="1:11" x14ac:dyDescent="0.2">
      <c r="A429" s="55" t="s">
        <v>974</v>
      </c>
      <c r="B429" s="56"/>
      <c r="C429" s="56"/>
      <c r="D429" s="55" t="s">
        <v>975</v>
      </c>
      <c r="E429" s="56"/>
      <c r="F429" s="80"/>
      <c r="G429" s="80"/>
      <c r="H429" s="80"/>
      <c r="I429" s="80"/>
      <c r="J429" s="88">
        <f>SUM(J430:J431)</f>
        <v>16393.28</v>
      </c>
      <c r="K429" s="88">
        <f>SUM(K430:K431)</f>
        <v>16393.28</v>
      </c>
    </row>
    <row r="430" spans="1:11" ht="33.75" x14ac:dyDescent="0.2">
      <c r="A430" s="28" t="s">
        <v>976</v>
      </c>
      <c r="B430" s="50" t="s">
        <v>234</v>
      </c>
      <c r="C430" s="51">
        <v>100160</v>
      </c>
      <c r="D430" s="237" t="s">
        <v>977</v>
      </c>
      <c r="E430" s="48" t="s">
        <v>236</v>
      </c>
      <c r="F430" s="74">
        <v>42</v>
      </c>
      <c r="G430" s="54">
        <v>42</v>
      </c>
      <c r="H430" s="54">
        <v>19.5</v>
      </c>
      <c r="I430" s="54">
        <v>23.28</v>
      </c>
      <c r="J430" s="86">
        <f t="shared" ref="J430:J431" si="114">TRUNC((I430+H430)*F430,2)</f>
        <v>1796.76</v>
      </c>
      <c r="K430" s="86">
        <f t="shared" ref="K430:K431" si="115">TRUNC((I430+H430)*G430,2)</f>
        <v>1796.76</v>
      </c>
    </row>
    <row r="431" spans="1:11" ht="22.5" x14ac:dyDescent="0.2">
      <c r="A431" s="28" t="s">
        <v>978</v>
      </c>
      <c r="B431" s="50" t="s">
        <v>234</v>
      </c>
      <c r="C431" s="51">
        <v>100501</v>
      </c>
      <c r="D431" s="236" t="s">
        <v>696</v>
      </c>
      <c r="E431" s="48" t="s">
        <v>236</v>
      </c>
      <c r="F431" s="74">
        <v>97.2</v>
      </c>
      <c r="G431" s="54">
        <v>97.2</v>
      </c>
      <c r="H431" s="54">
        <v>105.42999999999999</v>
      </c>
      <c r="I431" s="54">
        <v>44.739999999999995</v>
      </c>
      <c r="J431" s="86">
        <f t="shared" si="114"/>
        <v>14596.52</v>
      </c>
      <c r="K431" s="86">
        <f t="shared" si="115"/>
        <v>14596.52</v>
      </c>
    </row>
    <row r="432" spans="1:11" x14ac:dyDescent="0.2">
      <c r="A432" s="55" t="s">
        <v>979</v>
      </c>
      <c r="B432" s="56"/>
      <c r="C432" s="56"/>
      <c r="D432" s="55" t="s">
        <v>869</v>
      </c>
      <c r="E432" s="56"/>
      <c r="F432" s="80"/>
      <c r="G432" s="80"/>
      <c r="H432" s="80"/>
      <c r="I432" s="80"/>
      <c r="J432" s="88">
        <f>J433</f>
        <v>2891.6</v>
      </c>
      <c r="K432" s="88">
        <f>K433</f>
        <v>2891.6</v>
      </c>
    </row>
    <row r="433" spans="1:11" ht="22.5" x14ac:dyDescent="0.2">
      <c r="A433" s="28" t="s">
        <v>980</v>
      </c>
      <c r="B433" s="50" t="s">
        <v>234</v>
      </c>
      <c r="C433" s="51">
        <v>100102</v>
      </c>
      <c r="D433" s="236" t="s">
        <v>690</v>
      </c>
      <c r="E433" s="48" t="s">
        <v>236</v>
      </c>
      <c r="F433" s="74">
        <v>40</v>
      </c>
      <c r="G433" s="54">
        <v>40</v>
      </c>
      <c r="H433" s="54">
        <v>38.51</v>
      </c>
      <c r="I433" s="54">
        <v>33.78</v>
      </c>
      <c r="J433" s="86">
        <f>TRUNC((I433+H433)*F433,2)</f>
        <v>2891.6</v>
      </c>
      <c r="K433" s="86">
        <f>TRUNC((I433+H433)*G433,2)</f>
        <v>2891.6</v>
      </c>
    </row>
    <row r="434" spans="1:11" x14ac:dyDescent="0.2">
      <c r="A434" s="55" t="s">
        <v>981</v>
      </c>
      <c r="B434" s="56"/>
      <c r="C434" s="56"/>
      <c r="D434" s="55" t="s">
        <v>982</v>
      </c>
      <c r="E434" s="56"/>
      <c r="F434" s="80"/>
      <c r="G434" s="80"/>
      <c r="H434" s="80"/>
      <c r="I434" s="80"/>
      <c r="J434" s="88">
        <f>J435</f>
        <v>1763.82</v>
      </c>
      <c r="K434" s="88">
        <f>K435</f>
        <v>1763.82</v>
      </c>
    </row>
    <row r="435" spans="1:11" ht="33.75" x14ac:dyDescent="0.2">
      <c r="A435" s="28" t="s">
        <v>983</v>
      </c>
      <c r="B435" s="50" t="s">
        <v>400</v>
      </c>
      <c r="C435" s="58" t="s">
        <v>984</v>
      </c>
      <c r="D435" s="237" t="s">
        <v>985</v>
      </c>
      <c r="E435" s="48" t="s">
        <v>255</v>
      </c>
      <c r="F435" s="74">
        <v>36.799999999999997</v>
      </c>
      <c r="G435" s="54">
        <v>36.799999999999997</v>
      </c>
      <c r="H435" s="54">
        <v>32.26</v>
      </c>
      <c r="I435" s="54">
        <v>15.67</v>
      </c>
      <c r="J435" s="86">
        <f>TRUNC((I435+H435)*F435,2)</f>
        <v>1763.82</v>
      </c>
      <c r="K435" s="86">
        <f>TRUNC((I435+H435)*G435,2)</f>
        <v>1763.82</v>
      </c>
    </row>
    <row r="436" spans="1:11" x14ac:dyDescent="0.2">
      <c r="A436" s="44" t="s">
        <v>986</v>
      </c>
      <c r="B436" s="45"/>
      <c r="C436" s="45"/>
      <c r="D436" s="44" t="s">
        <v>698</v>
      </c>
      <c r="E436" s="45"/>
      <c r="F436" s="79"/>
      <c r="G436" s="79"/>
      <c r="H436" s="79"/>
      <c r="I436" s="79"/>
      <c r="J436" s="85">
        <f>J437</f>
        <v>3836.33</v>
      </c>
      <c r="K436" s="85">
        <f>K437</f>
        <v>3836.33</v>
      </c>
    </row>
    <row r="437" spans="1:11" x14ac:dyDescent="0.2">
      <c r="A437" s="55" t="s">
        <v>987</v>
      </c>
      <c r="B437" s="56"/>
      <c r="C437" s="56"/>
      <c r="D437" s="55" t="s">
        <v>359</v>
      </c>
      <c r="E437" s="56"/>
      <c r="F437" s="80"/>
      <c r="G437" s="80"/>
      <c r="H437" s="80"/>
      <c r="I437" s="80"/>
      <c r="J437" s="88">
        <f>J438</f>
        <v>3836.33</v>
      </c>
      <c r="K437" s="88">
        <f>K438</f>
        <v>3836.33</v>
      </c>
    </row>
    <row r="438" spans="1:11" ht="22.5" x14ac:dyDescent="0.2">
      <c r="A438" s="28" t="s">
        <v>988</v>
      </c>
      <c r="B438" s="50" t="s">
        <v>234</v>
      </c>
      <c r="C438" s="51">
        <v>120902</v>
      </c>
      <c r="D438" s="236" t="s">
        <v>701</v>
      </c>
      <c r="E438" s="48" t="s">
        <v>236</v>
      </c>
      <c r="F438" s="74">
        <v>132.47</v>
      </c>
      <c r="G438" s="54">
        <v>132.47</v>
      </c>
      <c r="H438" s="54">
        <v>10.790000000000001</v>
      </c>
      <c r="I438" s="54">
        <v>18.170000000000002</v>
      </c>
      <c r="J438" s="86">
        <f>TRUNC((I438+H438)*F438,2)</f>
        <v>3836.33</v>
      </c>
      <c r="K438" s="86">
        <f>TRUNC((I438+H438)*G438,2)</f>
        <v>3836.33</v>
      </c>
    </row>
    <row r="439" spans="1:11" x14ac:dyDescent="0.2">
      <c r="A439" s="44" t="s">
        <v>989</v>
      </c>
      <c r="B439" s="45"/>
      <c r="C439" s="45"/>
      <c r="D439" s="44" t="s">
        <v>707</v>
      </c>
      <c r="E439" s="45"/>
      <c r="F439" s="79"/>
      <c r="G439" s="79"/>
      <c r="H439" s="79"/>
      <c r="I439" s="79"/>
      <c r="J439" s="85">
        <f>J440</f>
        <v>108768.6</v>
      </c>
      <c r="K439" s="85">
        <f>K440</f>
        <v>108768.6</v>
      </c>
    </row>
    <row r="440" spans="1:11" ht="56.25" x14ac:dyDescent="0.2">
      <c r="A440" s="28" t="s">
        <v>990</v>
      </c>
      <c r="B440" s="46" t="s">
        <v>318</v>
      </c>
      <c r="C440" s="47">
        <v>100773</v>
      </c>
      <c r="D440" s="236" t="s">
        <v>991</v>
      </c>
      <c r="E440" s="48" t="s">
        <v>333</v>
      </c>
      <c r="F440" s="75">
        <v>6042.7</v>
      </c>
      <c r="G440" s="49">
        <v>6042.7</v>
      </c>
      <c r="H440" s="54">
        <v>16.97</v>
      </c>
      <c r="I440" s="54">
        <v>1.03</v>
      </c>
      <c r="J440" s="86">
        <f>TRUNC((I440+H440)*F440,2)</f>
        <v>108768.6</v>
      </c>
      <c r="K440" s="86">
        <f>TRUNC((I440+H440)*G440,2)</f>
        <v>108768.6</v>
      </c>
    </row>
    <row r="441" spans="1:11" x14ac:dyDescent="0.2">
      <c r="A441" s="44" t="s">
        <v>992</v>
      </c>
      <c r="B441" s="45"/>
      <c r="C441" s="45"/>
      <c r="D441" s="44" t="s">
        <v>711</v>
      </c>
      <c r="E441" s="45"/>
      <c r="F441" s="79"/>
      <c r="G441" s="79"/>
      <c r="H441" s="79"/>
      <c r="I441" s="79"/>
      <c r="J441" s="85">
        <f>J442</f>
        <v>46677.17</v>
      </c>
      <c r="K441" s="85">
        <f>K442</f>
        <v>46677.17</v>
      </c>
    </row>
    <row r="442" spans="1:11" ht="22.5" x14ac:dyDescent="0.2">
      <c r="A442" s="28" t="s">
        <v>993</v>
      </c>
      <c r="B442" s="50" t="s">
        <v>234</v>
      </c>
      <c r="C442" s="51">
        <v>160966</v>
      </c>
      <c r="D442" s="236" t="s">
        <v>994</v>
      </c>
      <c r="E442" s="48" t="s">
        <v>236</v>
      </c>
      <c r="F442" s="74">
        <v>687.44</v>
      </c>
      <c r="G442" s="54">
        <v>687.44</v>
      </c>
      <c r="H442" s="54">
        <v>62.91</v>
      </c>
      <c r="I442" s="54">
        <v>4.99</v>
      </c>
      <c r="J442" s="86">
        <f>TRUNC((I442+H442)*F442,2)</f>
        <v>46677.17</v>
      </c>
      <c r="K442" s="86">
        <f>TRUNC((I442+H442)*G442,2)</f>
        <v>46677.17</v>
      </c>
    </row>
    <row r="443" spans="1:11" x14ac:dyDescent="0.2">
      <c r="A443" s="44" t="s">
        <v>995</v>
      </c>
      <c r="B443" s="45"/>
      <c r="C443" s="45"/>
      <c r="D443" s="44" t="s">
        <v>721</v>
      </c>
      <c r="E443" s="45"/>
      <c r="F443" s="79"/>
      <c r="G443" s="79"/>
      <c r="H443" s="79"/>
      <c r="I443" s="79"/>
      <c r="J443" s="85">
        <f>J444</f>
        <v>4242.5</v>
      </c>
      <c r="K443" s="85">
        <f>K444</f>
        <v>4242.5</v>
      </c>
    </row>
    <row r="444" spans="1:11" x14ac:dyDescent="0.2">
      <c r="A444" s="55" t="s">
        <v>996</v>
      </c>
      <c r="B444" s="56"/>
      <c r="C444" s="56"/>
      <c r="D444" s="55" t="s">
        <v>997</v>
      </c>
      <c r="E444" s="56"/>
      <c r="F444" s="80"/>
      <c r="G444" s="80"/>
      <c r="H444" s="80"/>
      <c r="I444" s="80"/>
      <c r="J444" s="88">
        <f>J445</f>
        <v>4242.5</v>
      </c>
      <c r="K444" s="88">
        <f>K445</f>
        <v>4242.5</v>
      </c>
    </row>
    <row r="445" spans="1:11" ht="22.5" x14ac:dyDescent="0.2">
      <c r="A445" s="28" t="s">
        <v>998</v>
      </c>
      <c r="B445" s="50" t="s">
        <v>400</v>
      </c>
      <c r="C445" s="58" t="s">
        <v>999</v>
      </c>
      <c r="D445" s="236" t="s">
        <v>1000</v>
      </c>
      <c r="E445" s="48" t="s">
        <v>255</v>
      </c>
      <c r="F445" s="74">
        <v>12.5</v>
      </c>
      <c r="G445" s="54">
        <v>12.5</v>
      </c>
      <c r="H445" s="54">
        <v>305.17</v>
      </c>
      <c r="I445" s="54">
        <v>34.230000000000004</v>
      </c>
      <c r="J445" s="86">
        <f>TRUNC((I445+H445)*F445,2)</f>
        <v>4242.5</v>
      </c>
      <c r="K445" s="86">
        <f>TRUNC((I445+H445)*G445,2)</f>
        <v>4242.5</v>
      </c>
    </row>
    <row r="446" spans="1:11" x14ac:dyDescent="0.2">
      <c r="A446" s="44" t="s">
        <v>1001</v>
      </c>
      <c r="B446" s="45"/>
      <c r="C446" s="45"/>
      <c r="D446" s="44" t="s">
        <v>745</v>
      </c>
      <c r="E446" s="45"/>
      <c r="F446" s="79"/>
      <c r="G446" s="79"/>
      <c r="H446" s="79"/>
      <c r="I446" s="79"/>
      <c r="J446" s="85">
        <f>SUM(J447:J448)</f>
        <v>5912.32</v>
      </c>
      <c r="K446" s="85">
        <f>SUM(K447:K448)</f>
        <v>5912.32</v>
      </c>
    </row>
    <row r="447" spans="1:11" ht="22.5" x14ac:dyDescent="0.2">
      <c r="A447" s="28" t="s">
        <v>1002</v>
      </c>
      <c r="B447" s="50" t="s">
        <v>234</v>
      </c>
      <c r="C447" s="51">
        <v>200150</v>
      </c>
      <c r="D447" s="236" t="s">
        <v>747</v>
      </c>
      <c r="E447" s="48" t="s">
        <v>236</v>
      </c>
      <c r="F447" s="74">
        <v>286.56</v>
      </c>
      <c r="G447" s="54">
        <v>286.56</v>
      </c>
      <c r="H447" s="54">
        <v>3.05</v>
      </c>
      <c r="I447" s="54">
        <v>1.03</v>
      </c>
      <c r="J447" s="86">
        <f t="shared" ref="J447:J448" si="116">TRUNC((I447+H447)*F447,2)</f>
        <v>1169.1600000000001</v>
      </c>
      <c r="K447" s="86">
        <f t="shared" ref="K447:K448" si="117">TRUNC((I447+H447)*G447,2)</f>
        <v>1169.1600000000001</v>
      </c>
    </row>
    <row r="448" spans="1:11" ht="22.5" x14ac:dyDescent="0.2">
      <c r="A448" s="28" t="s">
        <v>1003</v>
      </c>
      <c r="B448" s="50" t="s">
        <v>234</v>
      </c>
      <c r="C448" s="51">
        <v>200403</v>
      </c>
      <c r="D448" s="236" t="s">
        <v>751</v>
      </c>
      <c r="E448" s="48" t="s">
        <v>236</v>
      </c>
      <c r="F448" s="74">
        <v>316</v>
      </c>
      <c r="G448" s="54">
        <v>316</v>
      </c>
      <c r="H448" s="54">
        <v>2.4</v>
      </c>
      <c r="I448" s="54">
        <v>12.610000000000001</v>
      </c>
      <c r="J448" s="86">
        <f t="shared" si="116"/>
        <v>4743.16</v>
      </c>
      <c r="K448" s="86">
        <f t="shared" si="117"/>
        <v>4743.16</v>
      </c>
    </row>
    <row r="449" spans="1:11" x14ac:dyDescent="0.2">
      <c r="A449" s="44" t="s">
        <v>1004</v>
      </c>
      <c r="B449" s="45"/>
      <c r="C449" s="45"/>
      <c r="D449" s="44" t="s">
        <v>299</v>
      </c>
      <c r="E449" s="45"/>
      <c r="F449" s="79"/>
      <c r="G449" s="79"/>
      <c r="H449" s="79"/>
      <c r="I449" s="79"/>
      <c r="J449" s="85">
        <f>SUM(J450,J454,J457)</f>
        <v>48919</v>
      </c>
      <c r="K449" s="85">
        <f>SUM(K450,K454,K457)</f>
        <v>48919</v>
      </c>
    </row>
    <row r="450" spans="1:11" x14ac:dyDescent="0.2">
      <c r="A450" s="55" t="s">
        <v>1005</v>
      </c>
      <c r="B450" s="56"/>
      <c r="C450" s="56"/>
      <c r="D450" s="55" t="s">
        <v>1006</v>
      </c>
      <c r="E450" s="56"/>
      <c r="F450" s="80"/>
      <c r="G450" s="80"/>
      <c r="H450" s="80"/>
      <c r="I450" s="80"/>
      <c r="J450" s="88">
        <f>SUM(J451:J453)</f>
        <v>40969.82</v>
      </c>
      <c r="K450" s="88">
        <f>SUM(K451:K453)</f>
        <v>40969.82</v>
      </c>
    </row>
    <row r="451" spans="1:11" ht="22.5" x14ac:dyDescent="0.2">
      <c r="A451" s="28" t="s">
        <v>1007</v>
      </c>
      <c r="B451" s="50" t="s">
        <v>234</v>
      </c>
      <c r="C451" s="51">
        <v>220107</v>
      </c>
      <c r="D451" s="236" t="s">
        <v>774</v>
      </c>
      <c r="E451" s="48" t="s">
        <v>280</v>
      </c>
      <c r="F451" s="74">
        <v>16.95</v>
      </c>
      <c r="G451" s="54">
        <v>16.95</v>
      </c>
      <c r="H451" s="54">
        <v>151.24</v>
      </c>
      <c r="I451" s="54">
        <v>21.01</v>
      </c>
      <c r="J451" s="86">
        <f t="shared" ref="J451:J453" si="118">TRUNC((I451+H451)*F451,2)</f>
        <v>2919.63</v>
      </c>
      <c r="K451" s="86">
        <f t="shared" ref="K451:K453" si="119">TRUNC((I451+H451)*G451,2)</f>
        <v>2919.63</v>
      </c>
    </row>
    <row r="452" spans="1:11" ht="45" x14ac:dyDescent="0.2">
      <c r="A452" s="52" t="s">
        <v>1008</v>
      </c>
      <c r="B452" s="46" t="s">
        <v>400</v>
      </c>
      <c r="C452" s="57" t="s">
        <v>1009</v>
      </c>
      <c r="D452" s="236" t="s">
        <v>1010</v>
      </c>
      <c r="E452" s="53" t="s">
        <v>236</v>
      </c>
      <c r="F452" s="74">
        <v>565.13</v>
      </c>
      <c r="G452" s="54">
        <v>565.13</v>
      </c>
      <c r="H452" s="54">
        <v>21.99</v>
      </c>
      <c r="I452" s="54">
        <v>0.91999999999999993</v>
      </c>
      <c r="J452" s="86">
        <f t="shared" si="118"/>
        <v>12947.12</v>
      </c>
      <c r="K452" s="86">
        <f t="shared" si="119"/>
        <v>12947.12</v>
      </c>
    </row>
    <row r="453" spans="1:11" ht="22.5" x14ac:dyDescent="0.2">
      <c r="A453" s="28" t="s">
        <v>1011</v>
      </c>
      <c r="B453" s="50" t="s">
        <v>234</v>
      </c>
      <c r="C453" s="51">
        <v>220061</v>
      </c>
      <c r="D453" s="236" t="s">
        <v>1012</v>
      </c>
      <c r="E453" s="48" t="s">
        <v>236</v>
      </c>
      <c r="F453" s="74">
        <v>565.13</v>
      </c>
      <c r="G453" s="54">
        <v>565.13</v>
      </c>
      <c r="H453" s="54">
        <v>34.82</v>
      </c>
      <c r="I453" s="54">
        <v>9.6</v>
      </c>
      <c r="J453" s="86">
        <f t="shared" si="118"/>
        <v>25103.07</v>
      </c>
      <c r="K453" s="86">
        <f t="shared" si="119"/>
        <v>25103.07</v>
      </c>
    </row>
    <row r="454" spans="1:11" x14ac:dyDescent="0.2">
      <c r="A454" s="55" t="s">
        <v>1013</v>
      </c>
      <c r="B454" s="56"/>
      <c r="C454" s="56"/>
      <c r="D454" s="55" t="s">
        <v>1014</v>
      </c>
      <c r="E454" s="56"/>
      <c r="F454" s="80"/>
      <c r="G454" s="80"/>
      <c r="H454" s="80"/>
      <c r="I454" s="80"/>
      <c r="J454" s="88">
        <f>SUM(J455:J456)</f>
        <v>1318.77</v>
      </c>
      <c r="K454" s="88">
        <f>SUM(K455:K456)</f>
        <v>1318.77</v>
      </c>
    </row>
    <row r="455" spans="1:11" ht="22.5" x14ac:dyDescent="0.2">
      <c r="A455" s="28" t="s">
        <v>1015</v>
      </c>
      <c r="B455" s="50" t="s">
        <v>234</v>
      </c>
      <c r="C455" s="51">
        <v>220107</v>
      </c>
      <c r="D455" s="236" t="s">
        <v>774</v>
      </c>
      <c r="E455" s="48" t="s">
        <v>280</v>
      </c>
      <c r="F455" s="74">
        <v>1.01</v>
      </c>
      <c r="G455" s="54">
        <v>1.01</v>
      </c>
      <c r="H455" s="54">
        <v>151.24</v>
      </c>
      <c r="I455" s="54">
        <v>21.01</v>
      </c>
      <c r="J455" s="86">
        <f t="shared" ref="J455:J456" si="120">TRUNC((I455+H455)*F455,2)</f>
        <v>173.97</v>
      </c>
      <c r="K455" s="86">
        <f t="shared" ref="K455:K456" si="121">TRUNC((I455+H455)*G455,2)</f>
        <v>173.97</v>
      </c>
    </row>
    <row r="456" spans="1:11" ht="22.5" x14ac:dyDescent="0.2">
      <c r="A456" s="28" t="s">
        <v>1016</v>
      </c>
      <c r="B456" s="50" t="s">
        <v>234</v>
      </c>
      <c r="C456" s="51">
        <v>220059</v>
      </c>
      <c r="D456" s="236" t="s">
        <v>776</v>
      </c>
      <c r="E456" s="48" t="s">
        <v>236</v>
      </c>
      <c r="F456" s="74">
        <v>33.89</v>
      </c>
      <c r="G456" s="54">
        <v>33.89</v>
      </c>
      <c r="H456" s="54">
        <v>25.45</v>
      </c>
      <c r="I456" s="54">
        <v>8.33</v>
      </c>
      <c r="J456" s="86">
        <f t="shared" si="120"/>
        <v>1144.8</v>
      </c>
      <c r="K456" s="86">
        <f t="shared" si="121"/>
        <v>1144.8</v>
      </c>
    </row>
    <row r="457" spans="1:11" x14ac:dyDescent="0.2">
      <c r="A457" s="55" t="s">
        <v>1017</v>
      </c>
      <c r="B457" s="56"/>
      <c r="C457" s="56"/>
      <c r="D457" s="55" t="s">
        <v>778</v>
      </c>
      <c r="E457" s="56"/>
      <c r="F457" s="80"/>
      <c r="G457" s="80"/>
      <c r="H457" s="80"/>
      <c r="I457" s="80"/>
      <c r="J457" s="88">
        <f>J458</f>
        <v>6630.41</v>
      </c>
      <c r="K457" s="88">
        <f>K458</f>
        <v>6630.41</v>
      </c>
    </row>
    <row r="458" spans="1:11" ht="45" x14ac:dyDescent="0.2">
      <c r="A458" s="28" t="s">
        <v>1018</v>
      </c>
      <c r="B458" s="50" t="s">
        <v>234</v>
      </c>
      <c r="C458" s="51">
        <v>220100</v>
      </c>
      <c r="D458" s="237" t="s">
        <v>780</v>
      </c>
      <c r="E458" s="48" t="s">
        <v>236</v>
      </c>
      <c r="F458" s="74">
        <v>91.24</v>
      </c>
      <c r="G458" s="54">
        <v>91.24</v>
      </c>
      <c r="H458" s="54">
        <v>39.879999999999995</v>
      </c>
      <c r="I458" s="54">
        <v>32.79</v>
      </c>
      <c r="J458" s="86">
        <f>TRUNC((I458+H458)*F458,2)</f>
        <v>6630.41</v>
      </c>
      <c r="K458" s="86">
        <f>TRUNC((I458+H458)*G458,2)</f>
        <v>6630.41</v>
      </c>
    </row>
    <row r="459" spans="1:11" x14ac:dyDescent="0.2">
      <c r="A459" s="44" t="s">
        <v>1019</v>
      </c>
      <c r="B459" s="45"/>
      <c r="C459" s="45"/>
      <c r="D459" s="44" t="s">
        <v>303</v>
      </c>
      <c r="E459" s="45"/>
      <c r="F459" s="79"/>
      <c r="G459" s="79"/>
      <c r="H459" s="79"/>
      <c r="I459" s="79"/>
      <c r="J459" s="85">
        <f>SUM(J460,J462,J464,J466,J469)</f>
        <v>46122.91</v>
      </c>
      <c r="K459" s="85">
        <f>SUM(K460,K462,K464,K466,K469)</f>
        <v>46122.91</v>
      </c>
    </row>
    <row r="460" spans="1:11" ht="22.5" x14ac:dyDescent="0.2">
      <c r="A460" s="55" t="s">
        <v>1020</v>
      </c>
      <c r="B460" s="56"/>
      <c r="C460" s="56"/>
      <c r="D460" s="55" t="s">
        <v>1021</v>
      </c>
      <c r="E460" s="56"/>
      <c r="F460" s="80"/>
      <c r="G460" s="80"/>
      <c r="H460" s="80"/>
      <c r="I460" s="80"/>
      <c r="J460" s="88">
        <f>J461</f>
        <v>4942.4399999999996</v>
      </c>
      <c r="K460" s="88">
        <f>K461</f>
        <v>4942.4399999999996</v>
      </c>
    </row>
    <row r="461" spans="1:11" ht="22.5" x14ac:dyDescent="0.2">
      <c r="A461" s="28" t="s">
        <v>1022</v>
      </c>
      <c r="B461" s="50" t="s">
        <v>234</v>
      </c>
      <c r="C461" s="51">
        <v>261000</v>
      </c>
      <c r="D461" s="236" t="s">
        <v>803</v>
      </c>
      <c r="E461" s="48" t="s">
        <v>236</v>
      </c>
      <c r="F461" s="74">
        <v>441.29</v>
      </c>
      <c r="G461" s="54">
        <v>441.29</v>
      </c>
      <c r="H461" s="54">
        <v>4.55</v>
      </c>
      <c r="I461" s="54">
        <v>6.6499999999999995</v>
      </c>
      <c r="J461" s="86">
        <f>TRUNC((I461+H461)*F461,2)</f>
        <v>4942.4399999999996</v>
      </c>
      <c r="K461" s="86">
        <f>TRUNC((I461+H461)*G461,2)</f>
        <v>4942.4399999999996</v>
      </c>
    </row>
    <row r="462" spans="1:11" x14ac:dyDescent="0.2">
      <c r="A462" s="55" t="s">
        <v>1023</v>
      </c>
      <c r="B462" s="56"/>
      <c r="C462" s="56"/>
      <c r="D462" s="55" t="s">
        <v>1024</v>
      </c>
      <c r="E462" s="56"/>
      <c r="F462" s="80"/>
      <c r="G462" s="80"/>
      <c r="H462" s="80"/>
      <c r="I462" s="80"/>
      <c r="J462" s="88">
        <f>J463</f>
        <v>2773.58</v>
      </c>
      <c r="K462" s="88">
        <f>K463</f>
        <v>2773.58</v>
      </c>
    </row>
    <row r="463" spans="1:11" ht="22.5" x14ac:dyDescent="0.2">
      <c r="A463" s="28" t="s">
        <v>1025</v>
      </c>
      <c r="B463" s="50" t="s">
        <v>234</v>
      </c>
      <c r="C463" s="51">
        <v>261609</v>
      </c>
      <c r="D463" s="236" t="s">
        <v>815</v>
      </c>
      <c r="E463" s="48" t="s">
        <v>236</v>
      </c>
      <c r="F463" s="74">
        <v>244.8</v>
      </c>
      <c r="G463" s="54">
        <v>244.8</v>
      </c>
      <c r="H463" s="54">
        <v>8.0399999999999991</v>
      </c>
      <c r="I463" s="54">
        <v>3.29</v>
      </c>
      <c r="J463" s="86">
        <f>TRUNC((I463+H463)*F463,2)</f>
        <v>2773.58</v>
      </c>
      <c r="K463" s="86">
        <f>TRUNC((I463+H463)*G463,2)</f>
        <v>2773.58</v>
      </c>
    </row>
    <row r="464" spans="1:11" x14ac:dyDescent="0.2">
      <c r="A464" s="55" t="s">
        <v>1026</v>
      </c>
      <c r="B464" s="56"/>
      <c r="C464" s="56"/>
      <c r="D464" s="55" t="s">
        <v>1027</v>
      </c>
      <c r="E464" s="56"/>
      <c r="F464" s="80"/>
      <c r="G464" s="80"/>
      <c r="H464" s="80"/>
      <c r="I464" s="80"/>
      <c r="J464" s="88">
        <f>J465</f>
        <v>7788.69</v>
      </c>
      <c r="K464" s="88">
        <f>K465</f>
        <v>7788.69</v>
      </c>
    </row>
    <row r="465" spans="1:11" ht="22.5" x14ac:dyDescent="0.2">
      <c r="A465" s="28" t="s">
        <v>1028</v>
      </c>
      <c r="B465" s="50" t="s">
        <v>234</v>
      </c>
      <c r="C465" s="51">
        <v>261609</v>
      </c>
      <c r="D465" s="236" t="s">
        <v>815</v>
      </c>
      <c r="E465" s="48" t="s">
        <v>236</v>
      </c>
      <c r="F465" s="74">
        <v>687.44</v>
      </c>
      <c r="G465" s="54">
        <v>687.44</v>
      </c>
      <c r="H465" s="54">
        <v>8.0399999999999991</v>
      </c>
      <c r="I465" s="54">
        <v>3.29</v>
      </c>
      <c r="J465" s="86">
        <f>TRUNC((I465+H465)*F465,2)</f>
        <v>7788.69</v>
      </c>
      <c r="K465" s="86">
        <f>TRUNC((I465+H465)*G465,2)</f>
        <v>7788.69</v>
      </c>
    </row>
    <row r="466" spans="1:11" x14ac:dyDescent="0.2">
      <c r="A466" s="55" t="s">
        <v>1029</v>
      </c>
      <c r="B466" s="56"/>
      <c r="C466" s="56"/>
      <c r="D466" s="55" t="s">
        <v>1030</v>
      </c>
      <c r="E466" s="56"/>
      <c r="F466" s="80"/>
      <c r="G466" s="80"/>
      <c r="H466" s="80"/>
      <c r="I466" s="80"/>
      <c r="J466" s="88">
        <f>SUM(J467:J468)</f>
        <v>29633.73</v>
      </c>
      <c r="K466" s="88">
        <f>SUM(K467:K468)</f>
        <v>29633.73</v>
      </c>
    </row>
    <row r="467" spans="1:11" ht="33.75" x14ac:dyDescent="0.2">
      <c r="A467" s="28" t="s">
        <v>1031</v>
      </c>
      <c r="B467" s="50" t="s">
        <v>318</v>
      </c>
      <c r="C467" s="51">
        <v>102494</v>
      </c>
      <c r="D467" s="237" t="s">
        <v>1032</v>
      </c>
      <c r="E467" s="48" t="s">
        <v>236</v>
      </c>
      <c r="F467" s="74">
        <v>565.13</v>
      </c>
      <c r="G467" s="54">
        <v>565.13</v>
      </c>
      <c r="H467" s="54">
        <v>40.35</v>
      </c>
      <c r="I467" s="54">
        <v>6.43</v>
      </c>
      <c r="J467" s="86">
        <f t="shared" ref="J467:J468" si="122">TRUNC((I467+H467)*F467,2)</f>
        <v>26436.78</v>
      </c>
      <c r="K467" s="86">
        <f t="shared" ref="K467:K468" si="123">TRUNC((I467+H467)*G467,2)</f>
        <v>26436.78</v>
      </c>
    </row>
    <row r="468" spans="1:11" ht="33.75" x14ac:dyDescent="0.2">
      <c r="A468" s="28" t="s">
        <v>1033</v>
      </c>
      <c r="B468" s="50" t="s">
        <v>318</v>
      </c>
      <c r="C468" s="51">
        <v>102506</v>
      </c>
      <c r="D468" s="236" t="s">
        <v>1034</v>
      </c>
      <c r="E468" s="48" t="s">
        <v>255</v>
      </c>
      <c r="F468" s="74">
        <v>360.83</v>
      </c>
      <c r="G468" s="54">
        <v>360.83</v>
      </c>
      <c r="H468" s="54">
        <v>3.23</v>
      </c>
      <c r="I468" s="54">
        <v>5.63</v>
      </c>
      <c r="J468" s="86">
        <f t="shared" si="122"/>
        <v>3196.95</v>
      </c>
      <c r="K468" s="86">
        <f t="shared" si="123"/>
        <v>3196.95</v>
      </c>
    </row>
    <row r="469" spans="1:11" x14ac:dyDescent="0.2">
      <c r="A469" s="55" t="s">
        <v>1035</v>
      </c>
      <c r="B469" s="56"/>
      <c r="C469" s="56"/>
      <c r="D469" s="55" t="s">
        <v>1036</v>
      </c>
      <c r="E469" s="56"/>
      <c r="F469" s="80"/>
      <c r="G469" s="80"/>
      <c r="H469" s="80"/>
      <c r="I469" s="80"/>
      <c r="J469" s="88">
        <f>J470</f>
        <v>984.47</v>
      </c>
      <c r="K469" s="88">
        <f>K470</f>
        <v>984.47</v>
      </c>
    </row>
    <row r="470" spans="1:11" ht="22.5" x14ac:dyDescent="0.2">
      <c r="A470" s="28" t="s">
        <v>1037</v>
      </c>
      <c r="B470" s="50" t="s">
        <v>234</v>
      </c>
      <c r="C470" s="51">
        <v>261703</v>
      </c>
      <c r="D470" s="236" t="s">
        <v>807</v>
      </c>
      <c r="E470" s="48" t="s">
        <v>236</v>
      </c>
      <c r="F470" s="74">
        <v>91.24</v>
      </c>
      <c r="G470" s="54">
        <v>91.24</v>
      </c>
      <c r="H470" s="54">
        <v>3.33</v>
      </c>
      <c r="I470" s="54">
        <v>7.46</v>
      </c>
      <c r="J470" s="86">
        <f>TRUNC((I470+H470)*F470,2)</f>
        <v>984.47</v>
      </c>
      <c r="K470" s="86">
        <f>TRUNC((I470+H470)*G470,2)</f>
        <v>984.47</v>
      </c>
    </row>
    <row r="471" spans="1:11" x14ac:dyDescent="0.2">
      <c r="A471" s="44" t="s">
        <v>1038</v>
      </c>
      <c r="B471" s="45"/>
      <c r="C471" s="45"/>
      <c r="D471" s="44" t="s">
        <v>266</v>
      </c>
      <c r="E471" s="45"/>
      <c r="F471" s="79"/>
      <c r="G471" s="79"/>
      <c r="H471" s="79"/>
      <c r="I471" s="79"/>
      <c r="J471" s="85">
        <f>SUM(J472,J474,J479)</f>
        <v>41290.53</v>
      </c>
      <c r="K471" s="85">
        <f>SUM(K472,K474,K479)</f>
        <v>41290.53</v>
      </c>
    </row>
    <row r="472" spans="1:11" x14ac:dyDescent="0.2">
      <c r="A472" s="55" t="s">
        <v>1039</v>
      </c>
      <c r="B472" s="56"/>
      <c r="C472" s="56"/>
      <c r="D472" s="55" t="s">
        <v>1040</v>
      </c>
      <c r="E472" s="56"/>
      <c r="F472" s="80"/>
      <c r="G472" s="80"/>
      <c r="H472" s="80"/>
      <c r="I472" s="80"/>
      <c r="J472" s="88">
        <f>J473</f>
        <v>24651.360000000001</v>
      </c>
      <c r="K472" s="88">
        <f>K473</f>
        <v>24651.360000000001</v>
      </c>
    </row>
    <row r="473" spans="1:11" ht="67.5" x14ac:dyDescent="0.2">
      <c r="A473" s="28" t="s">
        <v>1041</v>
      </c>
      <c r="B473" s="46" t="s">
        <v>318</v>
      </c>
      <c r="C473" s="47">
        <v>102363</v>
      </c>
      <c r="D473" s="237" t="s">
        <v>1042</v>
      </c>
      <c r="E473" s="48" t="s">
        <v>236</v>
      </c>
      <c r="F473" s="74">
        <v>163.19999999999999</v>
      </c>
      <c r="G473" s="54">
        <v>163.19999999999999</v>
      </c>
      <c r="H473" s="54">
        <v>121.55</v>
      </c>
      <c r="I473" s="54">
        <v>29.5</v>
      </c>
      <c r="J473" s="86">
        <f>TRUNC((I473+H473)*F473,2)</f>
        <v>24651.360000000001</v>
      </c>
      <c r="K473" s="86">
        <f>TRUNC((I473+H473)*G473,2)</f>
        <v>24651.360000000001</v>
      </c>
    </row>
    <row r="474" spans="1:11" x14ac:dyDescent="0.2">
      <c r="A474" s="55" t="s">
        <v>1043</v>
      </c>
      <c r="B474" s="56"/>
      <c r="C474" s="56"/>
      <c r="D474" s="55" t="s">
        <v>1044</v>
      </c>
      <c r="E474" s="56"/>
      <c r="F474" s="80"/>
      <c r="G474" s="80"/>
      <c r="H474" s="80"/>
      <c r="I474" s="80"/>
      <c r="J474" s="88">
        <f>SUM(J475:J478)</f>
        <v>14536.64</v>
      </c>
      <c r="K474" s="88">
        <f>SUM(K475:K478)</f>
        <v>14536.64</v>
      </c>
    </row>
    <row r="475" spans="1:11" ht="22.5" x14ac:dyDescent="0.2">
      <c r="A475" s="28" t="s">
        <v>1045</v>
      </c>
      <c r="B475" s="50" t="s">
        <v>234</v>
      </c>
      <c r="C475" s="51">
        <v>271103</v>
      </c>
      <c r="D475" s="236" t="s">
        <v>1046</v>
      </c>
      <c r="E475" s="48" t="s">
        <v>555</v>
      </c>
      <c r="F475" s="74">
        <v>1</v>
      </c>
      <c r="G475" s="54">
        <v>1</v>
      </c>
      <c r="H475" s="54">
        <v>1438.9500000000003</v>
      </c>
      <c r="I475" s="54">
        <v>51.800000000000004</v>
      </c>
      <c r="J475" s="86">
        <f t="shared" ref="J475:J478" si="124">TRUNC((I475+H475)*F475,2)</f>
        <v>1490.75</v>
      </c>
      <c r="K475" s="86">
        <f t="shared" ref="K475:K478" si="125">TRUNC((I475+H475)*G475,2)</f>
        <v>1490.75</v>
      </c>
    </row>
    <row r="476" spans="1:11" ht="22.5" x14ac:dyDescent="0.2">
      <c r="A476" s="28" t="s">
        <v>1047</v>
      </c>
      <c r="B476" s="50" t="s">
        <v>234</v>
      </c>
      <c r="C476" s="51">
        <v>271101</v>
      </c>
      <c r="D476" s="236" t="s">
        <v>1048</v>
      </c>
      <c r="E476" s="48" t="s">
        <v>555</v>
      </c>
      <c r="F476" s="74">
        <v>1</v>
      </c>
      <c r="G476" s="54">
        <v>1</v>
      </c>
      <c r="H476" s="54">
        <v>4573.7900000000018</v>
      </c>
      <c r="I476" s="54">
        <v>116.21000000000001</v>
      </c>
      <c r="J476" s="86">
        <f t="shared" si="124"/>
        <v>4690</v>
      </c>
      <c r="K476" s="86">
        <f t="shared" si="125"/>
        <v>4690</v>
      </c>
    </row>
    <row r="477" spans="1:11" ht="22.5" x14ac:dyDescent="0.2">
      <c r="A477" s="28" t="s">
        <v>1049</v>
      </c>
      <c r="B477" s="50" t="s">
        <v>234</v>
      </c>
      <c r="C477" s="51">
        <v>270889</v>
      </c>
      <c r="D477" s="236" t="s">
        <v>1050</v>
      </c>
      <c r="E477" s="48" t="s">
        <v>555</v>
      </c>
      <c r="F477" s="74">
        <v>1</v>
      </c>
      <c r="G477" s="54">
        <v>1</v>
      </c>
      <c r="H477" s="54">
        <v>5838.56</v>
      </c>
      <c r="I477" s="54">
        <v>837.78</v>
      </c>
      <c r="J477" s="86">
        <f t="shared" si="124"/>
        <v>6676.34</v>
      </c>
      <c r="K477" s="86">
        <f t="shared" si="125"/>
        <v>6676.34</v>
      </c>
    </row>
    <row r="478" spans="1:11" ht="33.75" x14ac:dyDescent="0.2">
      <c r="A478" s="28" t="s">
        <v>1051</v>
      </c>
      <c r="B478" s="50" t="s">
        <v>234</v>
      </c>
      <c r="C478" s="51">
        <v>271102</v>
      </c>
      <c r="D478" s="236" t="s">
        <v>1052</v>
      </c>
      <c r="E478" s="48" t="s">
        <v>555</v>
      </c>
      <c r="F478" s="74">
        <v>1</v>
      </c>
      <c r="G478" s="54">
        <v>1</v>
      </c>
      <c r="H478" s="54">
        <v>1516.36</v>
      </c>
      <c r="I478" s="54">
        <v>163.19</v>
      </c>
      <c r="J478" s="86">
        <f t="shared" si="124"/>
        <v>1679.55</v>
      </c>
      <c r="K478" s="86">
        <f t="shared" si="125"/>
        <v>1679.55</v>
      </c>
    </row>
    <row r="479" spans="1:11" x14ac:dyDescent="0.2">
      <c r="A479" s="55" t="s">
        <v>1053</v>
      </c>
      <c r="B479" s="56"/>
      <c r="C479" s="56"/>
      <c r="D479" s="55" t="s">
        <v>565</v>
      </c>
      <c r="E479" s="56"/>
      <c r="F479" s="80"/>
      <c r="G479" s="80"/>
      <c r="H479" s="80"/>
      <c r="I479" s="80"/>
      <c r="J479" s="88">
        <f>J480</f>
        <v>2102.5300000000002</v>
      </c>
      <c r="K479" s="88">
        <f>K480</f>
        <v>2102.5300000000002</v>
      </c>
    </row>
    <row r="480" spans="1:11" ht="22.5" x14ac:dyDescent="0.2">
      <c r="A480" s="28" t="s">
        <v>1054</v>
      </c>
      <c r="B480" s="50" t="s">
        <v>234</v>
      </c>
      <c r="C480" s="51">
        <v>270501</v>
      </c>
      <c r="D480" s="236" t="s">
        <v>268</v>
      </c>
      <c r="E480" s="48" t="s">
        <v>236</v>
      </c>
      <c r="F480" s="74">
        <v>705.55</v>
      </c>
      <c r="G480" s="54">
        <v>705.55</v>
      </c>
      <c r="H480" s="54">
        <v>1.32</v>
      </c>
      <c r="I480" s="54">
        <v>1.66</v>
      </c>
      <c r="J480" s="86">
        <f>TRUNC((I480+H480)*F480,2)</f>
        <v>2102.5300000000002</v>
      </c>
      <c r="K480" s="86">
        <f>TRUNC((I480+H480)*G480,2)</f>
        <v>2102.5300000000002</v>
      </c>
    </row>
    <row r="481" spans="1:11" x14ac:dyDescent="0.2">
      <c r="A481" s="40">
        <v>7</v>
      </c>
      <c r="B481" s="41"/>
      <c r="C481" s="41"/>
      <c r="D481" s="42" t="s">
        <v>194</v>
      </c>
      <c r="E481" s="43" t="s">
        <v>230</v>
      </c>
      <c r="F481" s="77">
        <v>1</v>
      </c>
      <c r="G481" s="78"/>
      <c r="H481" s="78"/>
      <c r="I481" s="78"/>
      <c r="J481" s="84">
        <f>J482</f>
        <v>983.15</v>
      </c>
      <c r="K481" s="84">
        <f>K482</f>
        <v>983.15</v>
      </c>
    </row>
    <row r="482" spans="1:11" x14ac:dyDescent="0.2">
      <c r="A482" s="44" t="s">
        <v>1055</v>
      </c>
      <c r="B482" s="45"/>
      <c r="C482" s="45"/>
      <c r="D482" s="44" t="s">
        <v>299</v>
      </c>
      <c r="E482" s="45"/>
      <c r="F482" s="79"/>
      <c r="G482" s="79"/>
      <c r="H482" s="79"/>
      <c r="I482" s="79"/>
      <c r="J482" s="85">
        <f>J483</f>
        <v>983.15</v>
      </c>
      <c r="K482" s="85">
        <f>K483</f>
        <v>983.15</v>
      </c>
    </row>
    <row r="483" spans="1:11" ht="33.75" x14ac:dyDescent="0.2">
      <c r="A483" s="28" t="s">
        <v>1056</v>
      </c>
      <c r="B483" s="50" t="s">
        <v>234</v>
      </c>
      <c r="C483" s="51">
        <v>221120</v>
      </c>
      <c r="D483" s="237" t="s">
        <v>301</v>
      </c>
      <c r="E483" s="48" t="s">
        <v>236</v>
      </c>
      <c r="F483" s="74">
        <v>5</v>
      </c>
      <c r="G483" s="54">
        <v>5</v>
      </c>
      <c r="H483" s="54">
        <v>176.08</v>
      </c>
      <c r="I483" s="54">
        <v>20.55</v>
      </c>
      <c r="J483" s="86">
        <f>TRUNC((I483+H483)*F483,2)</f>
        <v>983.15</v>
      </c>
      <c r="K483" s="86">
        <f>TRUNC((I483+H483)*G483,2)</f>
        <v>983.15</v>
      </c>
    </row>
    <row r="484" spans="1:11" ht="21" x14ac:dyDescent="0.2">
      <c r="A484" s="40">
        <v>8</v>
      </c>
      <c r="B484" s="41"/>
      <c r="C484" s="41"/>
      <c r="D484" s="42" t="s">
        <v>195</v>
      </c>
      <c r="E484" s="43" t="s">
        <v>230</v>
      </c>
      <c r="F484" s="77">
        <v>1</v>
      </c>
      <c r="G484" s="78"/>
      <c r="H484" s="78"/>
      <c r="I484" s="78"/>
      <c r="J484" s="84">
        <f>SUM(J485,J487,J489,J502,J514,J542,J575,J678,J682,J685,J687,J691,J696,J698,J703,J706,J711,J714,J730)</f>
        <v>207763.97000000003</v>
      </c>
      <c r="K484" s="84">
        <f>SUM(K485,K487,K489,K502,K514,K542,K575,K678,K682,K685,K687,K691,K696,K698,K703,K706,K711,K714,K730)</f>
        <v>207763.97000000003</v>
      </c>
    </row>
    <row r="485" spans="1:11" x14ac:dyDescent="0.2">
      <c r="A485" s="44" t="s">
        <v>1057</v>
      </c>
      <c r="B485" s="45"/>
      <c r="C485" s="45"/>
      <c r="D485" s="44" t="s">
        <v>232</v>
      </c>
      <c r="E485" s="45"/>
      <c r="F485" s="79"/>
      <c r="G485" s="79"/>
      <c r="H485" s="79"/>
      <c r="I485" s="79"/>
      <c r="J485" s="87">
        <f>J486</f>
        <v>387.98</v>
      </c>
      <c r="K485" s="87">
        <f>K486</f>
        <v>387.98</v>
      </c>
    </row>
    <row r="486" spans="1:11" ht="33.75" x14ac:dyDescent="0.2">
      <c r="A486" s="52" t="s">
        <v>1058</v>
      </c>
      <c r="B486" s="46" t="s">
        <v>234</v>
      </c>
      <c r="C486" s="47">
        <v>20701</v>
      </c>
      <c r="D486" s="236" t="s">
        <v>308</v>
      </c>
      <c r="E486" s="53" t="s">
        <v>236</v>
      </c>
      <c r="F486" s="74">
        <v>87.78</v>
      </c>
      <c r="G486" s="54">
        <v>87.78</v>
      </c>
      <c r="H486" s="54">
        <v>3.09</v>
      </c>
      <c r="I486" s="54">
        <v>1.33</v>
      </c>
      <c r="J486" s="86">
        <f>TRUNC((I486+H486)*F486,2)</f>
        <v>387.98</v>
      </c>
      <c r="K486" s="86">
        <f>TRUNC((I486+H486)*G486,2)</f>
        <v>387.98</v>
      </c>
    </row>
    <row r="487" spans="1:11" x14ac:dyDescent="0.2">
      <c r="A487" s="44" t="s">
        <v>1059</v>
      </c>
      <c r="B487" s="45"/>
      <c r="C487" s="45"/>
      <c r="D487" s="44" t="s">
        <v>246</v>
      </c>
      <c r="E487" s="45"/>
      <c r="F487" s="79"/>
      <c r="G487" s="79"/>
      <c r="H487" s="79"/>
      <c r="I487" s="79"/>
      <c r="J487" s="87">
        <f>J488</f>
        <v>224.78</v>
      </c>
      <c r="K487" s="87">
        <f>K488</f>
        <v>224.78</v>
      </c>
    </row>
    <row r="488" spans="1:11" ht="22.5" x14ac:dyDescent="0.2">
      <c r="A488" s="28" t="s">
        <v>1060</v>
      </c>
      <c r="B488" s="50" t="s">
        <v>234</v>
      </c>
      <c r="C488" s="51">
        <v>30101</v>
      </c>
      <c r="D488" s="236" t="s">
        <v>311</v>
      </c>
      <c r="E488" s="48" t="s">
        <v>280</v>
      </c>
      <c r="F488" s="74">
        <v>6.14</v>
      </c>
      <c r="G488" s="54">
        <v>6.14</v>
      </c>
      <c r="H488" s="54">
        <v>28.6</v>
      </c>
      <c r="I488" s="54">
        <v>8.01</v>
      </c>
      <c r="J488" s="86">
        <f>TRUNC((I488+H488)*F488,2)</f>
        <v>224.78</v>
      </c>
      <c r="K488" s="86">
        <f>TRUNC((I488+H488)*G488,2)</f>
        <v>224.78</v>
      </c>
    </row>
    <row r="489" spans="1:11" x14ac:dyDescent="0.2">
      <c r="A489" s="44" t="s">
        <v>1061</v>
      </c>
      <c r="B489" s="45"/>
      <c r="C489" s="45"/>
      <c r="D489" s="44" t="s">
        <v>277</v>
      </c>
      <c r="E489" s="45"/>
      <c r="F489" s="79"/>
      <c r="G489" s="79"/>
      <c r="H489" s="79"/>
      <c r="I489" s="79"/>
      <c r="J489" s="87">
        <f>SUM(J490,J496,J499)</f>
        <v>722.04</v>
      </c>
      <c r="K489" s="87">
        <f>SUM(K490,K496,K499)</f>
        <v>722.04</v>
      </c>
    </row>
    <row r="490" spans="1:11" x14ac:dyDescent="0.2">
      <c r="A490" s="55" t="s">
        <v>1062</v>
      </c>
      <c r="B490" s="56"/>
      <c r="C490" s="56"/>
      <c r="D490" s="55" t="s">
        <v>1063</v>
      </c>
      <c r="E490" s="56"/>
      <c r="F490" s="80"/>
      <c r="G490" s="80"/>
      <c r="H490" s="80"/>
      <c r="I490" s="80"/>
      <c r="J490" s="89">
        <f>SUM(J491:J495)</f>
        <v>280.95</v>
      </c>
      <c r="K490" s="89">
        <f>SUM(K491:K495)</f>
        <v>280.95</v>
      </c>
    </row>
    <row r="491" spans="1:11" ht="22.5" x14ac:dyDescent="0.2">
      <c r="A491" s="28" t="s">
        <v>1064</v>
      </c>
      <c r="B491" s="50" t="s">
        <v>234</v>
      </c>
      <c r="C491" s="51">
        <v>41004</v>
      </c>
      <c r="D491" s="236" t="s">
        <v>279</v>
      </c>
      <c r="E491" s="48" t="s">
        <v>280</v>
      </c>
      <c r="F491" s="74">
        <v>13.97</v>
      </c>
      <c r="G491" s="54">
        <v>13.97</v>
      </c>
      <c r="H491" s="54">
        <v>1.47</v>
      </c>
      <c r="I491" s="54">
        <v>0</v>
      </c>
      <c r="J491" s="86">
        <f t="shared" ref="J491:J495" si="126">TRUNC((I491+H491)*F491,2)</f>
        <v>20.53</v>
      </c>
      <c r="K491" s="86">
        <f t="shared" ref="K491:K495" si="127">TRUNC((I491+H491)*G491,2)</f>
        <v>20.53</v>
      </c>
    </row>
    <row r="492" spans="1:11" ht="22.5" x14ac:dyDescent="0.2">
      <c r="A492" s="28" t="s">
        <v>1065</v>
      </c>
      <c r="B492" s="50" t="s">
        <v>234</v>
      </c>
      <c r="C492" s="51">
        <v>41005</v>
      </c>
      <c r="D492" s="236" t="s">
        <v>282</v>
      </c>
      <c r="E492" s="48" t="s">
        <v>280</v>
      </c>
      <c r="F492" s="74">
        <v>13.97</v>
      </c>
      <c r="G492" s="54">
        <v>13.97</v>
      </c>
      <c r="H492" s="54">
        <v>1.0900000000000001</v>
      </c>
      <c r="I492" s="54">
        <v>0</v>
      </c>
      <c r="J492" s="86">
        <f t="shared" si="126"/>
        <v>15.22</v>
      </c>
      <c r="K492" s="86">
        <f t="shared" si="127"/>
        <v>15.22</v>
      </c>
    </row>
    <row r="493" spans="1:11" ht="22.5" x14ac:dyDescent="0.2">
      <c r="A493" s="28" t="s">
        <v>1066</v>
      </c>
      <c r="B493" s="50" t="s">
        <v>234</v>
      </c>
      <c r="C493" s="51">
        <v>41012</v>
      </c>
      <c r="D493" s="236" t="s">
        <v>284</v>
      </c>
      <c r="E493" s="48" t="s">
        <v>280</v>
      </c>
      <c r="F493" s="74">
        <v>13.97</v>
      </c>
      <c r="G493" s="54">
        <v>13.97</v>
      </c>
      <c r="H493" s="54">
        <v>4.16</v>
      </c>
      <c r="I493" s="54">
        <v>0</v>
      </c>
      <c r="J493" s="86">
        <f t="shared" si="126"/>
        <v>58.11</v>
      </c>
      <c r="K493" s="86">
        <f t="shared" si="127"/>
        <v>58.11</v>
      </c>
    </row>
    <row r="494" spans="1:11" ht="22.5" x14ac:dyDescent="0.2">
      <c r="A494" s="28" t="s">
        <v>1067</v>
      </c>
      <c r="B494" s="50" t="s">
        <v>234</v>
      </c>
      <c r="C494" s="51">
        <v>41006</v>
      </c>
      <c r="D494" s="236" t="s">
        <v>286</v>
      </c>
      <c r="E494" s="48" t="s">
        <v>287</v>
      </c>
      <c r="F494" s="74">
        <v>69.849999999999994</v>
      </c>
      <c r="G494" s="54">
        <v>69.849999999999994</v>
      </c>
      <c r="H494" s="54">
        <v>2.08</v>
      </c>
      <c r="I494" s="54">
        <v>0</v>
      </c>
      <c r="J494" s="86">
        <f t="shared" si="126"/>
        <v>145.28</v>
      </c>
      <c r="K494" s="86">
        <f t="shared" si="127"/>
        <v>145.28</v>
      </c>
    </row>
    <row r="495" spans="1:11" ht="22.5" x14ac:dyDescent="0.2">
      <c r="A495" s="61" t="s">
        <v>1068</v>
      </c>
      <c r="B495" s="62" t="s">
        <v>234</v>
      </c>
      <c r="C495" s="63">
        <v>41008</v>
      </c>
      <c r="D495" s="238" t="s">
        <v>291</v>
      </c>
      <c r="E495" s="64" t="s">
        <v>280</v>
      </c>
      <c r="F495" s="76">
        <v>11.18</v>
      </c>
      <c r="G495" s="69">
        <v>11.18</v>
      </c>
      <c r="H495" s="54">
        <v>3.74</v>
      </c>
      <c r="I495" s="54">
        <v>0</v>
      </c>
      <c r="J495" s="86">
        <f t="shared" si="126"/>
        <v>41.81</v>
      </c>
      <c r="K495" s="86">
        <f t="shared" si="127"/>
        <v>41.81</v>
      </c>
    </row>
    <row r="496" spans="1:11" x14ac:dyDescent="0.2">
      <c r="A496" s="55" t="s">
        <v>1069</v>
      </c>
      <c r="B496" s="56"/>
      <c r="C496" s="56"/>
      <c r="D496" s="55" t="s">
        <v>1070</v>
      </c>
      <c r="E496" s="56"/>
      <c r="F496" s="80"/>
      <c r="G496" s="80"/>
      <c r="H496" s="80"/>
      <c r="I496" s="80"/>
      <c r="J496" s="89">
        <f>SUM(J497:J498)</f>
        <v>47.44</v>
      </c>
      <c r="K496" s="89">
        <f>SUM(K497:K498)</f>
        <v>47.44</v>
      </c>
    </row>
    <row r="497" spans="1:11" ht="22.5" x14ac:dyDescent="0.2">
      <c r="A497" s="28" t="s">
        <v>1071</v>
      </c>
      <c r="B497" s="50" t="s">
        <v>234</v>
      </c>
      <c r="C497" s="51">
        <v>40101</v>
      </c>
      <c r="D497" s="236" t="s">
        <v>323</v>
      </c>
      <c r="E497" s="48" t="s">
        <v>280</v>
      </c>
      <c r="F497" s="74">
        <v>1</v>
      </c>
      <c r="G497" s="54">
        <v>1</v>
      </c>
      <c r="H497" s="54">
        <v>0</v>
      </c>
      <c r="I497" s="54">
        <v>28.53</v>
      </c>
      <c r="J497" s="86">
        <f t="shared" ref="J497:J498" si="128">TRUNC((I497+H497)*F497,2)</f>
        <v>28.53</v>
      </c>
      <c r="K497" s="86">
        <f t="shared" ref="K497:K498" si="129">TRUNC((I497+H497)*G497,2)</f>
        <v>28.53</v>
      </c>
    </row>
    <row r="498" spans="1:11" ht="22.5" x14ac:dyDescent="0.2">
      <c r="A498" s="28" t="s">
        <v>1072</v>
      </c>
      <c r="B498" s="50" t="s">
        <v>234</v>
      </c>
      <c r="C498" s="51">
        <v>40902</v>
      </c>
      <c r="D498" s="236" t="s">
        <v>325</v>
      </c>
      <c r="E498" s="48" t="s">
        <v>280</v>
      </c>
      <c r="F498" s="74">
        <v>1</v>
      </c>
      <c r="G498" s="54">
        <v>1</v>
      </c>
      <c r="H498" s="54">
        <v>0</v>
      </c>
      <c r="I498" s="54">
        <v>18.91</v>
      </c>
      <c r="J498" s="86">
        <f t="shared" si="128"/>
        <v>18.91</v>
      </c>
      <c r="K498" s="86">
        <f t="shared" si="129"/>
        <v>18.91</v>
      </c>
    </row>
    <row r="499" spans="1:11" x14ac:dyDescent="0.2">
      <c r="A499" s="55" t="s">
        <v>1073</v>
      </c>
      <c r="B499" s="56"/>
      <c r="C499" s="56"/>
      <c r="D499" s="55" t="s">
        <v>565</v>
      </c>
      <c r="E499" s="56"/>
      <c r="F499" s="80"/>
      <c r="G499" s="80"/>
      <c r="H499" s="80"/>
      <c r="I499" s="80"/>
      <c r="J499" s="89">
        <f>SUM(J500:J501)</f>
        <v>393.65</v>
      </c>
      <c r="K499" s="89">
        <f>SUM(K500:K501)</f>
        <v>393.65</v>
      </c>
    </row>
    <row r="500" spans="1:11" ht="33.75" x14ac:dyDescent="0.2">
      <c r="A500" s="28" t="s">
        <v>1074</v>
      </c>
      <c r="B500" s="50" t="s">
        <v>234</v>
      </c>
      <c r="C500" s="51">
        <v>41140</v>
      </c>
      <c r="D500" s="237" t="s">
        <v>316</v>
      </c>
      <c r="E500" s="48" t="s">
        <v>236</v>
      </c>
      <c r="F500" s="74">
        <v>80.34</v>
      </c>
      <c r="G500" s="54">
        <v>80.34</v>
      </c>
      <c r="H500" s="54">
        <v>0</v>
      </c>
      <c r="I500" s="54">
        <v>2.2599999999999998</v>
      </c>
      <c r="J500" s="86">
        <f t="shared" ref="J500:J501" si="130">TRUNC((I500+H500)*F500,2)</f>
        <v>181.56</v>
      </c>
      <c r="K500" s="86">
        <f t="shared" ref="K500:K501" si="131">TRUNC((I500+H500)*G500,2)</f>
        <v>181.56</v>
      </c>
    </row>
    <row r="501" spans="1:11" ht="33.75" x14ac:dyDescent="0.2">
      <c r="A501" s="52" t="s">
        <v>1075</v>
      </c>
      <c r="B501" s="46" t="s">
        <v>318</v>
      </c>
      <c r="C501" s="47">
        <v>97083</v>
      </c>
      <c r="D501" s="236" t="s">
        <v>319</v>
      </c>
      <c r="E501" s="53" t="s">
        <v>236</v>
      </c>
      <c r="F501" s="74">
        <v>80.34</v>
      </c>
      <c r="G501" s="54">
        <v>80.34</v>
      </c>
      <c r="H501" s="54">
        <v>0.77</v>
      </c>
      <c r="I501" s="54">
        <v>1.87</v>
      </c>
      <c r="J501" s="86">
        <f t="shared" si="130"/>
        <v>212.09</v>
      </c>
      <c r="K501" s="86">
        <f t="shared" si="131"/>
        <v>212.09</v>
      </c>
    </row>
    <row r="502" spans="1:11" x14ac:dyDescent="0.2">
      <c r="A502" s="44" t="s">
        <v>1076</v>
      </c>
      <c r="B502" s="45"/>
      <c r="C502" s="45"/>
      <c r="D502" s="44" t="s">
        <v>252</v>
      </c>
      <c r="E502" s="45"/>
      <c r="F502" s="79"/>
      <c r="G502" s="79"/>
      <c r="H502" s="79"/>
      <c r="I502" s="79"/>
      <c r="J502" s="85">
        <f>SUM(J503,J507)</f>
        <v>14363.12</v>
      </c>
      <c r="K502" s="85">
        <f>SUM(K503,K507)</f>
        <v>14363.12</v>
      </c>
    </row>
    <row r="503" spans="1:11" x14ac:dyDescent="0.2">
      <c r="A503" s="55" t="s">
        <v>1077</v>
      </c>
      <c r="B503" s="56"/>
      <c r="C503" s="56"/>
      <c r="D503" s="55" t="s">
        <v>328</v>
      </c>
      <c r="E503" s="56"/>
      <c r="F503" s="80"/>
      <c r="G503" s="80"/>
      <c r="H503" s="80"/>
      <c r="I503" s="80"/>
      <c r="J503" s="88">
        <f>SUM(J504:J506)</f>
        <v>11484.800000000001</v>
      </c>
      <c r="K503" s="88">
        <f>SUM(K504:K506)</f>
        <v>11484.800000000001</v>
      </c>
    </row>
    <row r="504" spans="1:11" ht="22.5" x14ac:dyDescent="0.2">
      <c r="A504" s="28" t="s">
        <v>1078</v>
      </c>
      <c r="B504" s="50" t="s">
        <v>234</v>
      </c>
      <c r="C504" s="51">
        <v>50302</v>
      </c>
      <c r="D504" s="236" t="s">
        <v>330</v>
      </c>
      <c r="E504" s="48" t="s">
        <v>255</v>
      </c>
      <c r="F504" s="74">
        <v>113</v>
      </c>
      <c r="G504" s="54">
        <v>113</v>
      </c>
      <c r="H504" s="54">
        <v>26.52</v>
      </c>
      <c r="I504" s="54">
        <v>31.240000000000002</v>
      </c>
      <c r="J504" s="86">
        <f t="shared" ref="J504:J506" si="132">TRUNC((I504+H504)*F504,2)</f>
        <v>6526.88</v>
      </c>
      <c r="K504" s="86">
        <f t="shared" ref="K504:K506" si="133">TRUNC((I504+H504)*G504,2)</f>
        <v>6526.88</v>
      </c>
    </row>
    <row r="505" spans="1:11" ht="22.5" x14ac:dyDescent="0.2">
      <c r="A505" s="28" t="s">
        <v>1079</v>
      </c>
      <c r="B505" s="50" t="s">
        <v>234</v>
      </c>
      <c r="C505" s="51">
        <v>52005</v>
      </c>
      <c r="D505" s="236" t="s">
        <v>332</v>
      </c>
      <c r="E505" s="48" t="s">
        <v>333</v>
      </c>
      <c r="F505" s="74">
        <v>360</v>
      </c>
      <c r="G505" s="54">
        <v>360</v>
      </c>
      <c r="H505" s="54">
        <v>7.4799999999999995</v>
      </c>
      <c r="I505" s="54">
        <v>2.4699999999999998</v>
      </c>
      <c r="J505" s="86">
        <f t="shared" si="132"/>
        <v>3582</v>
      </c>
      <c r="K505" s="86">
        <f t="shared" si="133"/>
        <v>3582</v>
      </c>
    </row>
    <row r="506" spans="1:11" ht="22.5" x14ac:dyDescent="0.2">
      <c r="A506" s="28" t="s">
        <v>1080</v>
      </c>
      <c r="B506" s="50" t="s">
        <v>234</v>
      </c>
      <c r="C506" s="51">
        <v>52014</v>
      </c>
      <c r="D506" s="236" t="s">
        <v>335</v>
      </c>
      <c r="E506" s="48" t="s">
        <v>333</v>
      </c>
      <c r="F506" s="74">
        <v>108.17</v>
      </c>
      <c r="G506" s="54">
        <v>108.17</v>
      </c>
      <c r="H506" s="54">
        <v>10.56</v>
      </c>
      <c r="I506" s="54">
        <v>2.16</v>
      </c>
      <c r="J506" s="86">
        <f t="shared" si="132"/>
        <v>1375.92</v>
      </c>
      <c r="K506" s="86">
        <f t="shared" si="133"/>
        <v>1375.92</v>
      </c>
    </row>
    <row r="507" spans="1:11" x14ac:dyDescent="0.2">
      <c r="A507" s="55" t="s">
        <v>1081</v>
      </c>
      <c r="B507" s="56"/>
      <c r="C507" s="56"/>
      <c r="D507" s="55" t="s">
        <v>337</v>
      </c>
      <c r="E507" s="56"/>
      <c r="F507" s="80"/>
      <c r="G507" s="80"/>
      <c r="H507" s="80"/>
      <c r="I507" s="80"/>
      <c r="J507" s="88">
        <f>SUM(J508:J513)</f>
        <v>2878.3199999999997</v>
      </c>
      <c r="K507" s="88">
        <f>SUM(K508:K513)</f>
        <v>2878.3199999999997</v>
      </c>
    </row>
    <row r="508" spans="1:11" ht="22.5" x14ac:dyDescent="0.2">
      <c r="A508" s="28" t="s">
        <v>1082</v>
      </c>
      <c r="B508" s="50" t="s">
        <v>234</v>
      </c>
      <c r="C508" s="51">
        <v>50901</v>
      </c>
      <c r="D508" s="236" t="s">
        <v>339</v>
      </c>
      <c r="E508" s="48" t="s">
        <v>280</v>
      </c>
      <c r="F508" s="74">
        <v>3.75</v>
      </c>
      <c r="G508" s="54">
        <v>3.75</v>
      </c>
      <c r="H508" s="54">
        <v>0</v>
      </c>
      <c r="I508" s="54">
        <v>36.130000000000003</v>
      </c>
      <c r="J508" s="86">
        <f t="shared" ref="J508:J513" si="134">TRUNC((I508+H508)*F508,2)</f>
        <v>135.47999999999999</v>
      </c>
      <c r="K508" s="86">
        <f t="shared" ref="K508:K513" si="135">TRUNC((I508+H508)*G508,2)</f>
        <v>135.47999999999999</v>
      </c>
    </row>
    <row r="509" spans="1:11" ht="22.5" x14ac:dyDescent="0.2">
      <c r="A509" s="28" t="s">
        <v>1083</v>
      </c>
      <c r="B509" s="50" t="s">
        <v>234</v>
      </c>
      <c r="C509" s="51">
        <v>50902</v>
      </c>
      <c r="D509" s="236" t="s">
        <v>341</v>
      </c>
      <c r="E509" s="48" t="s">
        <v>236</v>
      </c>
      <c r="F509" s="74">
        <v>11.88</v>
      </c>
      <c r="G509" s="54">
        <v>11.88</v>
      </c>
      <c r="H509" s="54">
        <v>0</v>
      </c>
      <c r="I509" s="54">
        <v>4.45</v>
      </c>
      <c r="J509" s="86">
        <f t="shared" si="134"/>
        <v>52.86</v>
      </c>
      <c r="K509" s="86">
        <f t="shared" si="135"/>
        <v>52.86</v>
      </c>
    </row>
    <row r="510" spans="1:11" ht="22.5" x14ac:dyDescent="0.2">
      <c r="A510" s="28" t="s">
        <v>1084</v>
      </c>
      <c r="B510" s="50" t="s">
        <v>234</v>
      </c>
      <c r="C510" s="51">
        <v>60470</v>
      </c>
      <c r="D510" s="236" t="s">
        <v>343</v>
      </c>
      <c r="E510" s="48" t="s">
        <v>280</v>
      </c>
      <c r="F510" s="74">
        <v>0.59</v>
      </c>
      <c r="G510" s="54">
        <v>0.59</v>
      </c>
      <c r="H510" s="54">
        <v>151.24</v>
      </c>
      <c r="I510" s="54">
        <v>22.24</v>
      </c>
      <c r="J510" s="86">
        <f t="shared" si="134"/>
        <v>102.35</v>
      </c>
      <c r="K510" s="86">
        <f t="shared" si="135"/>
        <v>102.35</v>
      </c>
    </row>
    <row r="511" spans="1:11" ht="22.5" x14ac:dyDescent="0.2">
      <c r="A511" s="28" t="s">
        <v>1085</v>
      </c>
      <c r="B511" s="50" t="s">
        <v>234</v>
      </c>
      <c r="C511" s="51">
        <v>51036</v>
      </c>
      <c r="D511" s="236" t="s">
        <v>345</v>
      </c>
      <c r="E511" s="48" t="s">
        <v>280</v>
      </c>
      <c r="F511" s="74">
        <v>3.75</v>
      </c>
      <c r="G511" s="54">
        <v>3.75</v>
      </c>
      <c r="H511" s="54">
        <v>499.08</v>
      </c>
      <c r="I511" s="54">
        <v>0</v>
      </c>
      <c r="J511" s="86">
        <f t="shared" si="134"/>
        <v>1871.55</v>
      </c>
      <c r="K511" s="86">
        <f t="shared" si="135"/>
        <v>1871.55</v>
      </c>
    </row>
    <row r="512" spans="1:11" ht="22.5" x14ac:dyDescent="0.2">
      <c r="A512" s="28" t="s">
        <v>1086</v>
      </c>
      <c r="B512" s="50" t="s">
        <v>234</v>
      </c>
      <c r="C512" s="51">
        <v>51060</v>
      </c>
      <c r="D512" s="236" t="s">
        <v>347</v>
      </c>
      <c r="E512" s="48" t="s">
        <v>280</v>
      </c>
      <c r="F512" s="74">
        <v>3.75</v>
      </c>
      <c r="G512" s="54">
        <v>3.75</v>
      </c>
      <c r="H512" s="54">
        <v>0.09</v>
      </c>
      <c r="I512" s="54">
        <v>33.480000000000004</v>
      </c>
      <c r="J512" s="86">
        <f t="shared" si="134"/>
        <v>125.88</v>
      </c>
      <c r="K512" s="86">
        <f t="shared" si="135"/>
        <v>125.88</v>
      </c>
    </row>
    <row r="513" spans="1:11" ht="22.5" x14ac:dyDescent="0.2">
      <c r="A513" s="28" t="s">
        <v>1087</v>
      </c>
      <c r="B513" s="50" t="s">
        <v>234</v>
      </c>
      <c r="C513" s="51">
        <v>52014</v>
      </c>
      <c r="D513" s="236" t="s">
        <v>335</v>
      </c>
      <c r="E513" s="48" t="s">
        <v>333</v>
      </c>
      <c r="F513" s="74">
        <v>46.4</v>
      </c>
      <c r="G513" s="54">
        <v>46.4</v>
      </c>
      <c r="H513" s="54">
        <v>10.56</v>
      </c>
      <c r="I513" s="54">
        <v>2.16</v>
      </c>
      <c r="J513" s="86">
        <f t="shared" si="134"/>
        <v>590.20000000000005</v>
      </c>
      <c r="K513" s="86">
        <f t="shared" si="135"/>
        <v>590.20000000000005</v>
      </c>
    </row>
    <row r="514" spans="1:11" x14ac:dyDescent="0.2">
      <c r="A514" s="44" t="s">
        <v>1088</v>
      </c>
      <c r="B514" s="45"/>
      <c r="C514" s="45"/>
      <c r="D514" s="44" t="s">
        <v>357</v>
      </c>
      <c r="E514" s="45"/>
      <c r="F514" s="79"/>
      <c r="G514" s="79"/>
      <c r="H514" s="79"/>
      <c r="I514" s="79"/>
      <c r="J514" s="85">
        <f>SUM(J515,J525,J531,J538,J540)</f>
        <v>31510.07</v>
      </c>
      <c r="K514" s="85">
        <f>SUM(K515,K525,K531,K538,K540)</f>
        <v>31510.07</v>
      </c>
    </row>
    <row r="515" spans="1:11" x14ac:dyDescent="0.2">
      <c r="A515" s="55" t="s">
        <v>1089</v>
      </c>
      <c r="B515" s="56"/>
      <c r="C515" s="56"/>
      <c r="D515" s="55" t="s">
        <v>359</v>
      </c>
      <c r="E515" s="56"/>
      <c r="F515" s="80"/>
      <c r="G515" s="80"/>
      <c r="H515" s="80"/>
      <c r="I515" s="80"/>
      <c r="J515" s="88">
        <f>SUM(J516:J524)</f>
        <v>5899.51</v>
      </c>
      <c r="K515" s="88">
        <f>SUM(K516:K524)</f>
        <v>5899.51</v>
      </c>
    </row>
    <row r="516" spans="1:11" ht="22.5" x14ac:dyDescent="0.2">
      <c r="A516" s="28" t="s">
        <v>1090</v>
      </c>
      <c r="B516" s="50" t="s">
        <v>234</v>
      </c>
      <c r="C516" s="51">
        <v>40101</v>
      </c>
      <c r="D516" s="236" t="s">
        <v>323</v>
      </c>
      <c r="E516" s="48" t="s">
        <v>280</v>
      </c>
      <c r="F516" s="74">
        <v>8.35</v>
      </c>
      <c r="G516" s="54">
        <v>8.35</v>
      </c>
      <c r="H516" s="54">
        <v>0</v>
      </c>
      <c r="I516" s="54">
        <v>28.53</v>
      </c>
      <c r="J516" s="86">
        <f t="shared" ref="J516:J524" si="136">TRUNC((I516+H516)*F516,2)</f>
        <v>238.22</v>
      </c>
      <c r="K516" s="86">
        <f t="shared" ref="K516:K524" si="137">TRUNC((I516+H516)*G516,2)</f>
        <v>238.22</v>
      </c>
    </row>
    <row r="517" spans="1:11" ht="22.5" x14ac:dyDescent="0.2">
      <c r="A517" s="28" t="s">
        <v>1091</v>
      </c>
      <c r="B517" s="50" t="s">
        <v>234</v>
      </c>
      <c r="C517" s="51">
        <v>50902</v>
      </c>
      <c r="D517" s="236" t="s">
        <v>341</v>
      </c>
      <c r="E517" s="48" t="s">
        <v>236</v>
      </c>
      <c r="F517" s="74">
        <v>11.46</v>
      </c>
      <c r="G517" s="54">
        <v>11.46</v>
      </c>
      <c r="H517" s="54">
        <v>0</v>
      </c>
      <c r="I517" s="54">
        <v>4.45</v>
      </c>
      <c r="J517" s="86">
        <f t="shared" si="136"/>
        <v>50.99</v>
      </c>
      <c r="K517" s="86">
        <f t="shared" si="137"/>
        <v>50.99</v>
      </c>
    </row>
    <row r="518" spans="1:11" ht="22.5" x14ac:dyDescent="0.2">
      <c r="A518" s="28" t="s">
        <v>1092</v>
      </c>
      <c r="B518" s="50" t="s">
        <v>234</v>
      </c>
      <c r="C518" s="51">
        <v>60470</v>
      </c>
      <c r="D518" s="236" t="s">
        <v>343</v>
      </c>
      <c r="E518" s="48" t="s">
        <v>280</v>
      </c>
      <c r="F518" s="74">
        <v>0.56999999999999995</v>
      </c>
      <c r="G518" s="54">
        <v>0.56999999999999995</v>
      </c>
      <c r="H518" s="54">
        <v>151.24</v>
      </c>
      <c r="I518" s="54">
        <v>22.24</v>
      </c>
      <c r="J518" s="86">
        <f t="shared" si="136"/>
        <v>98.88</v>
      </c>
      <c r="K518" s="86">
        <f t="shared" si="137"/>
        <v>98.88</v>
      </c>
    </row>
    <row r="519" spans="1:11" ht="22.5" x14ac:dyDescent="0.2">
      <c r="A519" s="28" t="s">
        <v>1093</v>
      </c>
      <c r="B519" s="50" t="s">
        <v>234</v>
      </c>
      <c r="C519" s="51">
        <v>60191</v>
      </c>
      <c r="D519" s="236" t="s">
        <v>364</v>
      </c>
      <c r="E519" s="48" t="s">
        <v>236</v>
      </c>
      <c r="F519" s="74">
        <v>49.14</v>
      </c>
      <c r="G519" s="54">
        <v>49.14</v>
      </c>
      <c r="H519" s="54">
        <v>20.67</v>
      </c>
      <c r="I519" s="54">
        <v>9.4700000000000006</v>
      </c>
      <c r="J519" s="86">
        <f t="shared" si="136"/>
        <v>1481.07</v>
      </c>
      <c r="K519" s="86">
        <f t="shared" si="137"/>
        <v>1481.07</v>
      </c>
    </row>
    <row r="520" spans="1:11" ht="22.5" x14ac:dyDescent="0.2">
      <c r="A520" s="28" t="s">
        <v>1094</v>
      </c>
      <c r="B520" s="50" t="s">
        <v>234</v>
      </c>
      <c r="C520" s="51">
        <v>60524</v>
      </c>
      <c r="D520" s="236" t="s">
        <v>345</v>
      </c>
      <c r="E520" s="48" t="s">
        <v>280</v>
      </c>
      <c r="F520" s="74">
        <v>3.44</v>
      </c>
      <c r="G520" s="54">
        <v>3.44</v>
      </c>
      <c r="H520" s="54">
        <v>499.08</v>
      </c>
      <c r="I520" s="54">
        <v>0</v>
      </c>
      <c r="J520" s="86">
        <f t="shared" si="136"/>
        <v>1716.83</v>
      </c>
      <c r="K520" s="86">
        <f t="shared" si="137"/>
        <v>1716.83</v>
      </c>
    </row>
    <row r="521" spans="1:11" ht="22.5" x14ac:dyDescent="0.2">
      <c r="A521" s="28" t="s">
        <v>1095</v>
      </c>
      <c r="B521" s="50" t="s">
        <v>234</v>
      </c>
      <c r="C521" s="51">
        <v>60800</v>
      </c>
      <c r="D521" s="236" t="s">
        <v>367</v>
      </c>
      <c r="E521" s="48" t="s">
        <v>280</v>
      </c>
      <c r="F521" s="74">
        <v>3.44</v>
      </c>
      <c r="G521" s="54">
        <v>3.44</v>
      </c>
      <c r="H521" s="54">
        <v>0.09</v>
      </c>
      <c r="I521" s="54">
        <v>43.1</v>
      </c>
      <c r="J521" s="86">
        <f t="shared" si="136"/>
        <v>148.57</v>
      </c>
      <c r="K521" s="86">
        <f t="shared" si="137"/>
        <v>148.57</v>
      </c>
    </row>
    <row r="522" spans="1:11" ht="22.5" x14ac:dyDescent="0.2">
      <c r="A522" s="28" t="s">
        <v>1096</v>
      </c>
      <c r="B522" s="50" t="s">
        <v>234</v>
      </c>
      <c r="C522" s="51">
        <v>40902</v>
      </c>
      <c r="D522" s="236" t="s">
        <v>325</v>
      </c>
      <c r="E522" s="48" t="s">
        <v>280</v>
      </c>
      <c r="F522" s="74">
        <v>4.91</v>
      </c>
      <c r="G522" s="54">
        <v>4.91</v>
      </c>
      <c r="H522" s="54">
        <v>0</v>
      </c>
      <c r="I522" s="54">
        <v>18.91</v>
      </c>
      <c r="J522" s="86">
        <f t="shared" si="136"/>
        <v>92.84</v>
      </c>
      <c r="K522" s="86">
        <f t="shared" si="137"/>
        <v>92.84</v>
      </c>
    </row>
    <row r="523" spans="1:11" ht="22.5" x14ac:dyDescent="0.2">
      <c r="A523" s="28" t="s">
        <v>1097</v>
      </c>
      <c r="B523" s="50" t="s">
        <v>234</v>
      </c>
      <c r="C523" s="51">
        <v>60304</v>
      </c>
      <c r="D523" s="236" t="s">
        <v>372</v>
      </c>
      <c r="E523" s="48" t="s">
        <v>333</v>
      </c>
      <c r="F523" s="74">
        <v>135.6</v>
      </c>
      <c r="G523" s="54">
        <v>135.6</v>
      </c>
      <c r="H523" s="54">
        <v>7.82</v>
      </c>
      <c r="I523" s="54">
        <v>2.48</v>
      </c>
      <c r="J523" s="86">
        <f t="shared" si="136"/>
        <v>1396.68</v>
      </c>
      <c r="K523" s="86">
        <f t="shared" si="137"/>
        <v>1396.68</v>
      </c>
    </row>
    <row r="524" spans="1:11" ht="22.5" x14ac:dyDescent="0.2">
      <c r="A524" s="28" t="s">
        <v>1098</v>
      </c>
      <c r="B524" s="50" t="s">
        <v>234</v>
      </c>
      <c r="C524" s="51">
        <v>60314</v>
      </c>
      <c r="D524" s="236" t="s">
        <v>375</v>
      </c>
      <c r="E524" s="48" t="s">
        <v>333</v>
      </c>
      <c r="F524" s="74">
        <v>53.1</v>
      </c>
      <c r="G524" s="54">
        <v>53.1</v>
      </c>
      <c r="H524" s="54">
        <v>10.56</v>
      </c>
      <c r="I524" s="54">
        <v>2.16</v>
      </c>
      <c r="J524" s="86">
        <f t="shared" si="136"/>
        <v>675.43</v>
      </c>
      <c r="K524" s="86">
        <f t="shared" si="137"/>
        <v>675.43</v>
      </c>
    </row>
    <row r="525" spans="1:11" x14ac:dyDescent="0.2">
      <c r="A525" s="55" t="s">
        <v>1099</v>
      </c>
      <c r="B525" s="56"/>
      <c r="C525" s="56"/>
      <c r="D525" s="55" t="s">
        <v>377</v>
      </c>
      <c r="E525" s="56"/>
      <c r="F525" s="80"/>
      <c r="G525" s="80"/>
      <c r="H525" s="80"/>
      <c r="I525" s="80"/>
      <c r="J525" s="88">
        <f>SUM(J526:J530)</f>
        <v>9286.4600000000009</v>
      </c>
      <c r="K525" s="88">
        <f>SUM(K526:K530)</f>
        <v>9286.4600000000009</v>
      </c>
    </row>
    <row r="526" spans="1:11" ht="22.5" x14ac:dyDescent="0.2">
      <c r="A526" s="28" t="s">
        <v>1100</v>
      </c>
      <c r="B526" s="50" t="s">
        <v>234</v>
      </c>
      <c r="C526" s="51">
        <v>60205</v>
      </c>
      <c r="D526" s="236" t="s">
        <v>379</v>
      </c>
      <c r="E526" s="48" t="s">
        <v>236</v>
      </c>
      <c r="F526" s="74">
        <v>74.760000000000005</v>
      </c>
      <c r="G526" s="54">
        <v>74.760000000000005</v>
      </c>
      <c r="H526" s="54">
        <v>28.45</v>
      </c>
      <c r="I526" s="54">
        <v>19.59</v>
      </c>
      <c r="J526" s="86">
        <f t="shared" ref="J526:J530" si="138">TRUNC((I526+H526)*F526,2)</f>
        <v>3591.47</v>
      </c>
      <c r="K526" s="86">
        <f t="shared" ref="K526:K530" si="139">TRUNC((I526+H526)*G526,2)</f>
        <v>3591.47</v>
      </c>
    </row>
    <row r="527" spans="1:11" ht="22.5" x14ac:dyDescent="0.2">
      <c r="A527" s="28" t="s">
        <v>1101</v>
      </c>
      <c r="B527" s="50" t="s">
        <v>234</v>
      </c>
      <c r="C527" s="51">
        <v>60524</v>
      </c>
      <c r="D527" s="236" t="s">
        <v>345</v>
      </c>
      <c r="E527" s="48" t="s">
        <v>280</v>
      </c>
      <c r="F527" s="74">
        <v>3.67</v>
      </c>
      <c r="G527" s="54">
        <v>3.67</v>
      </c>
      <c r="H527" s="54">
        <v>499.08</v>
      </c>
      <c r="I527" s="54">
        <v>0</v>
      </c>
      <c r="J527" s="86">
        <f t="shared" si="138"/>
        <v>1831.62</v>
      </c>
      <c r="K527" s="86">
        <f t="shared" si="139"/>
        <v>1831.62</v>
      </c>
    </row>
    <row r="528" spans="1:11" ht="22.5" x14ac:dyDescent="0.2">
      <c r="A528" s="28" t="s">
        <v>1102</v>
      </c>
      <c r="B528" s="50" t="s">
        <v>234</v>
      </c>
      <c r="C528" s="51">
        <v>60800</v>
      </c>
      <c r="D528" s="236" t="s">
        <v>367</v>
      </c>
      <c r="E528" s="48" t="s">
        <v>280</v>
      </c>
      <c r="F528" s="74">
        <v>3.67</v>
      </c>
      <c r="G528" s="54">
        <v>3.67</v>
      </c>
      <c r="H528" s="54">
        <v>0.09</v>
      </c>
      <c r="I528" s="54">
        <v>43.1</v>
      </c>
      <c r="J528" s="86">
        <f t="shared" si="138"/>
        <v>158.5</v>
      </c>
      <c r="K528" s="86">
        <f t="shared" si="139"/>
        <v>158.5</v>
      </c>
    </row>
    <row r="529" spans="1:11" ht="22.5" x14ac:dyDescent="0.2">
      <c r="A529" s="28" t="s">
        <v>1103</v>
      </c>
      <c r="B529" s="50" t="s">
        <v>234</v>
      </c>
      <c r="C529" s="51">
        <v>60305</v>
      </c>
      <c r="D529" s="236" t="s">
        <v>332</v>
      </c>
      <c r="E529" s="48" t="s">
        <v>333</v>
      </c>
      <c r="F529" s="74">
        <v>246.3</v>
      </c>
      <c r="G529" s="54">
        <v>246.3</v>
      </c>
      <c r="H529" s="54">
        <v>7.4799999999999995</v>
      </c>
      <c r="I529" s="54">
        <v>2.4699999999999998</v>
      </c>
      <c r="J529" s="86">
        <f t="shared" si="138"/>
        <v>2450.6799999999998</v>
      </c>
      <c r="K529" s="86">
        <f t="shared" si="139"/>
        <v>2450.6799999999998</v>
      </c>
    </row>
    <row r="530" spans="1:11" ht="22.5" x14ac:dyDescent="0.2">
      <c r="A530" s="28" t="s">
        <v>1104</v>
      </c>
      <c r="B530" s="50" t="s">
        <v>234</v>
      </c>
      <c r="C530" s="51">
        <v>60314</v>
      </c>
      <c r="D530" s="236" t="s">
        <v>375</v>
      </c>
      <c r="E530" s="48" t="s">
        <v>333</v>
      </c>
      <c r="F530" s="74">
        <v>98.6</v>
      </c>
      <c r="G530" s="54">
        <v>98.6</v>
      </c>
      <c r="H530" s="54">
        <v>10.56</v>
      </c>
      <c r="I530" s="54">
        <v>2.16</v>
      </c>
      <c r="J530" s="86">
        <f t="shared" si="138"/>
        <v>1254.19</v>
      </c>
      <c r="K530" s="86">
        <f t="shared" si="139"/>
        <v>1254.19</v>
      </c>
    </row>
    <row r="531" spans="1:11" x14ac:dyDescent="0.2">
      <c r="A531" s="55" t="s">
        <v>1105</v>
      </c>
      <c r="B531" s="56"/>
      <c r="C531" s="56"/>
      <c r="D531" s="55" t="s">
        <v>387</v>
      </c>
      <c r="E531" s="56"/>
      <c r="F531" s="80"/>
      <c r="G531" s="80"/>
      <c r="H531" s="80"/>
      <c r="I531" s="80"/>
      <c r="J531" s="88">
        <f>SUM(J532:J537)</f>
        <v>6153.17</v>
      </c>
      <c r="K531" s="88">
        <f>SUM(K532:K537)</f>
        <v>6153.17</v>
      </c>
    </row>
    <row r="532" spans="1:11" ht="22.5" x14ac:dyDescent="0.2">
      <c r="A532" s="28" t="s">
        <v>1106</v>
      </c>
      <c r="B532" s="50" t="s">
        <v>234</v>
      </c>
      <c r="C532" s="51">
        <v>60205</v>
      </c>
      <c r="D532" s="236" t="s">
        <v>379</v>
      </c>
      <c r="E532" s="48" t="s">
        <v>236</v>
      </c>
      <c r="F532" s="74">
        <v>52.22</v>
      </c>
      <c r="G532" s="54">
        <v>52.22</v>
      </c>
      <c r="H532" s="54">
        <v>28.45</v>
      </c>
      <c r="I532" s="54">
        <v>19.59</v>
      </c>
      <c r="J532" s="86">
        <f t="shared" ref="J532:J537" si="140">TRUNC((I532+H532)*F532,2)</f>
        <v>2508.64</v>
      </c>
      <c r="K532" s="86">
        <f t="shared" ref="K532:K537" si="141">TRUNC((I532+H532)*G532,2)</f>
        <v>2508.64</v>
      </c>
    </row>
    <row r="533" spans="1:11" ht="22.5" x14ac:dyDescent="0.2">
      <c r="A533" s="28" t="s">
        <v>1107</v>
      </c>
      <c r="B533" s="50" t="s">
        <v>234</v>
      </c>
      <c r="C533" s="51">
        <v>60524</v>
      </c>
      <c r="D533" s="236" t="s">
        <v>345</v>
      </c>
      <c r="E533" s="48" t="s">
        <v>280</v>
      </c>
      <c r="F533" s="74">
        <v>2.91</v>
      </c>
      <c r="G533" s="54">
        <v>2.91</v>
      </c>
      <c r="H533" s="54">
        <v>499.08</v>
      </c>
      <c r="I533" s="54">
        <v>0</v>
      </c>
      <c r="J533" s="86">
        <f t="shared" si="140"/>
        <v>1452.32</v>
      </c>
      <c r="K533" s="86">
        <f t="shared" si="141"/>
        <v>1452.32</v>
      </c>
    </row>
    <row r="534" spans="1:11" ht="22.5" x14ac:dyDescent="0.2">
      <c r="A534" s="28" t="s">
        <v>1108</v>
      </c>
      <c r="B534" s="50" t="s">
        <v>234</v>
      </c>
      <c r="C534" s="51">
        <v>60800</v>
      </c>
      <c r="D534" s="236" t="s">
        <v>367</v>
      </c>
      <c r="E534" s="48" t="s">
        <v>280</v>
      </c>
      <c r="F534" s="74">
        <v>2.91</v>
      </c>
      <c r="G534" s="54">
        <v>2.91</v>
      </c>
      <c r="H534" s="54">
        <v>0.09</v>
      </c>
      <c r="I534" s="54">
        <v>43.1</v>
      </c>
      <c r="J534" s="86">
        <f t="shared" si="140"/>
        <v>125.68</v>
      </c>
      <c r="K534" s="86">
        <f t="shared" si="141"/>
        <v>125.68</v>
      </c>
    </row>
    <row r="535" spans="1:11" ht="22.5" x14ac:dyDescent="0.2">
      <c r="A535" s="28" t="s">
        <v>1109</v>
      </c>
      <c r="B535" s="50" t="s">
        <v>234</v>
      </c>
      <c r="C535" s="51">
        <v>60304</v>
      </c>
      <c r="D535" s="236" t="s">
        <v>372</v>
      </c>
      <c r="E535" s="48" t="s">
        <v>333</v>
      </c>
      <c r="F535" s="74">
        <v>116.6</v>
      </c>
      <c r="G535" s="54">
        <v>116.6</v>
      </c>
      <c r="H535" s="54">
        <v>7.82</v>
      </c>
      <c r="I535" s="54">
        <v>2.48</v>
      </c>
      <c r="J535" s="86">
        <f t="shared" si="140"/>
        <v>1200.98</v>
      </c>
      <c r="K535" s="86">
        <f t="shared" si="141"/>
        <v>1200.98</v>
      </c>
    </row>
    <row r="536" spans="1:11" ht="22.5" x14ac:dyDescent="0.2">
      <c r="A536" s="28" t="s">
        <v>1110</v>
      </c>
      <c r="B536" s="50" t="s">
        <v>234</v>
      </c>
      <c r="C536" s="51">
        <v>60305</v>
      </c>
      <c r="D536" s="236" t="s">
        <v>332</v>
      </c>
      <c r="E536" s="48" t="s">
        <v>333</v>
      </c>
      <c r="F536" s="74">
        <v>13.1</v>
      </c>
      <c r="G536" s="54">
        <v>13.1</v>
      </c>
      <c r="H536" s="54">
        <v>7.4799999999999995</v>
      </c>
      <c r="I536" s="54">
        <v>2.4699999999999998</v>
      </c>
      <c r="J536" s="86">
        <f t="shared" si="140"/>
        <v>130.34</v>
      </c>
      <c r="K536" s="86">
        <f t="shared" si="141"/>
        <v>130.34</v>
      </c>
    </row>
    <row r="537" spans="1:11" ht="22.5" x14ac:dyDescent="0.2">
      <c r="A537" s="28" t="s">
        <v>1111</v>
      </c>
      <c r="B537" s="50" t="s">
        <v>234</v>
      </c>
      <c r="C537" s="51">
        <v>60314</v>
      </c>
      <c r="D537" s="236" t="s">
        <v>375</v>
      </c>
      <c r="E537" s="48" t="s">
        <v>333</v>
      </c>
      <c r="F537" s="74">
        <v>57.8</v>
      </c>
      <c r="G537" s="54">
        <v>57.8</v>
      </c>
      <c r="H537" s="54">
        <v>10.56</v>
      </c>
      <c r="I537" s="54">
        <v>2.16</v>
      </c>
      <c r="J537" s="86">
        <f t="shared" si="140"/>
        <v>735.21</v>
      </c>
      <c r="K537" s="86">
        <f t="shared" si="141"/>
        <v>735.21</v>
      </c>
    </row>
    <row r="538" spans="1:11" x14ac:dyDescent="0.2">
      <c r="A538" s="55" t="s">
        <v>1112</v>
      </c>
      <c r="B538" s="56"/>
      <c r="C538" s="56"/>
      <c r="D538" s="55" t="s">
        <v>398</v>
      </c>
      <c r="E538" s="56"/>
      <c r="F538" s="80"/>
      <c r="G538" s="80"/>
      <c r="H538" s="80"/>
      <c r="I538" s="80"/>
      <c r="J538" s="88">
        <f>J539</f>
        <v>9189.77</v>
      </c>
      <c r="K538" s="88">
        <f>K539</f>
        <v>9189.77</v>
      </c>
    </row>
    <row r="539" spans="1:11" ht="56.25" x14ac:dyDescent="0.2">
      <c r="A539" s="28" t="s">
        <v>1113</v>
      </c>
      <c r="B539" s="46" t="s">
        <v>400</v>
      </c>
      <c r="C539" s="57" t="s">
        <v>401</v>
      </c>
      <c r="D539" s="236" t="s">
        <v>402</v>
      </c>
      <c r="E539" s="48" t="s">
        <v>236</v>
      </c>
      <c r="F539" s="74">
        <v>71.930000000000007</v>
      </c>
      <c r="G539" s="54">
        <v>71.930000000000007</v>
      </c>
      <c r="H539" s="54">
        <v>98.690000000000012</v>
      </c>
      <c r="I539" s="54">
        <v>29.07</v>
      </c>
      <c r="J539" s="86">
        <f>TRUNC((I539+H539)*F539,2)</f>
        <v>9189.77</v>
      </c>
      <c r="K539" s="86">
        <f>TRUNC((I539+H539)*G539,2)</f>
        <v>9189.77</v>
      </c>
    </row>
    <row r="540" spans="1:11" x14ac:dyDescent="0.2">
      <c r="A540" s="55" t="s">
        <v>1114</v>
      </c>
      <c r="B540" s="56"/>
      <c r="C540" s="56"/>
      <c r="D540" s="55" t="s">
        <v>565</v>
      </c>
      <c r="E540" s="56"/>
      <c r="F540" s="80"/>
      <c r="G540" s="80"/>
      <c r="H540" s="80"/>
      <c r="I540" s="80"/>
      <c r="J540" s="88">
        <f>J541</f>
        <v>981.16</v>
      </c>
      <c r="K540" s="88">
        <f>K541</f>
        <v>981.16</v>
      </c>
    </row>
    <row r="541" spans="1:11" ht="22.5" x14ac:dyDescent="0.2">
      <c r="A541" s="28" t="s">
        <v>1115</v>
      </c>
      <c r="B541" s="50" t="s">
        <v>234</v>
      </c>
      <c r="C541" s="51">
        <v>60010</v>
      </c>
      <c r="D541" s="236" t="s">
        <v>406</v>
      </c>
      <c r="E541" s="48" t="s">
        <v>280</v>
      </c>
      <c r="F541" s="74">
        <v>0.4</v>
      </c>
      <c r="G541" s="54">
        <v>0.4</v>
      </c>
      <c r="H541" s="54">
        <v>1829.1699999999998</v>
      </c>
      <c r="I541" s="54">
        <v>623.74000000000012</v>
      </c>
      <c r="J541" s="86">
        <f>TRUNC((I541+H541)*F541,2)</f>
        <v>981.16</v>
      </c>
      <c r="K541" s="86">
        <f>TRUNC((I541+H541)*G541,2)</f>
        <v>981.16</v>
      </c>
    </row>
    <row r="542" spans="1:11" x14ac:dyDescent="0.2">
      <c r="A542" s="44" t="s">
        <v>1116</v>
      </c>
      <c r="B542" s="45"/>
      <c r="C542" s="45"/>
      <c r="D542" s="44" t="s">
        <v>410</v>
      </c>
      <c r="E542" s="45"/>
      <c r="F542" s="79"/>
      <c r="G542" s="79"/>
      <c r="H542" s="79"/>
      <c r="I542" s="79"/>
      <c r="J542" s="85">
        <f>SUM(J543:J574)</f>
        <v>12662.309999999996</v>
      </c>
      <c r="K542" s="85">
        <f>SUM(K543:K574)</f>
        <v>12662.309999999996</v>
      </c>
    </row>
    <row r="543" spans="1:11" ht="33.75" x14ac:dyDescent="0.2">
      <c r="A543" s="28" t="s">
        <v>1117</v>
      </c>
      <c r="B543" s="50" t="s">
        <v>318</v>
      </c>
      <c r="C543" s="51">
        <v>91926</v>
      </c>
      <c r="D543" s="237" t="s">
        <v>1118</v>
      </c>
      <c r="E543" s="48" t="s">
        <v>255</v>
      </c>
      <c r="F543" s="74">
        <v>250</v>
      </c>
      <c r="G543" s="54">
        <v>250</v>
      </c>
      <c r="H543" s="54">
        <v>2.58</v>
      </c>
      <c r="I543" s="54">
        <v>0.90999999999999992</v>
      </c>
      <c r="J543" s="86">
        <f t="shared" ref="J543:J574" si="142">TRUNC((I543+H543)*F543,2)</f>
        <v>872.5</v>
      </c>
      <c r="K543" s="86">
        <f t="shared" ref="K543:K574" si="143">TRUNC((I543+H543)*G543,2)</f>
        <v>872.5</v>
      </c>
    </row>
    <row r="544" spans="1:11" ht="22.5" x14ac:dyDescent="0.2">
      <c r="A544" s="28" t="s">
        <v>1119</v>
      </c>
      <c r="B544" s="50" t="s">
        <v>234</v>
      </c>
      <c r="C544" s="51">
        <v>70564</v>
      </c>
      <c r="D544" s="236" t="s">
        <v>1120</v>
      </c>
      <c r="E544" s="48" t="s">
        <v>255</v>
      </c>
      <c r="F544" s="74">
        <v>320</v>
      </c>
      <c r="G544" s="54">
        <v>320</v>
      </c>
      <c r="H544" s="54">
        <v>3.5</v>
      </c>
      <c r="I544" s="54">
        <v>1.86</v>
      </c>
      <c r="J544" s="86">
        <f t="shared" si="142"/>
        <v>1715.2</v>
      </c>
      <c r="K544" s="86">
        <f t="shared" si="143"/>
        <v>1715.2</v>
      </c>
    </row>
    <row r="545" spans="1:11" ht="22.5" x14ac:dyDescent="0.2">
      <c r="A545" s="28" t="s">
        <v>1121</v>
      </c>
      <c r="B545" s="50" t="s">
        <v>234</v>
      </c>
      <c r="C545" s="51">
        <v>70585</v>
      </c>
      <c r="D545" s="236" t="s">
        <v>1122</v>
      </c>
      <c r="E545" s="48" t="s">
        <v>255</v>
      </c>
      <c r="F545" s="74">
        <v>10</v>
      </c>
      <c r="G545" s="54">
        <v>10</v>
      </c>
      <c r="H545" s="54">
        <v>13.12</v>
      </c>
      <c r="I545" s="54">
        <v>2.48</v>
      </c>
      <c r="J545" s="86">
        <f t="shared" si="142"/>
        <v>156</v>
      </c>
      <c r="K545" s="86">
        <f t="shared" si="143"/>
        <v>156</v>
      </c>
    </row>
    <row r="546" spans="1:11" ht="45" x14ac:dyDescent="0.2">
      <c r="A546" s="52" t="s">
        <v>1123</v>
      </c>
      <c r="B546" s="46" t="s">
        <v>318</v>
      </c>
      <c r="C546" s="47">
        <v>92984</v>
      </c>
      <c r="D546" s="236" t="s">
        <v>1124</v>
      </c>
      <c r="E546" s="53" t="s">
        <v>255</v>
      </c>
      <c r="F546" s="74">
        <v>40</v>
      </c>
      <c r="G546" s="54">
        <v>40</v>
      </c>
      <c r="H546" s="54">
        <v>20.52</v>
      </c>
      <c r="I546" s="54">
        <v>1.91</v>
      </c>
      <c r="J546" s="86">
        <f t="shared" si="142"/>
        <v>897.2</v>
      </c>
      <c r="K546" s="86">
        <f t="shared" si="143"/>
        <v>897.2</v>
      </c>
    </row>
    <row r="547" spans="1:11" ht="22.5" x14ac:dyDescent="0.2">
      <c r="A547" s="28" t="s">
        <v>1125</v>
      </c>
      <c r="B547" s="50" t="s">
        <v>234</v>
      </c>
      <c r="C547" s="51">
        <v>70682</v>
      </c>
      <c r="D547" s="236" t="s">
        <v>1126</v>
      </c>
      <c r="E547" s="48" t="s">
        <v>230</v>
      </c>
      <c r="F547" s="74">
        <v>20</v>
      </c>
      <c r="G547" s="54">
        <v>20</v>
      </c>
      <c r="H547" s="54">
        <v>4.42</v>
      </c>
      <c r="I547" s="54">
        <v>4.66</v>
      </c>
      <c r="J547" s="86">
        <f t="shared" si="142"/>
        <v>181.6</v>
      </c>
      <c r="K547" s="86">
        <f t="shared" si="143"/>
        <v>181.6</v>
      </c>
    </row>
    <row r="548" spans="1:11" ht="22.5" x14ac:dyDescent="0.2">
      <c r="A548" s="28" t="s">
        <v>1127</v>
      </c>
      <c r="B548" s="50" t="s">
        <v>234</v>
      </c>
      <c r="C548" s="51">
        <v>70710</v>
      </c>
      <c r="D548" s="236" t="s">
        <v>1128</v>
      </c>
      <c r="E548" s="48" t="s">
        <v>230</v>
      </c>
      <c r="F548" s="74">
        <v>1</v>
      </c>
      <c r="G548" s="54">
        <v>1</v>
      </c>
      <c r="H548" s="54">
        <v>60.149999999999991</v>
      </c>
      <c r="I548" s="54">
        <v>65.08</v>
      </c>
      <c r="J548" s="86">
        <f t="shared" si="142"/>
        <v>125.23</v>
      </c>
      <c r="K548" s="86">
        <f t="shared" si="143"/>
        <v>125.23</v>
      </c>
    </row>
    <row r="549" spans="1:11" ht="45" x14ac:dyDescent="0.2">
      <c r="A549" s="52" t="s">
        <v>1129</v>
      </c>
      <c r="B549" s="46" t="s">
        <v>318</v>
      </c>
      <c r="C549" s="47">
        <v>101879</v>
      </c>
      <c r="D549" s="236" t="s">
        <v>966</v>
      </c>
      <c r="E549" s="53" t="s">
        <v>230</v>
      </c>
      <c r="F549" s="74">
        <v>1</v>
      </c>
      <c r="G549" s="54">
        <v>1</v>
      </c>
      <c r="H549" s="54">
        <v>438.35</v>
      </c>
      <c r="I549" s="54">
        <v>18.72</v>
      </c>
      <c r="J549" s="86">
        <f t="shared" si="142"/>
        <v>457.07</v>
      </c>
      <c r="K549" s="86">
        <f t="shared" si="143"/>
        <v>457.07</v>
      </c>
    </row>
    <row r="550" spans="1:11" ht="22.5" x14ac:dyDescent="0.2">
      <c r="A550" s="28" t="s">
        <v>1130</v>
      </c>
      <c r="B550" s="50" t="s">
        <v>234</v>
      </c>
      <c r="C550" s="51">
        <v>71184</v>
      </c>
      <c r="D550" s="236" t="s">
        <v>452</v>
      </c>
      <c r="E550" s="48" t="s">
        <v>230</v>
      </c>
      <c r="F550" s="74">
        <v>3</v>
      </c>
      <c r="G550" s="54">
        <v>3</v>
      </c>
      <c r="H550" s="54">
        <v>75.45</v>
      </c>
      <c r="I550" s="54">
        <v>31.119999999999997</v>
      </c>
      <c r="J550" s="86">
        <f t="shared" si="142"/>
        <v>319.70999999999998</v>
      </c>
      <c r="K550" s="86">
        <f t="shared" si="143"/>
        <v>319.70999999999998</v>
      </c>
    </row>
    <row r="551" spans="1:11" ht="22.5" x14ac:dyDescent="0.2">
      <c r="A551" s="28" t="s">
        <v>1131</v>
      </c>
      <c r="B551" s="50" t="s">
        <v>318</v>
      </c>
      <c r="C551" s="51">
        <v>93655</v>
      </c>
      <c r="D551" s="236" t="s">
        <v>446</v>
      </c>
      <c r="E551" s="48" t="s">
        <v>230</v>
      </c>
      <c r="F551" s="74">
        <v>3</v>
      </c>
      <c r="G551" s="54">
        <v>3</v>
      </c>
      <c r="H551" s="54">
        <v>8.2099999999999991</v>
      </c>
      <c r="I551" s="54">
        <v>2.08</v>
      </c>
      <c r="J551" s="86">
        <f t="shared" si="142"/>
        <v>30.87</v>
      </c>
      <c r="K551" s="86">
        <f t="shared" si="143"/>
        <v>30.87</v>
      </c>
    </row>
    <row r="552" spans="1:11" ht="22.5" x14ac:dyDescent="0.2">
      <c r="A552" s="28" t="s">
        <v>1132</v>
      </c>
      <c r="B552" s="50" t="s">
        <v>234</v>
      </c>
      <c r="C552" s="51">
        <v>71175</v>
      </c>
      <c r="D552" s="236" t="s">
        <v>1133</v>
      </c>
      <c r="E552" s="48" t="s">
        <v>230</v>
      </c>
      <c r="F552" s="74">
        <v>1</v>
      </c>
      <c r="G552" s="54">
        <v>1</v>
      </c>
      <c r="H552" s="54">
        <v>269.29000000000002</v>
      </c>
      <c r="I552" s="54">
        <v>28</v>
      </c>
      <c r="J552" s="86">
        <f t="shared" si="142"/>
        <v>297.29000000000002</v>
      </c>
      <c r="K552" s="86">
        <f t="shared" si="143"/>
        <v>297.29000000000002</v>
      </c>
    </row>
    <row r="553" spans="1:11" ht="22.5" x14ac:dyDescent="0.2">
      <c r="A553" s="28" t="s">
        <v>1134</v>
      </c>
      <c r="B553" s="50" t="s">
        <v>318</v>
      </c>
      <c r="C553" s="51">
        <v>93656</v>
      </c>
      <c r="D553" s="236" t="s">
        <v>1135</v>
      </c>
      <c r="E553" s="48" t="s">
        <v>230</v>
      </c>
      <c r="F553" s="74">
        <v>10</v>
      </c>
      <c r="G553" s="54">
        <v>10</v>
      </c>
      <c r="H553" s="54">
        <v>8.2099999999999991</v>
      </c>
      <c r="I553" s="54">
        <v>2.08</v>
      </c>
      <c r="J553" s="86">
        <f t="shared" si="142"/>
        <v>102.9</v>
      </c>
      <c r="K553" s="86">
        <f t="shared" si="143"/>
        <v>102.9</v>
      </c>
    </row>
    <row r="554" spans="1:11" ht="22.5" x14ac:dyDescent="0.2">
      <c r="A554" s="28" t="s">
        <v>1136</v>
      </c>
      <c r="B554" s="50" t="s">
        <v>318</v>
      </c>
      <c r="C554" s="51">
        <v>93654</v>
      </c>
      <c r="D554" s="236" t="s">
        <v>444</v>
      </c>
      <c r="E554" s="48" t="s">
        <v>230</v>
      </c>
      <c r="F554" s="74">
        <v>2</v>
      </c>
      <c r="G554" s="54">
        <v>2</v>
      </c>
      <c r="H554" s="54">
        <v>7.8</v>
      </c>
      <c r="I554" s="54">
        <v>1.4900000000000002</v>
      </c>
      <c r="J554" s="86">
        <f t="shared" si="142"/>
        <v>18.579999999999998</v>
      </c>
      <c r="K554" s="86">
        <f t="shared" si="143"/>
        <v>18.579999999999998</v>
      </c>
    </row>
    <row r="555" spans="1:11" ht="22.5" x14ac:dyDescent="0.2">
      <c r="A555" s="28" t="s">
        <v>1137</v>
      </c>
      <c r="B555" s="50" t="s">
        <v>234</v>
      </c>
      <c r="C555" s="51">
        <v>71450</v>
      </c>
      <c r="D555" s="236" t="s">
        <v>460</v>
      </c>
      <c r="E555" s="48" t="s">
        <v>230</v>
      </c>
      <c r="F555" s="74">
        <v>11</v>
      </c>
      <c r="G555" s="54">
        <v>11</v>
      </c>
      <c r="H555" s="54">
        <v>116.34</v>
      </c>
      <c r="I555" s="54">
        <v>18.669999999999998</v>
      </c>
      <c r="J555" s="86">
        <f t="shared" si="142"/>
        <v>1485.11</v>
      </c>
      <c r="K555" s="86">
        <f t="shared" si="143"/>
        <v>1485.11</v>
      </c>
    </row>
    <row r="556" spans="1:11" ht="22.5" x14ac:dyDescent="0.2">
      <c r="A556" s="28" t="s">
        <v>1138</v>
      </c>
      <c r="B556" s="50" t="s">
        <v>234</v>
      </c>
      <c r="C556" s="51">
        <v>71194</v>
      </c>
      <c r="D556" s="236" t="s">
        <v>1139</v>
      </c>
      <c r="E556" s="48" t="s">
        <v>255</v>
      </c>
      <c r="F556" s="74">
        <v>130</v>
      </c>
      <c r="G556" s="54">
        <v>130</v>
      </c>
      <c r="H556" s="54">
        <v>2.11</v>
      </c>
      <c r="I556" s="54">
        <v>5.28</v>
      </c>
      <c r="J556" s="86">
        <f t="shared" si="142"/>
        <v>960.7</v>
      </c>
      <c r="K556" s="86">
        <f t="shared" si="143"/>
        <v>960.7</v>
      </c>
    </row>
    <row r="557" spans="1:11" ht="22.5" x14ac:dyDescent="0.2">
      <c r="A557" s="28" t="s">
        <v>1140</v>
      </c>
      <c r="B557" s="50" t="s">
        <v>234</v>
      </c>
      <c r="C557" s="51">
        <v>71198</v>
      </c>
      <c r="D557" s="236" t="s">
        <v>1141</v>
      </c>
      <c r="E557" s="48" t="s">
        <v>255</v>
      </c>
      <c r="F557" s="74">
        <v>9</v>
      </c>
      <c r="G557" s="54">
        <v>9</v>
      </c>
      <c r="H557" s="54">
        <v>4.46</v>
      </c>
      <c r="I557" s="54">
        <v>15.57</v>
      </c>
      <c r="J557" s="86">
        <f t="shared" si="142"/>
        <v>180.27</v>
      </c>
      <c r="K557" s="86">
        <f t="shared" si="143"/>
        <v>180.27</v>
      </c>
    </row>
    <row r="558" spans="1:11" ht="22.5" x14ac:dyDescent="0.2">
      <c r="A558" s="28" t="s">
        <v>1142</v>
      </c>
      <c r="B558" s="50" t="s">
        <v>234</v>
      </c>
      <c r="C558" s="51">
        <v>70371</v>
      </c>
      <c r="D558" s="236" t="s">
        <v>412</v>
      </c>
      <c r="E558" s="48" t="s">
        <v>230</v>
      </c>
      <c r="F558" s="74">
        <v>6</v>
      </c>
      <c r="G558" s="54">
        <v>6</v>
      </c>
      <c r="H558" s="54">
        <v>1.22</v>
      </c>
      <c r="I558" s="54">
        <v>0.3</v>
      </c>
      <c r="J558" s="86">
        <f t="shared" si="142"/>
        <v>9.1199999999999992</v>
      </c>
      <c r="K558" s="86">
        <f t="shared" si="143"/>
        <v>9.1199999999999992</v>
      </c>
    </row>
    <row r="559" spans="1:11" ht="22.5" x14ac:dyDescent="0.2">
      <c r="A559" s="28" t="s">
        <v>1143</v>
      </c>
      <c r="B559" s="50" t="s">
        <v>234</v>
      </c>
      <c r="C559" s="51">
        <v>70421</v>
      </c>
      <c r="D559" s="236" t="s">
        <v>945</v>
      </c>
      <c r="E559" s="48" t="s">
        <v>946</v>
      </c>
      <c r="F559" s="74">
        <v>6</v>
      </c>
      <c r="G559" s="54">
        <v>6</v>
      </c>
      <c r="H559" s="54">
        <v>1.47</v>
      </c>
      <c r="I559" s="54">
        <v>0.3</v>
      </c>
      <c r="J559" s="86">
        <f t="shared" si="142"/>
        <v>10.62</v>
      </c>
      <c r="K559" s="86">
        <f t="shared" si="143"/>
        <v>10.62</v>
      </c>
    </row>
    <row r="560" spans="1:11" ht="22.5" x14ac:dyDescent="0.2">
      <c r="A560" s="28" t="s">
        <v>1144</v>
      </c>
      <c r="B560" s="50" t="s">
        <v>234</v>
      </c>
      <c r="C560" s="51">
        <v>71201</v>
      </c>
      <c r="D560" s="236" t="s">
        <v>1145</v>
      </c>
      <c r="E560" s="48" t="s">
        <v>255</v>
      </c>
      <c r="F560" s="74">
        <v>9</v>
      </c>
      <c r="G560" s="54">
        <v>9</v>
      </c>
      <c r="H560" s="54">
        <v>4.43</v>
      </c>
      <c r="I560" s="54">
        <v>5.2799999999999994</v>
      </c>
      <c r="J560" s="86">
        <f t="shared" si="142"/>
        <v>87.39</v>
      </c>
      <c r="K560" s="86">
        <f t="shared" si="143"/>
        <v>87.39</v>
      </c>
    </row>
    <row r="561" spans="1:11" ht="33.75" x14ac:dyDescent="0.2">
      <c r="A561" s="52" t="s">
        <v>1146</v>
      </c>
      <c r="B561" s="46" t="s">
        <v>318</v>
      </c>
      <c r="C561" s="47">
        <v>91875</v>
      </c>
      <c r="D561" s="236" t="s">
        <v>1147</v>
      </c>
      <c r="E561" s="53" t="s">
        <v>230</v>
      </c>
      <c r="F561" s="74">
        <v>6</v>
      </c>
      <c r="G561" s="54">
        <v>6</v>
      </c>
      <c r="H561" s="54">
        <v>1.95</v>
      </c>
      <c r="I561" s="54">
        <v>4.37</v>
      </c>
      <c r="J561" s="86">
        <f t="shared" si="142"/>
        <v>37.92</v>
      </c>
      <c r="K561" s="86">
        <f t="shared" si="143"/>
        <v>37.92</v>
      </c>
    </row>
    <row r="562" spans="1:11" ht="22.5" x14ac:dyDescent="0.2">
      <c r="A562" s="28" t="s">
        <v>1148</v>
      </c>
      <c r="B562" s="50" t="s">
        <v>234</v>
      </c>
      <c r="C562" s="51">
        <v>71141</v>
      </c>
      <c r="D562" s="236" t="s">
        <v>1149</v>
      </c>
      <c r="E562" s="48" t="s">
        <v>230</v>
      </c>
      <c r="F562" s="74">
        <v>3</v>
      </c>
      <c r="G562" s="54">
        <v>3</v>
      </c>
      <c r="H562" s="54">
        <v>2.17</v>
      </c>
      <c r="I562" s="54">
        <v>3.12</v>
      </c>
      <c r="J562" s="86">
        <f t="shared" si="142"/>
        <v>15.87</v>
      </c>
      <c r="K562" s="86">
        <f t="shared" si="143"/>
        <v>15.87</v>
      </c>
    </row>
    <row r="563" spans="1:11" ht="22.5" x14ac:dyDescent="0.2">
      <c r="A563" s="28" t="s">
        <v>1150</v>
      </c>
      <c r="B563" s="50" t="s">
        <v>234</v>
      </c>
      <c r="C563" s="51">
        <v>71331</v>
      </c>
      <c r="D563" s="236" t="s">
        <v>1151</v>
      </c>
      <c r="E563" s="48" t="s">
        <v>230</v>
      </c>
      <c r="F563" s="74">
        <v>1</v>
      </c>
      <c r="G563" s="54">
        <v>1</v>
      </c>
      <c r="H563" s="54">
        <v>8.1</v>
      </c>
      <c r="I563" s="54">
        <v>12.43</v>
      </c>
      <c r="J563" s="86">
        <f t="shared" si="142"/>
        <v>20.53</v>
      </c>
      <c r="K563" s="86">
        <f t="shared" si="143"/>
        <v>20.53</v>
      </c>
    </row>
    <row r="564" spans="1:11" ht="22.5" x14ac:dyDescent="0.2">
      <c r="A564" s="28" t="s">
        <v>1152</v>
      </c>
      <c r="B564" s="50" t="s">
        <v>234</v>
      </c>
      <c r="C564" s="51">
        <v>71321</v>
      </c>
      <c r="D564" s="236" t="s">
        <v>1153</v>
      </c>
      <c r="E564" s="48" t="s">
        <v>230</v>
      </c>
      <c r="F564" s="74">
        <v>2</v>
      </c>
      <c r="G564" s="54">
        <v>2</v>
      </c>
      <c r="H564" s="54">
        <v>13.9</v>
      </c>
      <c r="I564" s="54">
        <v>6.22</v>
      </c>
      <c r="J564" s="86">
        <f t="shared" si="142"/>
        <v>40.24</v>
      </c>
      <c r="K564" s="86">
        <f t="shared" si="143"/>
        <v>40.24</v>
      </c>
    </row>
    <row r="565" spans="1:11" ht="22.5" x14ac:dyDescent="0.2">
      <c r="A565" s="28" t="s">
        <v>1154</v>
      </c>
      <c r="B565" s="50" t="s">
        <v>234</v>
      </c>
      <c r="C565" s="51">
        <v>71440</v>
      </c>
      <c r="D565" s="236" t="s">
        <v>466</v>
      </c>
      <c r="E565" s="48" t="s">
        <v>230</v>
      </c>
      <c r="F565" s="74">
        <v>3</v>
      </c>
      <c r="G565" s="54">
        <v>3</v>
      </c>
      <c r="H565" s="54">
        <v>6.42</v>
      </c>
      <c r="I565" s="54">
        <v>6.52</v>
      </c>
      <c r="J565" s="86">
        <f t="shared" si="142"/>
        <v>38.82</v>
      </c>
      <c r="K565" s="86">
        <f t="shared" si="143"/>
        <v>38.82</v>
      </c>
    </row>
    <row r="566" spans="1:11" ht="22.5" x14ac:dyDescent="0.2">
      <c r="A566" s="28" t="s">
        <v>1155</v>
      </c>
      <c r="B566" s="50" t="s">
        <v>234</v>
      </c>
      <c r="C566" s="51">
        <v>71441</v>
      </c>
      <c r="D566" s="236" t="s">
        <v>468</v>
      </c>
      <c r="E566" s="48" t="s">
        <v>230</v>
      </c>
      <c r="F566" s="74">
        <v>2</v>
      </c>
      <c r="G566" s="54">
        <v>2</v>
      </c>
      <c r="H566" s="54">
        <v>9.1999999999999993</v>
      </c>
      <c r="I566" s="54">
        <v>11.5</v>
      </c>
      <c r="J566" s="86">
        <f t="shared" si="142"/>
        <v>41.4</v>
      </c>
      <c r="K566" s="86">
        <f t="shared" si="143"/>
        <v>41.4</v>
      </c>
    </row>
    <row r="567" spans="1:11" ht="22.5" x14ac:dyDescent="0.2">
      <c r="A567" s="28" t="s">
        <v>1156</v>
      </c>
      <c r="B567" s="50" t="s">
        <v>234</v>
      </c>
      <c r="C567" s="51">
        <v>71645</v>
      </c>
      <c r="D567" s="236" t="s">
        <v>481</v>
      </c>
      <c r="E567" s="48" t="s">
        <v>230</v>
      </c>
      <c r="F567" s="74">
        <v>20</v>
      </c>
      <c r="G567" s="54">
        <v>20</v>
      </c>
      <c r="H567" s="54">
        <v>155.37</v>
      </c>
      <c r="I567" s="54">
        <v>10.039999999999999</v>
      </c>
      <c r="J567" s="86">
        <f t="shared" si="142"/>
        <v>3308.2</v>
      </c>
      <c r="K567" s="86">
        <f t="shared" si="143"/>
        <v>3308.2</v>
      </c>
    </row>
    <row r="568" spans="1:11" ht="22.5" x14ac:dyDescent="0.2">
      <c r="A568" s="28" t="s">
        <v>1157</v>
      </c>
      <c r="B568" s="50" t="s">
        <v>318</v>
      </c>
      <c r="C568" s="51">
        <v>97610</v>
      </c>
      <c r="D568" s="236" t="s">
        <v>470</v>
      </c>
      <c r="E568" s="48" t="s">
        <v>230</v>
      </c>
      <c r="F568" s="74">
        <v>40</v>
      </c>
      <c r="G568" s="54">
        <v>40</v>
      </c>
      <c r="H568" s="54">
        <v>8.86</v>
      </c>
      <c r="I568" s="54">
        <v>4.03</v>
      </c>
      <c r="J568" s="86">
        <f t="shared" si="142"/>
        <v>515.6</v>
      </c>
      <c r="K568" s="86">
        <f t="shared" si="143"/>
        <v>515.6</v>
      </c>
    </row>
    <row r="569" spans="1:11" ht="33.75" x14ac:dyDescent="0.2">
      <c r="A569" s="28" t="s">
        <v>1158</v>
      </c>
      <c r="B569" s="50" t="s">
        <v>400</v>
      </c>
      <c r="C569" s="58" t="s">
        <v>474</v>
      </c>
      <c r="D569" s="236" t="s">
        <v>475</v>
      </c>
      <c r="E569" s="48" t="s">
        <v>230</v>
      </c>
      <c r="F569" s="74">
        <v>1</v>
      </c>
      <c r="G569" s="54">
        <v>1</v>
      </c>
      <c r="H569" s="54">
        <v>94.97</v>
      </c>
      <c r="I569" s="54">
        <v>13.08</v>
      </c>
      <c r="J569" s="86">
        <f t="shared" si="142"/>
        <v>108.05</v>
      </c>
      <c r="K569" s="86">
        <f t="shared" si="143"/>
        <v>108.05</v>
      </c>
    </row>
    <row r="570" spans="1:11" ht="22.5" x14ac:dyDescent="0.2">
      <c r="A570" s="28" t="s">
        <v>1159</v>
      </c>
      <c r="B570" s="50" t="s">
        <v>318</v>
      </c>
      <c r="C570" s="51">
        <v>100903</v>
      </c>
      <c r="D570" s="236" t="s">
        <v>472</v>
      </c>
      <c r="E570" s="48" t="s">
        <v>230</v>
      </c>
      <c r="F570" s="74">
        <v>2</v>
      </c>
      <c r="G570" s="54">
        <v>2</v>
      </c>
      <c r="H570" s="54">
        <v>16.63</v>
      </c>
      <c r="I570" s="54">
        <v>6.04</v>
      </c>
      <c r="J570" s="86">
        <f t="shared" si="142"/>
        <v>45.34</v>
      </c>
      <c r="K570" s="86">
        <f t="shared" si="143"/>
        <v>45.34</v>
      </c>
    </row>
    <row r="571" spans="1:11" ht="33.75" x14ac:dyDescent="0.2">
      <c r="A571" s="28" t="s">
        <v>1160</v>
      </c>
      <c r="B571" s="50" t="s">
        <v>318</v>
      </c>
      <c r="C571" s="51">
        <v>92004</v>
      </c>
      <c r="D571" s="236" t="s">
        <v>1161</v>
      </c>
      <c r="E571" s="48" t="s">
        <v>230</v>
      </c>
      <c r="F571" s="74">
        <v>4</v>
      </c>
      <c r="G571" s="54">
        <v>4</v>
      </c>
      <c r="H571" s="54">
        <v>21.68</v>
      </c>
      <c r="I571" s="54">
        <v>22.189999999999998</v>
      </c>
      <c r="J571" s="86">
        <f t="shared" si="142"/>
        <v>175.48</v>
      </c>
      <c r="K571" s="86">
        <f t="shared" si="143"/>
        <v>175.48</v>
      </c>
    </row>
    <row r="572" spans="1:11" ht="33.75" x14ac:dyDescent="0.2">
      <c r="A572" s="28" t="s">
        <v>1162</v>
      </c>
      <c r="B572" s="50" t="s">
        <v>318</v>
      </c>
      <c r="C572" s="51">
        <v>91939</v>
      </c>
      <c r="D572" s="236" t="s">
        <v>426</v>
      </c>
      <c r="E572" s="48" t="s">
        <v>230</v>
      </c>
      <c r="F572" s="74">
        <v>10</v>
      </c>
      <c r="G572" s="54">
        <v>10</v>
      </c>
      <c r="H572" s="54">
        <v>7.15</v>
      </c>
      <c r="I572" s="54">
        <v>17.559999999999999</v>
      </c>
      <c r="J572" s="86">
        <f t="shared" si="142"/>
        <v>247.1</v>
      </c>
      <c r="K572" s="86">
        <f t="shared" si="143"/>
        <v>247.1</v>
      </c>
    </row>
    <row r="573" spans="1:11" ht="22.5" x14ac:dyDescent="0.2">
      <c r="A573" s="28" t="s">
        <v>1163</v>
      </c>
      <c r="B573" s="50" t="s">
        <v>234</v>
      </c>
      <c r="C573" s="51">
        <v>72397</v>
      </c>
      <c r="D573" s="236" t="s">
        <v>492</v>
      </c>
      <c r="E573" s="48" t="s">
        <v>230</v>
      </c>
      <c r="F573" s="74">
        <v>10</v>
      </c>
      <c r="G573" s="54">
        <v>10</v>
      </c>
      <c r="H573" s="54">
        <v>2.92</v>
      </c>
      <c r="I573" s="54">
        <v>0.93</v>
      </c>
      <c r="J573" s="86">
        <f t="shared" si="142"/>
        <v>38.5</v>
      </c>
      <c r="K573" s="86">
        <f t="shared" si="143"/>
        <v>38.5</v>
      </c>
    </row>
    <row r="574" spans="1:11" ht="22.5" x14ac:dyDescent="0.2">
      <c r="A574" s="28" t="s">
        <v>1164</v>
      </c>
      <c r="B574" s="50" t="s">
        <v>234</v>
      </c>
      <c r="C574" s="51">
        <v>71043</v>
      </c>
      <c r="D574" s="236" t="s">
        <v>438</v>
      </c>
      <c r="E574" s="48" t="s">
        <v>230</v>
      </c>
      <c r="F574" s="74">
        <v>10</v>
      </c>
      <c r="G574" s="54">
        <v>10</v>
      </c>
      <c r="H574" s="54">
        <v>3.16</v>
      </c>
      <c r="I574" s="54">
        <v>9.0300000000000011</v>
      </c>
      <c r="J574" s="86">
        <f t="shared" si="142"/>
        <v>121.9</v>
      </c>
      <c r="K574" s="86">
        <f t="shared" si="143"/>
        <v>121.9</v>
      </c>
    </row>
    <row r="575" spans="1:11" x14ac:dyDescent="0.2">
      <c r="A575" s="44" t="s">
        <v>1165</v>
      </c>
      <c r="B575" s="45"/>
      <c r="C575" s="45"/>
      <c r="D575" s="44" t="s">
        <v>293</v>
      </c>
      <c r="E575" s="45"/>
      <c r="F575" s="79"/>
      <c r="G575" s="79"/>
      <c r="H575" s="79"/>
      <c r="I575" s="79"/>
      <c r="J575" s="85">
        <f>SUM(J576,J609,J642,J675)</f>
        <v>28760.77</v>
      </c>
      <c r="K575" s="85">
        <f>SUM(K576,K609,K642,K675)</f>
        <v>28760.77</v>
      </c>
    </row>
    <row r="576" spans="1:11" x14ac:dyDescent="0.2">
      <c r="A576" s="55" t="s">
        <v>1166</v>
      </c>
      <c r="B576" s="56"/>
      <c r="C576" s="56"/>
      <c r="D576" s="55" t="s">
        <v>1167</v>
      </c>
      <c r="E576" s="56"/>
      <c r="F576" s="80"/>
      <c r="G576" s="80"/>
      <c r="H576" s="80"/>
      <c r="I576" s="80"/>
      <c r="J576" s="88">
        <f>SUM(J577,J592,J601,J605)</f>
        <v>17834.34</v>
      </c>
      <c r="K576" s="88">
        <f>SUM(K577,K592,K601,K605)</f>
        <v>17834.34</v>
      </c>
    </row>
    <row r="577" spans="1:11" x14ac:dyDescent="0.2">
      <c r="A577" s="59" t="s">
        <v>1168</v>
      </c>
      <c r="B577" s="60"/>
      <c r="C577" s="60"/>
      <c r="D577" s="59" t="s">
        <v>1169</v>
      </c>
      <c r="E577" s="60"/>
      <c r="F577" s="81"/>
      <c r="G577" s="81"/>
      <c r="H577" s="81"/>
      <c r="I577" s="81"/>
      <c r="J577" s="90">
        <f>SUM(J578:J591)</f>
        <v>10856.54</v>
      </c>
      <c r="K577" s="90">
        <f>SUM(K578:K591)</f>
        <v>10856.54</v>
      </c>
    </row>
    <row r="578" spans="1:11" ht="33.75" x14ac:dyDescent="0.2">
      <c r="A578" s="52" t="s">
        <v>1170</v>
      </c>
      <c r="B578" s="46" t="s">
        <v>318</v>
      </c>
      <c r="C578" s="47">
        <v>95471</v>
      </c>
      <c r="D578" s="236" t="s">
        <v>1171</v>
      </c>
      <c r="E578" s="53" t="s">
        <v>230</v>
      </c>
      <c r="F578" s="74">
        <v>2</v>
      </c>
      <c r="G578" s="54">
        <v>2</v>
      </c>
      <c r="H578" s="54">
        <v>647.88</v>
      </c>
      <c r="I578" s="54">
        <v>27.97</v>
      </c>
      <c r="J578" s="86">
        <f t="shared" ref="J578:J591" si="144">TRUNC((I578+H578)*F578,2)</f>
        <v>1351.7</v>
      </c>
      <c r="K578" s="86">
        <f t="shared" ref="K578:K591" si="145">TRUNC((I578+H578)*G578,2)</f>
        <v>1351.7</v>
      </c>
    </row>
    <row r="579" spans="1:11" ht="22.5" x14ac:dyDescent="0.2">
      <c r="A579" s="28" t="s">
        <v>1172</v>
      </c>
      <c r="B579" s="50" t="s">
        <v>318</v>
      </c>
      <c r="C579" s="51">
        <v>95469</v>
      </c>
      <c r="D579" s="236" t="s">
        <v>1173</v>
      </c>
      <c r="E579" s="48" t="s">
        <v>230</v>
      </c>
      <c r="F579" s="74">
        <v>6</v>
      </c>
      <c r="G579" s="54">
        <v>6</v>
      </c>
      <c r="H579" s="54">
        <v>247.48</v>
      </c>
      <c r="I579" s="54">
        <v>13.26</v>
      </c>
      <c r="J579" s="86">
        <f t="shared" si="144"/>
        <v>1564.44</v>
      </c>
      <c r="K579" s="86">
        <f t="shared" si="145"/>
        <v>1564.44</v>
      </c>
    </row>
    <row r="580" spans="1:11" ht="22.5" x14ac:dyDescent="0.2">
      <c r="A580" s="28" t="s">
        <v>1174</v>
      </c>
      <c r="B580" s="50" t="s">
        <v>234</v>
      </c>
      <c r="C580" s="51">
        <v>80517</v>
      </c>
      <c r="D580" s="236" t="s">
        <v>546</v>
      </c>
      <c r="E580" s="48" t="s">
        <v>230</v>
      </c>
      <c r="F580" s="74">
        <v>6</v>
      </c>
      <c r="G580" s="54">
        <v>6</v>
      </c>
      <c r="H580" s="54">
        <v>254.08</v>
      </c>
      <c r="I580" s="54">
        <v>50.67</v>
      </c>
      <c r="J580" s="86">
        <f t="shared" si="144"/>
        <v>1828.5</v>
      </c>
      <c r="K580" s="86">
        <f t="shared" si="145"/>
        <v>1828.5</v>
      </c>
    </row>
    <row r="581" spans="1:11" ht="22.5" x14ac:dyDescent="0.2">
      <c r="A581" s="28" t="s">
        <v>1175</v>
      </c>
      <c r="B581" s="50" t="s">
        <v>234</v>
      </c>
      <c r="C581" s="51">
        <v>80519</v>
      </c>
      <c r="D581" s="236" t="s">
        <v>1176</v>
      </c>
      <c r="E581" s="48" t="s">
        <v>230</v>
      </c>
      <c r="F581" s="74">
        <v>2</v>
      </c>
      <c r="G581" s="54">
        <v>2</v>
      </c>
      <c r="H581" s="54">
        <v>332.69</v>
      </c>
      <c r="I581" s="54">
        <v>50.67</v>
      </c>
      <c r="J581" s="86">
        <f t="shared" si="144"/>
        <v>766.72</v>
      </c>
      <c r="K581" s="86">
        <f t="shared" si="145"/>
        <v>766.72</v>
      </c>
    </row>
    <row r="582" spans="1:11" ht="22.5" x14ac:dyDescent="0.2">
      <c r="A582" s="28" t="s">
        <v>1177</v>
      </c>
      <c r="B582" s="50" t="s">
        <v>234</v>
      </c>
      <c r="C582" s="51">
        <v>80520</v>
      </c>
      <c r="D582" s="236" t="s">
        <v>554</v>
      </c>
      <c r="E582" s="48" t="s">
        <v>555</v>
      </c>
      <c r="F582" s="74">
        <v>8</v>
      </c>
      <c r="G582" s="54">
        <v>8</v>
      </c>
      <c r="H582" s="54">
        <v>4.37</v>
      </c>
      <c r="I582" s="54">
        <v>6.22</v>
      </c>
      <c r="J582" s="86">
        <f t="shared" si="144"/>
        <v>84.72</v>
      </c>
      <c r="K582" s="86">
        <f t="shared" si="145"/>
        <v>84.72</v>
      </c>
    </row>
    <row r="583" spans="1:11" ht="22.5" x14ac:dyDescent="0.2">
      <c r="A583" s="28" t="s">
        <v>1178</v>
      </c>
      <c r="B583" s="50" t="s">
        <v>234</v>
      </c>
      <c r="C583" s="51">
        <v>80513</v>
      </c>
      <c r="D583" s="236" t="s">
        <v>548</v>
      </c>
      <c r="E583" s="48" t="s">
        <v>230</v>
      </c>
      <c r="F583" s="74">
        <v>8</v>
      </c>
      <c r="G583" s="54">
        <v>8</v>
      </c>
      <c r="H583" s="54">
        <v>9.6999999999999993</v>
      </c>
      <c r="I583" s="54">
        <v>9.9699999999999989</v>
      </c>
      <c r="J583" s="86">
        <f t="shared" si="144"/>
        <v>157.36000000000001</v>
      </c>
      <c r="K583" s="86">
        <f t="shared" si="145"/>
        <v>157.36000000000001</v>
      </c>
    </row>
    <row r="584" spans="1:11" ht="22.5" x14ac:dyDescent="0.2">
      <c r="A584" s="28" t="s">
        <v>1179</v>
      </c>
      <c r="B584" s="50" t="s">
        <v>234</v>
      </c>
      <c r="C584" s="51">
        <v>80514</v>
      </c>
      <c r="D584" s="236" t="s">
        <v>550</v>
      </c>
      <c r="E584" s="48" t="s">
        <v>230</v>
      </c>
      <c r="F584" s="74">
        <v>8</v>
      </c>
      <c r="G584" s="54">
        <v>8</v>
      </c>
      <c r="H584" s="54">
        <v>33.83</v>
      </c>
      <c r="I584" s="54">
        <v>4.3499999999999996</v>
      </c>
      <c r="J584" s="86">
        <f t="shared" si="144"/>
        <v>305.44</v>
      </c>
      <c r="K584" s="86">
        <f t="shared" si="145"/>
        <v>305.44</v>
      </c>
    </row>
    <row r="585" spans="1:11" ht="22.5" x14ac:dyDescent="0.2">
      <c r="A585" s="28" t="s">
        <v>1180</v>
      </c>
      <c r="B585" s="50" t="s">
        <v>234</v>
      </c>
      <c r="C585" s="51">
        <v>80510</v>
      </c>
      <c r="D585" s="236" t="s">
        <v>552</v>
      </c>
      <c r="E585" s="48" t="s">
        <v>230</v>
      </c>
      <c r="F585" s="74">
        <v>8</v>
      </c>
      <c r="G585" s="54">
        <v>8</v>
      </c>
      <c r="H585" s="54">
        <v>10.65</v>
      </c>
      <c r="I585" s="54">
        <v>4.66</v>
      </c>
      <c r="J585" s="86">
        <f t="shared" si="144"/>
        <v>122.48</v>
      </c>
      <c r="K585" s="86">
        <f t="shared" si="145"/>
        <v>122.48</v>
      </c>
    </row>
    <row r="586" spans="1:11" ht="22.5" x14ac:dyDescent="0.2">
      <c r="A586" s="28" t="s">
        <v>1181</v>
      </c>
      <c r="B586" s="50" t="s">
        <v>234</v>
      </c>
      <c r="C586" s="51">
        <v>80526</v>
      </c>
      <c r="D586" s="236" t="s">
        <v>557</v>
      </c>
      <c r="E586" s="48" t="s">
        <v>230</v>
      </c>
      <c r="F586" s="74">
        <v>8</v>
      </c>
      <c r="G586" s="54">
        <v>8</v>
      </c>
      <c r="H586" s="54">
        <v>133.38999999999999</v>
      </c>
      <c r="I586" s="54">
        <v>4.67</v>
      </c>
      <c r="J586" s="86">
        <f t="shared" si="144"/>
        <v>1104.48</v>
      </c>
      <c r="K586" s="86">
        <f t="shared" si="145"/>
        <v>1104.48</v>
      </c>
    </row>
    <row r="587" spans="1:11" ht="22.5" x14ac:dyDescent="0.2">
      <c r="A587" s="28" t="s">
        <v>1182</v>
      </c>
      <c r="B587" s="50" t="s">
        <v>318</v>
      </c>
      <c r="C587" s="51">
        <v>95544</v>
      </c>
      <c r="D587" s="236" t="s">
        <v>559</v>
      </c>
      <c r="E587" s="48" t="s">
        <v>230</v>
      </c>
      <c r="F587" s="74">
        <v>8</v>
      </c>
      <c r="G587" s="54">
        <v>8</v>
      </c>
      <c r="H587" s="54">
        <v>20.190000000000001</v>
      </c>
      <c r="I587" s="54">
        <v>7.0600000000000005</v>
      </c>
      <c r="J587" s="86">
        <f t="shared" si="144"/>
        <v>218</v>
      </c>
      <c r="K587" s="86">
        <f t="shared" si="145"/>
        <v>218</v>
      </c>
    </row>
    <row r="588" spans="1:11" ht="22.5" x14ac:dyDescent="0.2">
      <c r="A588" s="28" t="s">
        <v>1183</v>
      </c>
      <c r="B588" s="50" t="s">
        <v>400</v>
      </c>
      <c r="C588" s="58" t="s">
        <v>1184</v>
      </c>
      <c r="D588" s="236" t="s">
        <v>1185</v>
      </c>
      <c r="E588" s="48" t="s">
        <v>230</v>
      </c>
      <c r="F588" s="74">
        <v>8</v>
      </c>
      <c r="G588" s="54">
        <v>8</v>
      </c>
      <c r="H588" s="54">
        <v>89.95</v>
      </c>
      <c r="I588" s="54">
        <v>6.22</v>
      </c>
      <c r="J588" s="86">
        <f t="shared" si="144"/>
        <v>769.36</v>
      </c>
      <c r="K588" s="86">
        <f t="shared" si="145"/>
        <v>769.36</v>
      </c>
    </row>
    <row r="589" spans="1:11" ht="22.5" x14ac:dyDescent="0.2">
      <c r="A589" s="28" t="s">
        <v>1186</v>
      </c>
      <c r="B589" s="50" t="s">
        <v>400</v>
      </c>
      <c r="C589" s="58" t="s">
        <v>567</v>
      </c>
      <c r="D589" s="236" t="s">
        <v>568</v>
      </c>
      <c r="E589" s="48" t="s">
        <v>230</v>
      </c>
      <c r="F589" s="74">
        <v>6</v>
      </c>
      <c r="G589" s="54">
        <v>6</v>
      </c>
      <c r="H589" s="54">
        <v>38.21</v>
      </c>
      <c r="I589" s="54">
        <v>5.3599999999999994</v>
      </c>
      <c r="J589" s="86">
        <f t="shared" si="144"/>
        <v>261.42</v>
      </c>
      <c r="K589" s="86">
        <f t="shared" si="145"/>
        <v>261.42</v>
      </c>
    </row>
    <row r="590" spans="1:11" ht="22.5" x14ac:dyDescent="0.2">
      <c r="A590" s="28" t="s">
        <v>1187</v>
      </c>
      <c r="B590" s="50" t="s">
        <v>400</v>
      </c>
      <c r="C590" s="58" t="s">
        <v>570</v>
      </c>
      <c r="D590" s="236" t="s">
        <v>571</v>
      </c>
      <c r="E590" s="48" t="s">
        <v>230</v>
      </c>
      <c r="F590" s="74">
        <v>4</v>
      </c>
      <c r="G590" s="54">
        <v>4</v>
      </c>
      <c r="H590" s="54">
        <v>83.1</v>
      </c>
      <c r="I590" s="54">
        <v>7.7700000000000005</v>
      </c>
      <c r="J590" s="86">
        <f t="shared" si="144"/>
        <v>363.48</v>
      </c>
      <c r="K590" s="86">
        <f t="shared" si="145"/>
        <v>363.48</v>
      </c>
    </row>
    <row r="591" spans="1:11" ht="22.5" x14ac:dyDescent="0.2">
      <c r="A591" s="28" t="s">
        <v>1188</v>
      </c>
      <c r="B591" s="50" t="s">
        <v>318</v>
      </c>
      <c r="C591" s="51">
        <v>100875</v>
      </c>
      <c r="D591" s="236" t="s">
        <v>1189</v>
      </c>
      <c r="E591" s="48" t="s">
        <v>230</v>
      </c>
      <c r="F591" s="74">
        <v>2</v>
      </c>
      <c r="G591" s="54">
        <v>2</v>
      </c>
      <c r="H591" s="54">
        <v>950.95</v>
      </c>
      <c r="I591" s="54">
        <v>28.27</v>
      </c>
      <c r="J591" s="86">
        <f t="shared" si="144"/>
        <v>1958.44</v>
      </c>
      <c r="K591" s="86">
        <f t="shared" si="145"/>
        <v>1958.44</v>
      </c>
    </row>
    <row r="592" spans="1:11" x14ac:dyDescent="0.2">
      <c r="A592" s="59" t="s">
        <v>1190</v>
      </c>
      <c r="B592" s="60"/>
      <c r="C592" s="60"/>
      <c r="D592" s="59" t="s">
        <v>1191</v>
      </c>
      <c r="E592" s="60"/>
      <c r="F592" s="81"/>
      <c r="G592" s="81"/>
      <c r="H592" s="81"/>
      <c r="I592" s="81"/>
      <c r="J592" s="90">
        <f>SUM(J593:J600)</f>
        <v>3163.1400000000003</v>
      </c>
      <c r="K592" s="90">
        <f>SUM(K593:K600)</f>
        <v>3163.1400000000003</v>
      </c>
    </row>
    <row r="593" spans="1:11" ht="22.5" x14ac:dyDescent="0.2">
      <c r="A593" s="28" t="s">
        <v>1192</v>
      </c>
      <c r="B593" s="50" t="s">
        <v>234</v>
      </c>
      <c r="C593" s="51">
        <v>80542</v>
      </c>
      <c r="D593" s="236" t="s">
        <v>1193</v>
      </c>
      <c r="E593" s="48" t="s">
        <v>230</v>
      </c>
      <c r="F593" s="74">
        <v>2</v>
      </c>
      <c r="G593" s="54">
        <v>2</v>
      </c>
      <c r="H593" s="54">
        <v>83.36</v>
      </c>
      <c r="I593" s="54">
        <v>51.05</v>
      </c>
      <c r="J593" s="86">
        <f t="shared" ref="J593:J600" si="146">TRUNC((I593+H593)*F593,2)</f>
        <v>268.82</v>
      </c>
      <c r="K593" s="86">
        <f t="shared" ref="K593:K600" si="147">TRUNC((I593+H593)*G593,2)</f>
        <v>268.82</v>
      </c>
    </row>
    <row r="594" spans="1:11" ht="22.5" x14ac:dyDescent="0.2">
      <c r="A594" s="28" t="s">
        <v>1194</v>
      </c>
      <c r="B594" s="50" t="s">
        <v>234</v>
      </c>
      <c r="C594" s="51">
        <v>80550</v>
      </c>
      <c r="D594" s="236" t="s">
        <v>523</v>
      </c>
      <c r="E594" s="48" t="s">
        <v>524</v>
      </c>
      <c r="F594" s="74">
        <v>6</v>
      </c>
      <c r="G594" s="54">
        <v>6</v>
      </c>
      <c r="H594" s="54">
        <v>3.56</v>
      </c>
      <c r="I594" s="54">
        <v>4.67</v>
      </c>
      <c r="J594" s="86">
        <f t="shared" si="146"/>
        <v>49.38</v>
      </c>
      <c r="K594" s="86">
        <f t="shared" si="147"/>
        <v>49.38</v>
      </c>
    </row>
    <row r="595" spans="1:11" ht="22.5" x14ac:dyDescent="0.2">
      <c r="A595" s="28" t="s">
        <v>1195</v>
      </c>
      <c r="B595" s="50" t="s">
        <v>234</v>
      </c>
      <c r="C595" s="51">
        <v>80555</v>
      </c>
      <c r="D595" s="236" t="s">
        <v>519</v>
      </c>
      <c r="E595" s="48" t="s">
        <v>230</v>
      </c>
      <c r="F595" s="74">
        <v>6</v>
      </c>
      <c r="G595" s="54">
        <v>6</v>
      </c>
      <c r="H595" s="54">
        <v>43.95</v>
      </c>
      <c r="I595" s="54">
        <v>7.7700000000000005</v>
      </c>
      <c r="J595" s="86">
        <f t="shared" si="146"/>
        <v>310.32</v>
      </c>
      <c r="K595" s="86">
        <f t="shared" si="147"/>
        <v>310.32</v>
      </c>
    </row>
    <row r="596" spans="1:11" ht="22.5" x14ac:dyDescent="0.2">
      <c r="A596" s="28" t="s">
        <v>1196</v>
      </c>
      <c r="B596" s="50" t="s">
        <v>318</v>
      </c>
      <c r="C596" s="51">
        <v>86883</v>
      </c>
      <c r="D596" s="236" t="s">
        <v>517</v>
      </c>
      <c r="E596" s="48" t="s">
        <v>230</v>
      </c>
      <c r="F596" s="74">
        <v>6</v>
      </c>
      <c r="G596" s="54">
        <v>6</v>
      </c>
      <c r="H596" s="54">
        <v>8.1999999999999993</v>
      </c>
      <c r="I596" s="54">
        <v>1.87</v>
      </c>
      <c r="J596" s="86">
        <f t="shared" si="146"/>
        <v>60.42</v>
      </c>
      <c r="K596" s="86">
        <f t="shared" si="147"/>
        <v>60.42</v>
      </c>
    </row>
    <row r="597" spans="1:11" ht="33.75" x14ac:dyDescent="0.2">
      <c r="A597" s="28" t="s">
        <v>1197</v>
      </c>
      <c r="B597" s="50" t="s">
        <v>234</v>
      </c>
      <c r="C597" s="51">
        <v>80573</v>
      </c>
      <c r="D597" s="236" t="s">
        <v>1198</v>
      </c>
      <c r="E597" s="48" t="s">
        <v>230</v>
      </c>
      <c r="F597" s="74">
        <v>2</v>
      </c>
      <c r="G597" s="54">
        <v>2</v>
      </c>
      <c r="H597" s="54">
        <v>653.44000000000005</v>
      </c>
      <c r="I597" s="54">
        <v>6.22</v>
      </c>
      <c r="J597" s="86">
        <f t="shared" si="146"/>
        <v>1319.32</v>
      </c>
      <c r="K597" s="86">
        <f t="shared" si="147"/>
        <v>1319.32</v>
      </c>
    </row>
    <row r="598" spans="1:11" ht="22.5" x14ac:dyDescent="0.2">
      <c r="A598" s="28" t="s">
        <v>1199</v>
      </c>
      <c r="B598" s="50" t="s">
        <v>234</v>
      </c>
      <c r="C598" s="51">
        <v>80572</v>
      </c>
      <c r="D598" s="236" t="s">
        <v>515</v>
      </c>
      <c r="E598" s="48" t="s">
        <v>230</v>
      </c>
      <c r="F598" s="74">
        <v>4</v>
      </c>
      <c r="G598" s="54">
        <v>4</v>
      </c>
      <c r="H598" s="54">
        <v>104.36999999999999</v>
      </c>
      <c r="I598" s="54">
        <v>6.22</v>
      </c>
      <c r="J598" s="86">
        <f t="shared" si="146"/>
        <v>442.36</v>
      </c>
      <c r="K598" s="86">
        <f t="shared" si="147"/>
        <v>442.36</v>
      </c>
    </row>
    <row r="599" spans="1:11" ht="22.5" x14ac:dyDescent="0.2">
      <c r="A599" s="28" t="s">
        <v>1200</v>
      </c>
      <c r="B599" s="50" t="s">
        <v>234</v>
      </c>
      <c r="C599" s="51">
        <v>80580</v>
      </c>
      <c r="D599" s="236" t="s">
        <v>1201</v>
      </c>
      <c r="E599" s="48" t="s">
        <v>230</v>
      </c>
      <c r="F599" s="74">
        <v>6</v>
      </c>
      <c r="G599" s="54">
        <v>6</v>
      </c>
      <c r="H599" s="54">
        <v>57.96</v>
      </c>
      <c r="I599" s="54">
        <v>4.66</v>
      </c>
      <c r="J599" s="86">
        <f t="shared" si="146"/>
        <v>375.72</v>
      </c>
      <c r="K599" s="86">
        <f t="shared" si="147"/>
        <v>375.72</v>
      </c>
    </row>
    <row r="600" spans="1:11" ht="22.5" x14ac:dyDescent="0.2">
      <c r="A600" s="28" t="s">
        <v>1202</v>
      </c>
      <c r="B600" s="50" t="s">
        <v>234</v>
      </c>
      <c r="C600" s="51">
        <v>80587</v>
      </c>
      <c r="D600" s="236" t="s">
        <v>1203</v>
      </c>
      <c r="E600" s="48" t="s">
        <v>230</v>
      </c>
      <c r="F600" s="74">
        <v>4</v>
      </c>
      <c r="G600" s="54">
        <v>4</v>
      </c>
      <c r="H600" s="54">
        <v>72.06</v>
      </c>
      <c r="I600" s="54">
        <v>12.14</v>
      </c>
      <c r="J600" s="86">
        <f t="shared" si="146"/>
        <v>336.8</v>
      </c>
      <c r="K600" s="86">
        <f t="shared" si="147"/>
        <v>336.8</v>
      </c>
    </row>
    <row r="601" spans="1:11" x14ac:dyDescent="0.2">
      <c r="A601" s="59" t="s">
        <v>1204</v>
      </c>
      <c r="B601" s="60"/>
      <c r="C601" s="60"/>
      <c r="D601" s="59" t="s">
        <v>1205</v>
      </c>
      <c r="E601" s="60"/>
      <c r="F601" s="81"/>
      <c r="G601" s="81"/>
      <c r="H601" s="81"/>
      <c r="I601" s="81"/>
      <c r="J601" s="90">
        <f>SUM(J602:J604)</f>
        <v>1988.52</v>
      </c>
      <c r="K601" s="90">
        <f>SUM(K602:K604)</f>
        <v>1988.52</v>
      </c>
    </row>
    <row r="602" spans="1:11" ht="22.5" x14ac:dyDescent="0.2">
      <c r="A602" s="28" t="s">
        <v>1206</v>
      </c>
      <c r="B602" s="50" t="s">
        <v>234</v>
      </c>
      <c r="C602" s="51">
        <v>80721</v>
      </c>
      <c r="D602" s="236" t="s">
        <v>563</v>
      </c>
      <c r="E602" s="48" t="s">
        <v>230</v>
      </c>
      <c r="F602" s="74">
        <v>12</v>
      </c>
      <c r="G602" s="54">
        <v>12</v>
      </c>
      <c r="H602" s="54">
        <v>79.89</v>
      </c>
      <c r="I602" s="54">
        <v>15.56</v>
      </c>
      <c r="J602" s="86">
        <f t="shared" ref="J602:J604" si="148">TRUNC((I602+H602)*F602,2)</f>
        <v>1145.4000000000001</v>
      </c>
      <c r="K602" s="86">
        <f t="shared" ref="K602:K604" si="149">TRUNC((I602+H602)*G602,2)</f>
        <v>1145.4000000000001</v>
      </c>
    </row>
    <row r="603" spans="1:11" ht="22.5" x14ac:dyDescent="0.2">
      <c r="A603" s="28" t="s">
        <v>1207</v>
      </c>
      <c r="B603" s="50" t="s">
        <v>318</v>
      </c>
      <c r="C603" s="51">
        <v>95543</v>
      </c>
      <c r="D603" s="236" t="s">
        <v>1208</v>
      </c>
      <c r="E603" s="48" t="s">
        <v>230</v>
      </c>
      <c r="F603" s="74">
        <v>12</v>
      </c>
      <c r="G603" s="54">
        <v>12</v>
      </c>
      <c r="H603" s="54">
        <v>25.58</v>
      </c>
      <c r="I603" s="54">
        <v>14.14</v>
      </c>
      <c r="J603" s="86">
        <f t="shared" si="148"/>
        <v>476.64</v>
      </c>
      <c r="K603" s="86">
        <f t="shared" si="149"/>
        <v>476.64</v>
      </c>
    </row>
    <row r="604" spans="1:11" ht="22.5" x14ac:dyDescent="0.2">
      <c r="A604" s="28" t="s">
        <v>1209</v>
      </c>
      <c r="B604" s="50" t="s">
        <v>234</v>
      </c>
      <c r="C604" s="51">
        <v>80741</v>
      </c>
      <c r="D604" s="236" t="s">
        <v>1210</v>
      </c>
      <c r="E604" s="48" t="s">
        <v>230</v>
      </c>
      <c r="F604" s="74">
        <v>12</v>
      </c>
      <c r="G604" s="54">
        <v>12</v>
      </c>
      <c r="H604" s="54">
        <v>22.76</v>
      </c>
      <c r="I604" s="54">
        <v>7.78</v>
      </c>
      <c r="J604" s="86">
        <f t="shared" si="148"/>
        <v>366.48</v>
      </c>
      <c r="K604" s="86">
        <f t="shared" si="149"/>
        <v>366.48</v>
      </c>
    </row>
    <row r="605" spans="1:11" x14ac:dyDescent="0.2">
      <c r="A605" s="59" t="s">
        <v>1211</v>
      </c>
      <c r="B605" s="60"/>
      <c r="C605" s="60"/>
      <c r="D605" s="59" t="s">
        <v>501</v>
      </c>
      <c r="E605" s="60"/>
      <c r="F605" s="81"/>
      <c r="G605" s="81"/>
      <c r="H605" s="81"/>
      <c r="I605" s="81"/>
      <c r="J605" s="90">
        <f>SUM(J606:J608)</f>
        <v>1826.14</v>
      </c>
      <c r="K605" s="90">
        <f>SUM(K606:K608)</f>
        <v>1826.14</v>
      </c>
    </row>
    <row r="606" spans="1:11" ht="33.75" x14ac:dyDescent="0.2">
      <c r="A606" s="28" t="s">
        <v>1212</v>
      </c>
      <c r="B606" s="50" t="s">
        <v>318</v>
      </c>
      <c r="C606" s="51">
        <v>94792</v>
      </c>
      <c r="D606" s="237" t="s">
        <v>1213</v>
      </c>
      <c r="E606" s="48" t="s">
        <v>230</v>
      </c>
      <c r="F606" s="74">
        <v>2</v>
      </c>
      <c r="G606" s="54">
        <v>2</v>
      </c>
      <c r="H606" s="54">
        <v>95.36999999999999</v>
      </c>
      <c r="I606" s="54">
        <v>8.0399999999999991</v>
      </c>
      <c r="J606" s="86">
        <f t="shared" ref="J606:J608" si="150">TRUNC((I606+H606)*F606,2)</f>
        <v>206.82</v>
      </c>
      <c r="K606" s="86">
        <f t="shared" ref="K606:K608" si="151">TRUNC((I606+H606)*G606,2)</f>
        <v>206.82</v>
      </c>
    </row>
    <row r="607" spans="1:11" ht="33.75" x14ac:dyDescent="0.2">
      <c r="A607" s="28" t="s">
        <v>1214</v>
      </c>
      <c r="B607" s="50" t="s">
        <v>318</v>
      </c>
      <c r="C607" s="51">
        <v>94794</v>
      </c>
      <c r="D607" s="236" t="s">
        <v>505</v>
      </c>
      <c r="E607" s="48" t="s">
        <v>230</v>
      </c>
      <c r="F607" s="74">
        <v>4</v>
      </c>
      <c r="G607" s="54">
        <v>4</v>
      </c>
      <c r="H607" s="54">
        <v>138.67000000000002</v>
      </c>
      <c r="I607" s="54">
        <v>11.61</v>
      </c>
      <c r="J607" s="86">
        <f t="shared" si="150"/>
        <v>601.12</v>
      </c>
      <c r="K607" s="86">
        <f t="shared" si="151"/>
        <v>601.12</v>
      </c>
    </row>
    <row r="608" spans="1:11" ht="33.75" x14ac:dyDescent="0.2">
      <c r="A608" s="28" t="s">
        <v>1215</v>
      </c>
      <c r="B608" s="50" t="s">
        <v>318</v>
      </c>
      <c r="C608" s="51">
        <v>89987</v>
      </c>
      <c r="D608" s="236" t="s">
        <v>1216</v>
      </c>
      <c r="E608" s="48" t="s">
        <v>230</v>
      </c>
      <c r="F608" s="74">
        <v>12</v>
      </c>
      <c r="G608" s="54">
        <v>12</v>
      </c>
      <c r="H608" s="54">
        <v>77.989999999999995</v>
      </c>
      <c r="I608" s="54">
        <v>6.8599999999999994</v>
      </c>
      <c r="J608" s="86">
        <f t="shared" si="150"/>
        <v>1018.2</v>
      </c>
      <c r="K608" s="86">
        <f t="shared" si="151"/>
        <v>1018.2</v>
      </c>
    </row>
    <row r="609" spans="1:11" x14ac:dyDescent="0.2">
      <c r="A609" s="55" t="s">
        <v>1217</v>
      </c>
      <c r="B609" s="56"/>
      <c r="C609" s="56"/>
      <c r="D609" s="55" t="s">
        <v>573</v>
      </c>
      <c r="E609" s="56"/>
      <c r="F609" s="80"/>
      <c r="G609" s="80"/>
      <c r="H609" s="80"/>
      <c r="I609" s="80"/>
      <c r="J609" s="88">
        <f>SUM(J610,J615,J618,J623,J626,J633,J639)</f>
        <v>4567.59</v>
      </c>
      <c r="K609" s="88">
        <f>SUM(K610,K615,K618,K623,K626,K633,K639)</f>
        <v>4567.59</v>
      </c>
    </row>
    <row r="610" spans="1:11" x14ac:dyDescent="0.2">
      <c r="A610" s="59" t="s">
        <v>1218</v>
      </c>
      <c r="B610" s="60"/>
      <c r="C610" s="60"/>
      <c r="D610" s="59" t="s">
        <v>575</v>
      </c>
      <c r="E610" s="60"/>
      <c r="F610" s="81"/>
      <c r="G610" s="81"/>
      <c r="H610" s="81"/>
      <c r="I610" s="81"/>
      <c r="J610" s="90">
        <f>SUM(J611:J614)</f>
        <v>2029.8000000000002</v>
      </c>
      <c r="K610" s="90">
        <f>SUM(K611:K614)</f>
        <v>2029.8000000000002</v>
      </c>
    </row>
    <row r="611" spans="1:11" ht="22.5" x14ac:dyDescent="0.2">
      <c r="A611" s="28" t="s">
        <v>1219</v>
      </c>
      <c r="B611" s="50" t="s">
        <v>234</v>
      </c>
      <c r="C611" s="51">
        <v>81003</v>
      </c>
      <c r="D611" s="236" t="s">
        <v>577</v>
      </c>
      <c r="E611" s="48" t="s">
        <v>255</v>
      </c>
      <c r="F611" s="74">
        <v>54</v>
      </c>
      <c r="G611" s="54">
        <v>54</v>
      </c>
      <c r="H611" s="54">
        <v>3.46</v>
      </c>
      <c r="I611" s="54">
        <v>3.74</v>
      </c>
      <c r="J611" s="86">
        <f t="shared" ref="J611:J614" si="152">TRUNC((I611+H611)*F611,2)</f>
        <v>388.8</v>
      </c>
      <c r="K611" s="86">
        <f t="shared" ref="K611:K614" si="153">TRUNC((I611+H611)*G611,2)</f>
        <v>388.8</v>
      </c>
    </row>
    <row r="612" spans="1:11" ht="33.75" x14ac:dyDescent="0.2">
      <c r="A612" s="28" t="s">
        <v>1220</v>
      </c>
      <c r="B612" s="50" t="s">
        <v>318</v>
      </c>
      <c r="C612" s="51">
        <v>89447</v>
      </c>
      <c r="D612" s="236" t="s">
        <v>1221</v>
      </c>
      <c r="E612" s="48" t="s">
        <v>255</v>
      </c>
      <c r="F612" s="74">
        <v>18</v>
      </c>
      <c r="G612" s="54">
        <v>18</v>
      </c>
      <c r="H612" s="54">
        <v>10.29</v>
      </c>
      <c r="I612" s="54">
        <v>0.7</v>
      </c>
      <c r="J612" s="86">
        <f t="shared" si="152"/>
        <v>197.82</v>
      </c>
      <c r="K612" s="86">
        <f t="shared" si="153"/>
        <v>197.82</v>
      </c>
    </row>
    <row r="613" spans="1:11" ht="33.75" x14ac:dyDescent="0.2">
      <c r="A613" s="28" t="s">
        <v>1222</v>
      </c>
      <c r="B613" s="50" t="s">
        <v>318</v>
      </c>
      <c r="C613" s="51">
        <v>89449</v>
      </c>
      <c r="D613" s="236" t="s">
        <v>579</v>
      </c>
      <c r="E613" s="48" t="s">
        <v>255</v>
      </c>
      <c r="F613" s="74">
        <v>48</v>
      </c>
      <c r="G613" s="54">
        <v>48</v>
      </c>
      <c r="H613" s="54">
        <v>17.66</v>
      </c>
      <c r="I613" s="54">
        <v>1.04</v>
      </c>
      <c r="J613" s="86">
        <f t="shared" si="152"/>
        <v>897.6</v>
      </c>
      <c r="K613" s="86">
        <f t="shared" si="153"/>
        <v>897.6</v>
      </c>
    </row>
    <row r="614" spans="1:11" ht="22.5" x14ac:dyDescent="0.2">
      <c r="A614" s="28" t="s">
        <v>1223</v>
      </c>
      <c r="B614" s="50" t="s">
        <v>234</v>
      </c>
      <c r="C614" s="51">
        <v>81007</v>
      </c>
      <c r="D614" s="236" t="s">
        <v>581</v>
      </c>
      <c r="E614" s="48" t="s">
        <v>255</v>
      </c>
      <c r="F614" s="74">
        <v>18</v>
      </c>
      <c r="G614" s="54">
        <v>18</v>
      </c>
      <c r="H614" s="54">
        <v>21.08</v>
      </c>
      <c r="I614" s="54">
        <v>9.23</v>
      </c>
      <c r="J614" s="86">
        <f t="shared" si="152"/>
        <v>545.58000000000004</v>
      </c>
      <c r="K614" s="86">
        <f t="shared" si="153"/>
        <v>545.58000000000004</v>
      </c>
    </row>
    <row r="615" spans="1:11" x14ac:dyDescent="0.2">
      <c r="A615" s="59" t="s">
        <v>1224</v>
      </c>
      <c r="B615" s="60"/>
      <c r="C615" s="60"/>
      <c r="D615" s="59" t="s">
        <v>617</v>
      </c>
      <c r="E615" s="60"/>
      <c r="F615" s="81"/>
      <c r="G615" s="81"/>
      <c r="H615" s="81"/>
      <c r="I615" s="81"/>
      <c r="J615" s="91">
        <f>SUM(J616:J617)</f>
        <v>158.30000000000001</v>
      </c>
      <c r="K615" s="91">
        <f>SUM(K616:K617)</f>
        <v>158.30000000000001</v>
      </c>
    </row>
    <row r="616" spans="1:11" ht="22.5" x14ac:dyDescent="0.2">
      <c r="A616" s="28" t="s">
        <v>1225</v>
      </c>
      <c r="B616" s="50" t="s">
        <v>234</v>
      </c>
      <c r="C616" s="51">
        <v>81069</v>
      </c>
      <c r="D616" s="236" t="s">
        <v>621</v>
      </c>
      <c r="E616" s="48" t="s">
        <v>230</v>
      </c>
      <c r="F616" s="74">
        <v>15</v>
      </c>
      <c r="G616" s="54">
        <v>15</v>
      </c>
      <c r="H616" s="54">
        <v>4.66</v>
      </c>
      <c r="I616" s="54">
        <v>4.34</v>
      </c>
      <c r="J616" s="86">
        <f t="shared" ref="J616:J617" si="154">TRUNC((I616+H616)*F616,2)</f>
        <v>135</v>
      </c>
      <c r="K616" s="86">
        <f t="shared" ref="K616:K617" si="155">TRUNC((I616+H616)*G616,2)</f>
        <v>135</v>
      </c>
    </row>
    <row r="617" spans="1:11" ht="22.5" x14ac:dyDescent="0.2">
      <c r="A617" s="28" t="s">
        <v>1226</v>
      </c>
      <c r="B617" s="50" t="s">
        <v>234</v>
      </c>
      <c r="C617" s="51">
        <v>81067</v>
      </c>
      <c r="D617" s="236" t="s">
        <v>1227</v>
      </c>
      <c r="E617" s="48" t="s">
        <v>230</v>
      </c>
      <c r="F617" s="74">
        <v>5</v>
      </c>
      <c r="G617" s="54">
        <v>5</v>
      </c>
      <c r="H617" s="54">
        <v>1.8599999999999999</v>
      </c>
      <c r="I617" s="54">
        <v>2.8</v>
      </c>
      <c r="J617" s="86">
        <f t="shared" si="154"/>
        <v>23.3</v>
      </c>
      <c r="K617" s="86">
        <f t="shared" si="155"/>
        <v>23.3</v>
      </c>
    </row>
    <row r="618" spans="1:11" x14ac:dyDescent="0.2">
      <c r="A618" s="59" t="s">
        <v>1228</v>
      </c>
      <c r="B618" s="60"/>
      <c r="C618" s="60"/>
      <c r="D618" s="59" t="s">
        <v>1229</v>
      </c>
      <c r="E618" s="60"/>
      <c r="F618" s="81"/>
      <c r="G618" s="81"/>
      <c r="H618" s="81"/>
      <c r="I618" s="81"/>
      <c r="J618" s="91">
        <f>SUM(J619:J622)</f>
        <v>157.5</v>
      </c>
      <c r="K618" s="91">
        <f>SUM(K619:K622)</f>
        <v>157.5</v>
      </c>
    </row>
    <row r="619" spans="1:11" ht="22.5" x14ac:dyDescent="0.2">
      <c r="A619" s="28" t="s">
        <v>1230</v>
      </c>
      <c r="B619" s="50" t="s">
        <v>234</v>
      </c>
      <c r="C619" s="51">
        <v>81102</v>
      </c>
      <c r="D619" s="236" t="s">
        <v>1231</v>
      </c>
      <c r="E619" s="48" t="s">
        <v>230</v>
      </c>
      <c r="F619" s="74">
        <v>5</v>
      </c>
      <c r="G619" s="54">
        <v>5</v>
      </c>
      <c r="H619" s="54">
        <v>0.82</v>
      </c>
      <c r="I619" s="54">
        <v>2.8</v>
      </c>
      <c r="J619" s="86">
        <f t="shared" ref="J619:J622" si="156">TRUNC((I619+H619)*F619,2)</f>
        <v>18.100000000000001</v>
      </c>
      <c r="K619" s="86">
        <f t="shared" ref="K619:K622" si="157">TRUNC((I619+H619)*G619,2)</f>
        <v>18.100000000000001</v>
      </c>
    </row>
    <row r="620" spans="1:11" ht="22.5" x14ac:dyDescent="0.2">
      <c r="A620" s="28" t="s">
        <v>1232</v>
      </c>
      <c r="B620" s="50" t="s">
        <v>234</v>
      </c>
      <c r="C620" s="51">
        <v>81132</v>
      </c>
      <c r="D620" s="236" t="s">
        <v>1233</v>
      </c>
      <c r="E620" s="48" t="s">
        <v>230</v>
      </c>
      <c r="F620" s="74">
        <v>5</v>
      </c>
      <c r="G620" s="54">
        <v>5</v>
      </c>
      <c r="H620" s="54">
        <v>4.8100000000000005</v>
      </c>
      <c r="I620" s="54">
        <v>4.67</v>
      </c>
      <c r="J620" s="86">
        <f t="shared" si="156"/>
        <v>47.4</v>
      </c>
      <c r="K620" s="86">
        <f t="shared" si="157"/>
        <v>47.4</v>
      </c>
    </row>
    <row r="621" spans="1:11" ht="22.5" x14ac:dyDescent="0.2">
      <c r="A621" s="28" t="s">
        <v>1234</v>
      </c>
      <c r="B621" s="50" t="s">
        <v>234</v>
      </c>
      <c r="C621" s="51">
        <v>81104</v>
      </c>
      <c r="D621" s="236" t="s">
        <v>1235</v>
      </c>
      <c r="E621" s="48" t="s">
        <v>230</v>
      </c>
      <c r="F621" s="74">
        <v>5</v>
      </c>
      <c r="G621" s="54">
        <v>5</v>
      </c>
      <c r="H621" s="54">
        <v>4.51</v>
      </c>
      <c r="I621" s="54">
        <v>4.3499999999999996</v>
      </c>
      <c r="J621" s="86">
        <f t="shared" si="156"/>
        <v>44.3</v>
      </c>
      <c r="K621" s="86">
        <f t="shared" si="157"/>
        <v>44.3</v>
      </c>
    </row>
    <row r="622" spans="1:11" ht="22.5" x14ac:dyDescent="0.2">
      <c r="A622" s="28" t="s">
        <v>1236</v>
      </c>
      <c r="B622" s="50" t="s">
        <v>234</v>
      </c>
      <c r="C622" s="51">
        <v>81105</v>
      </c>
      <c r="D622" s="236" t="s">
        <v>1237</v>
      </c>
      <c r="E622" s="48" t="s">
        <v>230</v>
      </c>
      <c r="F622" s="74">
        <v>5</v>
      </c>
      <c r="G622" s="54">
        <v>5</v>
      </c>
      <c r="H622" s="54">
        <v>5.19</v>
      </c>
      <c r="I622" s="54">
        <v>4.3499999999999996</v>
      </c>
      <c r="J622" s="86">
        <f t="shared" si="156"/>
        <v>47.7</v>
      </c>
      <c r="K622" s="86">
        <f t="shared" si="157"/>
        <v>47.7</v>
      </c>
    </row>
    <row r="623" spans="1:11" x14ac:dyDescent="0.2">
      <c r="A623" s="59" t="s">
        <v>1238</v>
      </c>
      <c r="B623" s="60"/>
      <c r="C623" s="60"/>
      <c r="D623" s="59" t="s">
        <v>1239</v>
      </c>
      <c r="E623" s="60"/>
      <c r="F623" s="81"/>
      <c r="G623" s="81"/>
      <c r="H623" s="81"/>
      <c r="I623" s="81"/>
      <c r="J623" s="91">
        <f>SUM(J624:J625)</f>
        <v>149.65</v>
      </c>
      <c r="K623" s="91">
        <f>SUM(K624:K625)</f>
        <v>149.65</v>
      </c>
    </row>
    <row r="624" spans="1:11" ht="33.75" x14ac:dyDescent="0.2">
      <c r="A624" s="28" t="s">
        <v>1240</v>
      </c>
      <c r="B624" s="50" t="s">
        <v>318</v>
      </c>
      <c r="C624" s="51">
        <v>89605</v>
      </c>
      <c r="D624" s="237" t="s">
        <v>1241</v>
      </c>
      <c r="E624" s="48" t="s">
        <v>230</v>
      </c>
      <c r="F624" s="74">
        <v>5</v>
      </c>
      <c r="G624" s="54">
        <v>5</v>
      </c>
      <c r="H624" s="54">
        <v>16.340000000000003</v>
      </c>
      <c r="I624" s="54">
        <v>2.85</v>
      </c>
      <c r="J624" s="86">
        <f t="shared" ref="J624:J625" si="158">TRUNC((I624+H624)*F624,2)</f>
        <v>95.95</v>
      </c>
      <c r="K624" s="86">
        <f t="shared" ref="K624:K625" si="159">TRUNC((I624+H624)*G624,2)</f>
        <v>95.95</v>
      </c>
    </row>
    <row r="625" spans="1:11" ht="33.75" x14ac:dyDescent="0.2">
      <c r="A625" s="28" t="s">
        <v>1242</v>
      </c>
      <c r="B625" s="50" t="s">
        <v>318</v>
      </c>
      <c r="C625" s="51">
        <v>89579</v>
      </c>
      <c r="D625" s="236" t="s">
        <v>1243</v>
      </c>
      <c r="E625" s="48" t="s">
        <v>230</v>
      </c>
      <c r="F625" s="74">
        <v>5</v>
      </c>
      <c r="G625" s="54">
        <v>5</v>
      </c>
      <c r="H625" s="54">
        <v>8.73</v>
      </c>
      <c r="I625" s="54">
        <v>2.0099999999999998</v>
      </c>
      <c r="J625" s="86">
        <f t="shared" si="158"/>
        <v>53.7</v>
      </c>
      <c r="K625" s="86">
        <f t="shared" si="159"/>
        <v>53.7</v>
      </c>
    </row>
    <row r="626" spans="1:11" x14ac:dyDescent="0.2">
      <c r="A626" s="59" t="s">
        <v>1244</v>
      </c>
      <c r="B626" s="60"/>
      <c r="C626" s="60"/>
      <c r="D626" s="59" t="s">
        <v>1245</v>
      </c>
      <c r="E626" s="60"/>
      <c r="F626" s="81"/>
      <c r="G626" s="81"/>
      <c r="H626" s="81"/>
      <c r="I626" s="81"/>
      <c r="J626" s="90">
        <f>SUM(J627:J632)</f>
        <v>1010.54</v>
      </c>
      <c r="K626" s="90">
        <f>SUM(K627:K632)</f>
        <v>1010.54</v>
      </c>
    </row>
    <row r="627" spans="1:11" ht="33.75" x14ac:dyDescent="0.2">
      <c r="A627" s="28" t="s">
        <v>1246</v>
      </c>
      <c r="B627" s="50" t="s">
        <v>318</v>
      </c>
      <c r="C627" s="51">
        <v>89481</v>
      </c>
      <c r="D627" s="237" t="s">
        <v>593</v>
      </c>
      <c r="E627" s="48" t="s">
        <v>230</v>
      </c>
      <c r="F627" s="74">
        <v>25</v>
      </c>
      <c r="G627" s="54">
        <v>25</v>
      </c>
      <c r="H627" s="54">
        <v>2.29</v>
      </c>
      <c r="I627" s="54">
        <v>2.19</v>
      </c>
      <c r="J627" s="86">
        <f t="shared" ref="J627:J632" si="160">TRUNC((I627+H627)*F627,2)</f>
        <v>112</v>
      </c>
      <c r="K627" s="86">
        <f t="shared" ref="K627:K632" si="161">TRUNC((I627+H627)*G627,2)</f>
        <v>112</v>
      </c>
    </row>
    <row r="628" spans="1:11" ht="22.5" x14ac:dyDescent="0.2">
      <c r="A628" s="28" t="s">
        <v>1247</v>
      </c>
      <c r="B628" s="50" t="s">
        <v>234</v>
      </c>
      <c r="C628" s="51">
        <v>81322</v>
      </c>
      <c r="D628" s="236" t="s">
        <v>1248</v>
      </c>
      <c r="E628" s="48" t="s">
        <v>230</v>
      </c>
      <c r="F628" s="74">
        <v>5</v>
      </c>
      <c r="G628" s="54">
        <v>5</v>
      </c>
      <c r="H628" s="54">
        <v>1.8</v>
      </c>
      <c r="I628" s="54">
        <v>5.59</v>
      </c>
      <c r="J628" s="86">
        <f t="shared" si="160"/>
        <v>36.950000000000003</v>
      </c>
      <c r="K628" s="86">
        <f t="shared" si="161"/>
        <v>36.950000000000003</v>
      </c>
    </row>
    <row r="629" spans="1:11" ht="33.75" x14ac:dyDescent="0.2">
      <c r="A629" s="28" t="s">
        <v>1249</v>
      </c>
      <c r="B629" s="50" t="s">
        <v>318</v>
      </c>
      <c r="C629" s="51">
        <v>89501</v>
      </c>
      <c r="D629" s="236" t="s">
        <v>595</v>
      </c>
      <c r="E629" s="48" t="s">
        <v>230</v>
      </c>
      <c r="F629" s="74">
        <v>25</v>
      </c>
      <c r="G629" s="54">
        <v>25</v>
      </c>
      <c r="H629" s="54">
        <v>8.7799999999999994</v>
      </c>
      <c r="I629" s="54">
        <v>3.94</v>
      </c>
      <c r="J629" s="86">
        <f t="shared" si="160"/>
        <v>318</v>
      </c>
      <c r="K629" s="86">
        <f t="shared" si="161"/>
        <v>318</v>
      </c>
    </row>
    <row r="630" spans="1:11" ht="22.5" x14ac:dyDescent="0.2">
      <c r="A630" s="28" t="s">
        <v>1250</v>
      </c>
      <c r="B630" s="50" t="s">
        <v>234</v>
      </c>
      <c r="C630" s="51">
        <v>81340</v>
      </c>
      <c r="D630" s="236" t="s">
        <v>1251</v>
      </c>
      <c r="E630" s="48" t="s">
        <v>230</v>
      </c>
      <c r="F630" s="74">
        <v>4</v>
      </c>
      <c r="G630" s="54">
        <v>4</v>
      </c>
      <c r="H630" s="54">
        <v>4.18</v>
      </c>
      <c r="I630" s="54">
        <v>5.59</v>
      </c>
      <c r="J630" s="86">
        <f t="shared" si="160"/>
        <v>39.08</v>
      </c>
      <c r="K630" s="86">
        <f t="shared" si="161"/>
        <v>39.08</v>
      </c>
    </row>
    <row r="631" spans="1:11" ht="22.5" x14ac:dyDescent="0.2">
      <c r="A631" s="28" t="s">
        <v>1252</v>
      </c>
      <c r="B631" s="50" t="s">
        <v>234</v>
      </c>
      <c r="C631" s="51">
        <v>81380</v>
      </c>
      <c r="D631" s="236" t="s">
        <v>1253</v>
      </c>
      <c r="E631" s="48" t="s">
        <v>230</v>
      </c>
      <c r="F631" s="74">
        <v>15</v>
      </c>
      <c r="G631" s="54">
        <v>15</v>
      </c>
      <c r="H631" s="54">
        <v>9.8800000000000008</v>
      </c>
      <c r="I631" s="54">
        <v>6.85</v>
      </c>
      <c r="J631" s="86">
        <f t="shared" si="160"/>
        <v>250.95</v>
      </c>
      <c r="K631" s="86">
        <f t="shared" si="161"/>
        <v>250.95</v>
      </c>
    </row>
    <row r="632" spans="1:11" ht="22.5" x14ac:dyDescent="0.2">
      <c r="A632" s="61" t="s">
        <v>1254</v>
      </c>
      <c r="B632" s="62" t="s">
        <v>234</v>
      </c>
      <c r="C632" s="63">
        <v>81381</v>
      </c>
      <c r="D632" s="238" t="s">
        <v>599</v>
      </c>
      <c r="E632" s="64" t="s">
        <v>230</v>
      </c>
      <c r="F632" s="76">
        <v>12</v>
      </c>
      <c r="G632" s="69">
        <v>12</v>
      </c>
      <c r="H632" s="54">
        <v>14.28</v>
      </c>
      <c r="I632" s="54">
        <v>6.85</v>
      </c>
      <c r="J632" s="86">
        <f t="shared" si="160"/>
        <v>253.56</v>
      </c>
      <c r="K632" s="86">
        <f t="shared" si="161"/>
        <v>253.56</v>
      </c>
    </row>
    <row r="633" spans="1:11" x14ac:dyDescent="0.2">
      <c r="A633" s="59" t="s">
        <v>1255</v>
      </c>
      <c r="B633" s="60"/>
      <c r="C633" s="60"/>
      <c r="D633" s="59" t="s">
        <v>603</v>
      </c>
      <c r="E633" s="60"/>
      <c r="F633" s="81"/>
      <c r="G633" s="81"/>
      <c r="H633" s="81"/>
      <c r="I633" s="81"/>
      <c r="J633" s="91">
        <f>SUM(J634:J638)</f>
        <v>742.15</v>
      </c>
      <c r="K633" s="91">
        <f>SUM(K634:K638)</f>
        <v>742.15</v>
      </c>
    </row>
    <row r="634" spans="1:11" ht="22.5" x14ac:dyDescent="0.2">
      <c r="A634" s="28" t="s">
        <v>1256</v>
      </c>
      <c r="B634" s="50" t="s">
        <v>234</v>
      </c>
      <c r="C634" s="51">
        <v>81405</v>
      </c>
      <c r="D634" s="236" t="s">
        <v>613</v>
      </c>
      <c r="E634" s="48" t="s">
        <v>230</v>
      </c>
      <c r="F634" s="74">
        <v>10</v>
      </c>
      <c r="G634" s="54">
        <v>10</v>
      </c>
      <c r="H634" s="54">
        <v>9.24</v>
      </c>
      <c r="I634" s="54">
        <v>9.34</v>
      </c>
      <c r="J634" s="86">
        <f t="shared" ref="J634:J638" si="162">TRUNC((I634+H634)*F634,2)</f>
        <v>185.8</v>
      </c>
      <c r="K634" s="86">
        <f t="shared" ref="K634:K638" si="163">TRUNC((I634+H634)*G634,2)</f>
        <v>185.8</v>
      </c>
    </row>
    <row r="635" spans="1:11" ht="22.5" x14ac:dyDescent="0.2">
      <c r="A635" s="28" t="s">
        <v>1257</v>
      </c>
      <c r="B635" s="50" t="s">
        <v>234</v>
      </c>
      <c r="C635" s="51">
        <v>81406</v>
      </c>
      <c r="D635" s="236" t="s">
        <v>615</v>
      </c>
      <c r="E635" s="48" t="s">
        <v>230</v>
      </c>
      <c r="F635" s="74">
        <v>5</v>
      </c>
      <c r="G635" s="54">
        <v>5</v>
      </c>
      <c r="H635" s="54">
        <v>24</v>
      </c>
      <c r="I635" s="54">
        <v>9.34</v>
      </c>
      <c r="J635" s="86">
        <f t="shared" si="162"/>
        <v>166.7</v>
      </c>
      <c r="K635" s="86">
        <f t="shared" si="163"/>
        <v>166.7</v>
      </c>
    </row>
    <row r="636" spans="1:11" ht="22.5" x14ac:dyDescent="0.2">
      <c r="A636" s="28" t="s">
        <v>1258</v>
      </c>
      <c r="B636" s="50" t="s">
        <v>234</v>
      </c>
      <c r="C636" s="51">
        <v>81424</v>
      </c>
      <c r="D636" s="236" t="s">
        <v>609</v>
      </c>
      <c r="E636" s="48" t="s">
        <v>230</v>
      </c>
      <c r="F636" s="74">
        <v>10</v>
      </c>
      <c r="G636" s="54">
        <v>10</v>
      </c>
      <c r="H636" s="54">
        <v>8.11</v>
      </c>
      <c r="I636" s="54">
        <v>9.34</v>
      </c>
      <c r="J636" s="86">
        <f t="shared" si="162"/>
        <v>174.5</v>
      </c>
      <c r="K636" s="86">
        <f t="shared" si="163"/>
        <v>174.5</v>
      </c>
    </row>
    <row r="637" spans="1:11" ht="22.5" x14ac:dyDescent="0.2">
      <c r="A637" s="28" t="s">
        <v>1259</v>
      </c>
      <c r="B637" s="50" t="s">
        <v>234</v>
      </c>
      <c r="C637" s="51">
        <v>81421</v>
      </c>
      <c r="D637" s="236" t="s">
        <v>1260</v>
      </c>
      <c r="E637" s="48" t="s">
        <v>230</v>
      </c>
      <c r="F637" s="74">
        <v>10</v>
      </c>
      <c r="G637" s="54">
        <v>10</v>
      </c>
      <c r="H637" s="54">
        <v>6.87</v>
      </c>
      <c r="I637" s="54">
        <v>5.92</v>
      </c>
      <c r="J637" s="86">
        <f t="shared" si="162"/>
        <v>127.9</v>
      </c>
      <c r="K637" s="86">
        <f t="shared" si="163"/>
        <v>127.9</v>
      </c>
    </row>
    <row r="638" spans="1:11" ht="22.5" x14ac:dyDescent="0.2">
      <c r="A638" s="28" t="s">
        <v>1261</v>
      </c>
      <c r="B638" s="50" t="s">
        <v>234</v>
      </c>
      <c r="C638" s="51">
        <v>81424</v>
      </c>
      <c r="D638" s="236" t="s">
        <v>609</v>
      </c>
      <c r="E638" s="48" t="s">
        <v>230</v>
      </c>
      <c r="F638" s="74">
        <v>5</v>
      </c>
      <c r="G638" s="54">
        <v>5</v>
      </c>
      <c r="H638" s="54">
        <v>8.11</v>
      </c>
      <c r="I638" s="54">
        <v>9.34</v>
      </c>
      <c r="J638" s="86">
        <f t="shared" si="162"/>
        <v>87.25</v>
      </c>
      <c r="K638" s="86">
        <f t="shared" si="163"/>
        <v>87.25</v>
      </c>
    </row>
    <row r="639" spans="1:11" x14ac:dyDescent="0.2">
      <c r="A639" s="59" t="s">
        <v>1262</v>
      </c>
      <c r="B639" s="60"/>
      <c r="C639" s="60"/>
      <c r="D639" s="59" t="s">
        <v>623</v>
      </c>
      <c r="E639" s="60"/>
      <c r="F639" s="81"/>
      <c r="G639" s="81"/>
      <c r="H639" s="81"/>
      <c r="I639" s="81"/>
      <c r="J639" s="91">
        <f>SUM(J640:J641)</f>
        <v>319.64999999999998</v>
      </c>
      <c r="K639" s="91">
        <f>SUM(K640:K641)</f>
        <v>319.64999999999998</v>
      </c>
    </row>
    <row r="640" spans="1:11" ht="22.5" x14ac:dyDescent="0.2">
      <c r="A640" s="28" t="s">
        <v>1263</v>
      </c>
      <c r="B640" s="50" t="s">
        <v>234</v>
      </c>
      <c r="C640" s="51">
        <v>81501</v>
      </c>
      <c r="D640" s="236" t="s">
        <v>625</v>
      </c>
      <c r="E640" s="48" t="s">
        <v>230</v>
      </c>
      <c r="F640" s="74">
        <v>3</v>
      </c>
      <c r="G640" s="54">
        <v>3</v>
      </c>
      <c r="H640" s="54">
        <v>57.33</v>
      </c>
      <c r="I640" s="54">
        <v>0</v>
      </c>
      <c r="J640" s="86">
        <f t="shared" ref="J640:J641" si="164">TRUNC((I640+H640)*F640,2)</f>
        <v>171.99</v>
      </c>
      <c r="K640" s="86">
        <f t="shared" ref="K640:K641" si="165">TRUNC((I640+H640)*G640,2)</f>
        <v>171.99</v>
      </c>
    </row>
    <row r="641" spans="1:11" ht="22.5" x14ac:dyDescent="0.2">
      <c r="A641" s="28" t="s">
        <v>1264</v>
      </c>
      <c r="B641" s="50" t="s">
        <v>234</v>
      </c>
      <c r="C641" s="51">
        <v>81504</v>
      </c>
      <c r="D641" s="236" t="s">
        <v>627</v>
      </c>
      <c r="E641" s="48" t="s">
        <v>230</v>
      </c>
      <c r="F641" s="74">
        <v>3</v>
      </c>
      <c r="G641" s="54">
        <v>3</v>
      </c>
      <c r="H641" s="54">
        <v>49.22</v>
      </c>
      <c r="I641" s="54">
        <v>0</v>
      </c>
      <c r="J641" s="86">
        <f t="shared" si="164"/>
        <v>147.66</v>
      </c>
      <c r="K641" s="86">
        <f t="shared" si="165"/>
        <v>147.66</v>
      </c>
    </row>
    <row r="642" spans="1:11" x14ac:dyDescent="0.2">
      <c r="A642" s="55" t="s">
        <v>1265</v>
      </c>
      <c r="B642" s="56"/>
      <c r="C642" s="56"/>
      <c r="D642" s="55" t="s">
        <v>629</v>
      </c>
      <c r="E642" s="56"/>
      <c r="F642" s="80"/>
      <c r="G642" s="80"/>
      <c r="H642" s="80"/>
      <c r="I642" s="80"/>
      <c r="J642" s="88">
        <f>SUM(J643,J649,J652,J659,J662,J666,J669,J671)</f>
        <v>4652.3600000000006</v>
      </c>
      <c r="K642" s="88">
        <f>SUM(K643,K649,K652,K659,K662,K666,K669,K671)</f>
        <v>4652.3600000000006</v>
      </c>
    </row>
    <row r="643" spans="1:11" x14ac:dyDescent="0.2">
      <c r="A643" s="59" t="s">
        <v>1266</v>
      </c>
      <c r="B643" s="60"/>
      <c r="C643" s="60"/>
      <c r="D643" s="59" t="s">
        <v>1267</v>
      </c>
      <c r="E643" s="60"/>
      <c r="F643" s="81"/>
      <c r="G643" s="81"/>
      <c r="H643" s="81"/>
      <c r="I643" s="81"/>
      <c r="J643" s="90">
        <f>SUM(J644:J648)</f>
        <v>1314.26</v>
      </c>
      <c r="K643" s="90">
        <f>SUM(K644:K648)</f>
        <v>1314.26</v>
      </c>
    </row>
    <row r="644" spans="1:11" ht="22.5" x14ac:dyDescent="0.2">
      <c r="A644" s="28" t="s">
        <v>1268</v>
      </c>
      <c r="B644" s="50" t="s">
        <v>234</v>
      </c>
      <c r="C644" s="51">
        <v>81663</v>
      </c>
      <c r="D644" s="236" t="s">
        <v>670</v>
      </c>
      <c r="E644" s="48" t="s">
        <v>230</v>
      </c>
      <c r="F644" s="74">
        <v>6</v>
      </c>
      <c r="G644" s="54">
        <v>6</v>
      </c>
      <c r="H644" s="54">
        <v>32.33</v>
      </c>
      <c r="I644" s="54">
        <v>6.8599999999999994</v>
      </c>
      <c r="J644" s="86">
        <f t="shared" ref="J644:J648" si="166">TRUNC((I644+H644)*F644,2)</f>
        <v>235.14</v>
      </c>
      <c r="K644" s="86">
        <f t="shared" ref="K644:K648" si="167">TRUNC((I644+H644)*G644,2)</f>
        <v>235.14</v>
      </c>
    </row>
    <row r="645" spans="1:11" ht="22.5" x14ac:dyDescent="0.2">
      <c r="A645" s="28" t="s">
        <v>1269</v>
      </c>
      <c r="B645" s="50" t="s">
        <v>234</v>
      </c>
      <c r="C645" s="51">
        <v>81770</v>
      </c>
      <c r="D645" s="236" t="s">
        <v>1270</v>
      </c>
      <c r="E645" s="48" t="s">
        <v>230</v>
      </c>
      <c r="F645" s="74">
        <v>10</v>
      </c>
      <c r="G645" s="54">
        <v>10</v>
      </c>
      <c r="H645" s="54">
        <v>4.57</v>
      </c>
      <c r="I645" s="54">
        <v>2.4699999999999998</v>
      </c>
      <c r="J645" s="86">
        <f t="shared" si="166"/>
        <v>70.400000000000006</v>
      </c>
      <c r="K645" s="86">
        <f t="shared" si="167"/>
        <v>70.400000000000006</v>
      </c>
    </row>
    <row r="646" spans="1:11" ht="22.5" x14ac:dyDescent="0.2">
      <c r="A646" s="28" t="s">
        <v>1271</v>
      </c>
      <c r="B646" s="50" t="s">
        <v>400</v>
      </c>
      <c r="C646" s="58" t="s">
        <v>1272</v>
      </c>
      <c r="D646" s="236" t="s">
        <v>1273</v>
      </c>
      <c r="E646" s="48" t="s">
        <v>230</v>
      </c>
      <c r="F646" s="74">
        <v>2</v>
      </c>
      <c r="G646" s="54">
        <v>2</v>
      </c>
      <c r="H646" s="54">
        <v>275.81</v>
      </c>
      <c r="I646" s="54">
        <v>13.7</v>
      </c>
      <c r="J646" s="86">
        <f t="shared" si="166"/>
        <v>579.02</v>
      </c>
      <c r="K646" s="86">
        <f t="shared" si="167"/>
        <v>579.02</v>
      </c>
    </row>
    <row r="647" spans="1:11" ht="22.5" x14ac:dyDescent="0.2">
      <c r="A647" s="28" t="s">
        <v>1274</v>
      </c>
      <c r="B647" s="50" t="s">
        <v>234</v>
      </c>
      <c r="C647" s="51">
        <v>81752</v>
      </c>
      <c r="D647" s="236" t="s">
        <v>672</v>
      </c>
      <c r="E647" s="48" t="s">
        <v>230</v>
      </c>
      <c r="F647" s="74">
        <v>6</v>
      </c>
      <c r="G647" s="54">
        <v>6</v>
      </c>
      <c r="H647" s="54">
        <v>43.48</v>
      </c>
      <c r="I647" s="54">
        <v>2.4699999999999998</v>
      </c>
      <c r="J647" s="86">
        <f t="shared" si="166"/>
        <v>275.7</v>
      </c>
      <c r="K647" s="86">
        <f t="shared" si="167"/>
        <v>275.7</v>
      </c>
    </row>
    <row r="648" spans="1:11" ht="22.5" x14ac:dyDescent="0.2">
      <c r="A648" s="28" t="s">
        <v>1275</v>
      </c>
      <c r="B648" s="50" t="s">
        <v>234</v>
      </c>
      <c r="C648" s="51">
        <v>81681</v>
      </c>
      <c r="D648" s="236" t="s">
        <v>674</v>
      </c>
      <c r="E648" s="48" t="s">
        <v>230</v>
      </c>
      <c r="F648" s="74">
        <v>10</v>
      </c>
      <c r="G648" s="54">
        <v>10</v>
      </c>
      <c r="H648" s="54">
        <v>8.5399999999999991</v>
      </c>
      <c r="I648" s="54">
        <v>6.8599999999999994</v>
      </c>
      <c r="J648" s="86">
        <f t="shared" si="166"/>
        <v>154</v>
      </c>
      <c r="K648" s="86">
        <f t="shared" si="167"/>
        <v>154</v>
      </c>
    </row>
    <row r="649" spans="1:11" x14ac:dyDescent="0.2">
      <c r="A649" s="59" t="s">
        <v>1276</v>
      </c>
      <c r="B649" s="60"/>
      <c r="C649" s="60"/>
      <c r="D649" s="59" t="s">
        <v>640</v>
      </c>
      <c r="E649" s="60"/>
      <c r="F649" s="81"/>
      <c r="G649" s="81"/>
      <c r="H649" s="81"/>
      <c r="I649" s="81"/>
      <c r="J649" s="91">
        <f>SUM(J650:J651)</f>
        <v>364</v>
      </c>
      <c r="K649" s="91">
        <f>SUM(K650:K651)</f>
        <v>364</v>
      </c>
    </row>
    <row r="650" spans="1:11" ht="22.5" x14ac:dyDescent="0.2">
      <c r="A650" s="28" t="s">
        <v>1277</v>
      </c>
      <c r="B650" s="50" t="s">
        <v>234</v>
      </c>
      <c r="C650" s="51">
        <v>81730</v>
      </c>
      <c r="D650" s="236" t="s">
        <v>646</v>
      </c>
      <c r="E650" s="48" t="s">
        <v>230</v>
      </c>
      <c r="F650" s="74">
        <v>20</v>
      </c>
      <c r="G650" s="54">
        <v>20</v>
      </c>
      <c r="H650" s="54">
        <v>4.91</v>
      </c>
      <c r="I650" s="54">
        <v>8.7099999999999991</v>
      </c>
      <c r="J650" s="86">
        <f t="shared" ref="J650:J651" si="168">TRUNC((I650+H650)*F650,2)</f>
        <v>272.39999999999998</v>
      </c>
      <c r="K650" s="86">
        <f t="shared" ref="K650:K651" si="169">TRUNC((I650+H650)*G650,2)</f>
        <v>272.39999999999998</v>
      </c>
    </row>
    <row r="651" spans="1:11" ht="22.5" x14ac:dyDescent="0.2">
      <c r="A651" s="28" t="s">
        <v>1278</v>
      </c>
      <c r="B651" s="50" t="s">
        <v>234</v>
      </c>
      <c r="C651" s="51">
        <v>81731</v>
      </c>
      <c r="D651" s="236" t="s">
        <v>1279</v>
      </c>
      <c r="E651" s="48" t="s">
        <v>230</v>
      </c>
      <c r="F651" s="74">
        <v>5</v>
      </c>
      <c r="G651" s="54">
        <v>5</v>
      </c>
      <c r="H651" s="54">
        <v>9.61</v>
      </c>
      <c r="I651" s="54">
        <v>8.7099999999999991</v>
      </c>
      <c r="J651" s="86">
        <f t="shared" si="168"/>
        <v>91.6</v>
      </c>
      <c r="K651" s="86">
        <f t="shared" si="169"/>
        <v>91.6</v>
      </c>
    </row>
    <row r="652" spans="1:11" x14ac:dyDescent="0.2">
      <c r="A652" s="59" t="s">
        <v>1280</v>
      </c>
      <c r="B652" s="60"/>
      <c r="C652" s="60"/>
      <c r="D652" s="59" t="s">
        <v>591</v>
      </c>
      <c r="E652" s="60"/>
      <c r="F652" s="81"/>
      <c r="G652" s="81"/>
      <c r="H652" s="81"/>
      <c r="I652" s="81"/>
      <c r="J652" s="91">
        <f>SUM(J653:J658)</f>
        <v>678.65000000000009</v>
      </c>
      <c r="K652" s="91">
        <f>SUM(K653:K658)</f>
        <v>678.65000000000009</v>
      </c>
    </row>
    <row r="653" spans="1:11" ht="45" x14ac:dyDescent="0.2">
      <c r="A653" s="52" t="s">
        <v>1281</v>
      </c>
      <c r="B653" s="46" t="s">
        <v>318</v>
      </c>
      <c r="C653" s="47">
        <v>89726</v>
      </c>
      <c r="D653" s="236" t="s">
        <v>1282</v>
      </c>
      <c r="E653" s="53" t="s">
        <v>230</v>
      </c>
      <c r="F653" s="74">
        <v>25</v>
      </c>
      <c r="G653" s="54">
        <v>25</v>
      </c>
      <c r="H653" s="54">
        <v>4.62</v>
      </c>
      <c r="I653" s="54">
        <v>3.9400000000000004</v>
      </c>
      <c r="J653" s="86">
        <f t="shared" ref="J653:J658" si="170">TRUNC((I653+H653)*F653,2)</f>
        <v>214</v>
      </c>
      <c r="K653" s="86">
        <f t="shared" ref="K653:K658" si="171">TRUNC((I653+H653)*G653,2)</f>
        <v>214</v>
      </c>
    </row>
    <row r="654" spans="1:11" ht="45" x14ac:dyDescent="0.2">
      <c r="A654" s="52" t="s">
        <v>1283</v>
      </c>
      <c r="B654" s="46" t="s">
        <v>318</v>
      </c>
      <c r="C654" s="47">
        <v>89802</v>
      </c>
      <c r="D654" s="236" t="s">
        <v>1284</v>
      </c>
      <c r="E654" s="53" t="s">
        <v>230</v>
      </c>
      <c r="F654" s="74">
        <v>5</v>
      </c>
      <c r="G654" s="54">
        <v>5</v>
      </c>
      <c r="H654" s="54">
        <v>8</v>
      </c>
      <c r="I654" s="54">
        <v>1.04</v>
      </c>
      <c r="J654" s="86">
        <f t="shared" si="170"/>
        <v>45.2</v>
      </c>
      <c r="K654" s="86">
        <f t="shared" si="171"/>
        <v>45.2</v>
      </c>
    </row>
    <row r="655" spans="1:11" ht="22.5" x14ac:dyDescent="0.2">
      <c r="A655" s="28" t="s">
        <v>1285</v>
      </c>
      <c r="B655" s="50" t="s">
        <v>234</v>
      </c>
      <c r="C655" s="51">
        <v>81924</v>
      </c>
      <c r="D655" s="236" t="s">
        <v>1286</v>
      </c>
      <c r="E655" s="48" t="s">
        <v>230</v>
      </c>
      <c r="F655" s="74">
        <v>4</v>
      </c>
      <c r="G655" s="54">
        <v>4</v>
      </c>
      <c r="H655" s="54">
        <v>8.57</v>
      </c>
      <c r="I655" s="54">
        <v>14.010000000000002</v>
      </c>
      <c r="J655" s="86">
        <f t="shared" si="170"/>
        <v>90.32</v>
      </c>
      <c r="K655" s="86">
        <f t="shared" si="171"/>
        <v>90.32</v>
      </c>
    </row>
    <row r="656" spans="1:11" ht="22.5" x14ac:dyDescent="0.2">
      <c r="A656" s="28" t="s">
        <v>1287</v>
      </c>
      <c r="B656" s="50" t="s">
        <v>234</v>
      </c>
      <c r="C656" s="51">
        <v>81936</v>
      </c>
      <c r="D656" s="236" t="s">
        <v>1288</v>
      </c>
      <c r="E656" s="48" t="s">
        <v>230</v>
      </c>
      <c r="F656" s="74">
        <v>7</v>
      </c>
      <c r="G656" s="54">
        <v>7</v>
      </c>
      <c r="H656" s="54">
        <v>2.76</v>
      </c>
      <c r="I656" s="54">
        <v>8.7100000000000009</v>
      </c>
      <c r="J656" s="86">
        <f t="shared" si="170"/>
        <v>80.290000000000006</v>
      </c>
      <c r="K656" s="86">
        <f t="shared" si="171"/>
        <v>80.290000000000006</v>
      </c>
    </row>
    <row r="657" spans="1:11" ht="22.5" x14ac:dyDescent="0.2">
      <c r="A657" s="28" t="s">
        <v>1289</v>
      </c>
      <c r="B657" s="50" t="s">
        <v>234</v>
      </c>
      <c r="C657" s="51">
        <v>81938</v>
      </c>
      <c r="D657" s="236" t="s">
        <v>632</v>
      </c>
      <c r="E657" s="48" t="s">
        <v>230</v>
      </c>
      <c r="F657" s="74">
        <v>8</v>
      </c>
      <c r="G657" s="54">
        <v>8</v>
      </c>
      <c r="H657" s="54">
        <v>8.35</v>
      </c>
      <c r="I657" s="54">
        <v>14.010000000000002</v>
      </c>
      <c r="J657" s="86">
        <f t="shared" si="170"/>
        <v>178.88</v>
      </c>
      <c r="K657" s="86">
        <f t="shared" si="171"/>
        <v>178.88</v>
      </c>
    </row>
    <row r="658" spans="1:11" ht="22.5" x14ac:dyDescent="0.2">
      <c r="A658" s="28" t="s">
        <v>1290</v>
      </c>
      <c r="B658" s="50" t="s">
        <v>234</v>
      </c>
      <c r="C658" s="51">
        <v>81928</v>
      </c>
      <c r="D658" s="236" t="s">
        <v>1291</v>
      </c>
      <c r="E658" s="48" t="s">
        <v>230</v>
      </c>
      <c r="F658" s="74">
        <v>6</v>
      </c>
      <c r="G658" s="54">
        <v>6</v>
      </c>
      <c r="H658" s="54">
        <v>2.95</v>
      </c>
      <c r="I658" s="54">
        <v>8.7099999999999991</v>
      </c>
      <c r="J658" s="86">
        <f t="shared" si="170"/>
        <v>69.959999999999994</v>
      </c>
      <c r="K658" s="86">
        <f t="shared" si="171"/>
        <v>69.959999999999994</v>
      </c>
    </row>
    <row r="659" spans="1:11" x14ac:dyDescent="0.2">
      <c r="A659" s="59" t="s">
        <v>1292</v>
      </c>
      <c r="B659" s="60"/>
      <c r="C659" s="60"/>
      <c r="D659" s="59" t="s">
        <v>1293</v>
      </c>
      <c r="E659" s="60"/>
      <c r="F659" s="81"/>
      <c r="G659" s="81"/>
      <c r="H659" s="81"/>
      <c r="I659" s="81"/>
      <c r="J659" s="91">
        <f>SUM(J660:J661)</f>
        <v>357.42</v>
      </c>
      <c r="K659" s="91">
        <f>SUM(K660:K661)</f>
        <v>357.42</v>
      </c>
    </row>
    <row r="660" spans="1:11" ht="22.5" x14ac:dyDescent="0.2">
      <c r="A660" s="28" t="s">
        <v>1294</v>
      </c>
      <c r="B660" s="50" t="s">
        <v>234</v>
      </c>
      <c r="C660" s="51">
        <v>81973</v>
      </c>
      <c r="D660" s="236" t="s">
        <v>1295</v>
      </c>
      <c r="E660" s="48" t="s">
        <v>230</v>
      </c>
      <c r="F660" s="74">
        <v>3</v>
      </c>
      <c r="G660" s="54">
        <v>3</v>
      </c>
      <c r="H660" s="54">
        <v>13.3</v>
      </c>
      <c r="I660" s="54">
        <v>14.32</v>
      </c>
      <c r="J660" s="86">
        <f t="shared" ref="J660:J661" si="172">TRUNC((I660+H660)*F660,2)</f>
        <v>82.86</v>
      </c>
      <c r="K660" s="86">
        <f t="shared" ref="K660:K661" si="173">TRUNC((I660+H660)*G660,2)</f>
        <v>82.86</v>
      </c>
    </row>
    <row r="661" spans="1:11" ht="22.5" x14ac:dyDescent="0.2">
      <c r="A661" s="28" t="s">
        <v>1296</v>
      </c>
      <c r="B661" s="50" t="s">
        <v>234</v>
      </c>
      <c r="C661" s="51">
        <v>81975</v>
      </c>
      <c r="D661" s="236" t="s">
        <v>1297</v>
      </c>
      <c r="E661" s="48" t="s">
        <v>230</v>
      </c>
      <c r="F661" s="74">
        <v>8</v>
      </c>
      <c r="G661" s="54">
        <v>8</v>
      </c>
      <c r="H661" s="54">
        <v>20</v>
      </c>
      <c r="I661" s="54">
        <v>14.32</v>
      </c>
      <c r="J661" s="86">
        <f t="shared" si="172"/>
        <v>274.56</v>
      </c>
      <c r="K661" s="86">
        <f t="shared" si="173"/>
        <v>274.56</v>
      </c>
    </row>
    <row r="662" spans="1:11" x14ac:dyDescent="0.2">
      <c r="A662" s="59" t="s">
        <v>1298</v>
      </c>
      <c r="B662" s="60"/>
      <c r="C662" s="60"/>
      <c r="D662" s="59" t="s">
        <v>1299</v>
      </c>
      <c r="E662" s="60"/>
      <c r="F662" s="81"/>
      <c r="G662" s="81"/>
      <c r="H662" s="81"/>
      <c r="I662" s="81"/>
      <c r="J662" s="91">
        <f>SUM(J663:J665)</f>
        <v>103.35</v>
      </c>
      <c r="K662" s="91">
        <f>SUM(K663:K665)</f>
        <v>103.35</v>
      </c>
    </row>
    <row r="663" spans="1:11" ht="22.5" x14ac:dyDescent="0.2">
      <c r="A663" s="28" t="s">
        <v>1300</v>
      </c>
      <c r="B663" s="50" t="s">
        <v>234</v>
      </c>
      <c r="C663" s="51">
        <v>82001</v>
      </c>
      <c r="D663" s="236" t="s">
        <v>1301</v>
      </c>
      <c r="E663" s="48" t="s">
        <v>230</v>
      </c>
      <c r="F663" s="74">
        <v>5</v>
      </c>
      <c r="G663" s="54">
        <v>5</v>
      </c>
      <c r="H663" s="54">
        <v>1.58</v>
      </c>
      <c r="I663" s="54">
        <v>4.3499999999999996</v>
      </c>
      <c r="J663" s="86">
        <f t="shared" ref="J663:J665" si="174">TRUNC((I663+H663)*F663,2)</f>
        <v>29.65</v>
      </c>
      <c r="K663" s="86">
        <f t="shared" ref="K663:K665" si="175">TRUNC((I663+H663)*G663,2)</f>
        <v>29.65</v>
      </c>
    </row>
    <row r="664" spans="1:11" ht="22.5" x14ac:dyDescent="0.2">
      <c r="A664" s="28" t="s">
        <v>1302</v>
      </c>
      <c r="B664" s="50" t="s">
        <v>234</v>
      </c>
      <c r="C664" s="51">
        <v>82002</v>
      </c>
      <c r="D664" s="236" t="s">
        <v>1303</v>
      </c>
      <c r="E664" s="48" t="s">
        <v>230</v>
      </c>
      <c r="F664" s="74">
        <v>5</v>
      </c>
      <c r="G664" s="54">
        <v>5</v>
      </c>
      <c r="H664" s="54">
        <v>2.62</v>
      </c>
      <c r="I664" s="54">
        <v>4.3499999999999996</v>
      </c>
      <c r="J664" s="86">
        <f t="shared" si="174"/>
        <v>34.85</v>
      </c>
      <c r="K664" s="86">
        <f t="shared" si="175"/>
        <v>34.85</v>
      </c>
    </row>
    <row r="665" spans="1:11" ht="22.5" x14ac:dyDescent="0.2">
      <c r="A665" s="28" t="s">
        <v>1304</v>
      </c>
      <c r="B665" s="50" t="s">
        <v>234</v>
      </c>
      <c r="C665" s="51">
        <v>82004</v>
      </c>
      <c r="D665" s="236" t="s">
        <v>638</v>
      </c>
      <c r="E665" s="48" t="s">
        <v>230</v>
      </c>
      <c r="F665" s="74">
        <v>3</v>
      </c>
      <c r="G665" s="54">
        <v>3</v>
      </c>
      <c r="H665" s="54">
        <v>5.8</v>
      </c>
      <c r="I665" s="54">
        <v>7.15</v>
      </c>
      <c r="J665" s="86">
        <f t="shared" si="174"/>
        <v>38.85</v>
      </c>
      <c r="K665" s="86">
        <f t="shared" si="175"/>
        <v>38.85</v>
      </c>
    </row>
    <row r="666" spans="1:11" x14ac:dyDescent="0.2">
      <c r="A666" s="59" t="s">
        <v>1305</v>
      </c>
      <c r="B666" s="60"/>
      <c r="C666" s="60"/>
      <c r="D666" s="59" t="s">
        <v>1306</v>
      </c>
      <c r="E666" s="60"/>
      <c r="F666" s="81"/>
      <c r="G666" s="81"/>
      <c r="H666" s="81"/>
      <c r="I666" s="81"/>
      <c r="J666" s="91">
        <f>SUM(J667:J668)</f>
        <v>134.51999999999998</v>
      </c>
      <c r="K666" s="91">
        <f>SUM(K667:K668)</f>
        <v>134.51999999999998</v>
      </c>
    </row>
    <row r="667" spans="1:11" ht="22.5" x14ac:dyDescent="0.2">
      <c r="A667" s="28" t="s">
        <v>1307</v>
      </c>
      <c r="B667" s="50" t="s">
        <v>234</v>
      </c>
      <c r="C667" s="51">
        <v>81885</v>
      </c>
      <c r="D667" s="236" t="s">
        <v>686</v>
      </c>
      <c r="E667" s="48" t="s">
        <v>230</v>
      </c>
      <c r="F667" s="74">
        <v>6</v>
      </c>
      <c r="G667" s="54">
        <v>6</v>
      </c>
      <c r="H667" s="54">
        <v>8.27</v>
      </c>
      <c r="I667" s="54">
        <v>2.17</v>
      </c>
      <c r="J667" s="86">
        <f t="shared" ref="J667:J668" si="176">TRUNC((I667+H667)*F667,2)</f>
        <v>62.64</v>
      </c>
      <c r="K667" s="86">
        <f t="shared" ref="K667:K668" si="177">TRUNC((I667+H667)*G667,2)</f>
        <v>62.64</v>
      </c>
    </row>
    <row r="668" spans="1:11" ht="22.5" x14ac:dyDescent="0.2">
      <c r="A668" s="28" t="s">
        <v>1308</v>
      </c>
      <c r="B668" s="50" t="s">
        <v>234</v>
      </c>
      <c r="C668" s="51">
        <v>82103</v>
      </c>
      <c r="D668" s="236" t="s">
        <v>1309</v>
      </c>
      <c r="E668" s="48" t="s">
        <v>230</v>
      </c>
      <c r="F668" s="74">
        <v>4</v>
      </c>
      <c r="G668" s="54">
        <v>4</v>
      </c>
      <c r="H668" s="54">
        <v>5.53</v>
      </c>
      <c r="I668" s="54">
        <v>12.440000000000001</v>
      </c>
      <c r="J668" s="86">
        <f t="shared" si="176"/>
        <v>71.88</v>
      </c>
      <c r="K668" s="86">
        <f t="shared" si="177"/>
        <v>71.88</v>
      </c>
    </row>
    <row r="669" spans="1:11" x14ac:dyDescent="0.2">
      <c r="A669" s="59" t="s">
        <v>1310</v>
      </c>
      <c r="B669" s="60"/>
      <c r="C669" s="60"/>
      <c r="D669" s="59" t="s">
        <v>603</v>
      </c>
      <c r="E669" s="60"/>
      <c r="F669" s="81"/>
      <c r="G669" s="81"/>
      <c r="H669" s="81"/>
      <c r="I669" s="81"/>
      <c r="J669" s="91">
        <f>J670</f>
        <v>106.32</v>
      </c>
      <c r="K669" s="91">
        <f>K670</f>
        <v>106.32</v>
      </c>
    </row>
    <row r="670" spans="1:11" ht="22.5" x14ac:dyDescent="0.2">
      <c r="A670" s="28" t="s">
        <v>1311</v>
      </c>
      <c r="B670" s="50" t="s">
        <v>234</v>
      </c>
      <c r="C670" s="51">
        <v>82230</v>
      </c>
      <c r="D670" s="236" t="s">
        <v>654</v>
      </c>
      <c r="E670" s="48" t="s">
        <v>230</v>
      </c>
      <c r="F670" s="74">
        <v>8</v>
      </c>
      <c r="G670" s="54">
        <v>8</v>
      </c>
      <c r="H670" s="54">
        <v>4.26</v>
      </c>
      <c r="I670" s="54">
        <v>9.0300000000000011</v>
      </c>
      <c r="J670" s="86">
        <f>TRUNC((I670+H670)*F670,2)</f>
        <v>106.32</v>
      </c>
      <c r="K670" s="86">
        <f>TRUNC((I670+H670)*G670,2)</f>
        <v>106.32</v>
      </c>
    </row>
    <row r="671" spans="1:11" x14ac:dyDescent="0.2">
      <c r="A671" s="59" t="s">
        <v>1312</v>
      </c>
      <c r="B671" s="60"/>
      <c r="C671" s="60"/>
      <c r="D671" s="59" t="s">
        <v>660</v>
      </c>
      <c r="E671" s="60"/>
      <c r="F671" s="81"/>
      <c r="G671" s="81"/>
      <c r="H671" s="81"/>
      <c r="I671" s="81"/>
      <c r="J671" s="90">
        <f>SUM(J672:J674)</f>
        <v>1593.8400000000001</v>
      </c>
      <c r="K671" s="90">
        <f>SUM(K672:K674)</f>
        <v>1593.8400000000001</v>
      </c>
    </row>
    <row r="672" spans="1:11" ht="22.5" x14ac:dyDescent="0.2">
      <c r="A672" s="28" t="s">
        <v>1313</v>
      </c>
      <c r="B672" s="50" t="s">
        <v>234</v>
      </c>
      <c r="C672" s="51">
        <v>82301</v>
      </c>
      <c r="D672" s="236" t="s">
        <v>666</v>
      </c>
      <c r="E672" s="48" t="s">
        <v>255</v>
      </c>
      <c r="F672" s="74">
        <v>36</v>
      </c>
      <c r="G672" s="54">
        <v>36</v>
      </c>
      <c r="H672" s="54">
        <v>5.7</v>
      </c>
      <c r="I672" s="54">
        <v>7.4500000000000011</v>
      </c>
      <c r="J672" s="86">
        <f t="shared" ref="J672:J674" si="178">TRUNC((I672+H672)*F672,2)</f>
        <v>473.4</v>
      </c>
      <c r="K672" s="86">
        <f t="shared" ref="K672:K674" si="179">TRUNC((I672+H672)*G672,2)</f>
        <v>473.4</v>
      </c>
    </row>
    <row r="673" spans="1:11" ht="33.75" x14ac:dyDescent="0.2">
      <c r="A673" s="52" t="s">
        <v>1314</v>
      </c>
      <c r="B673" s="46" t="s">
        <v>318</v>
      </c>
      <c r="C673" s="47">
        <v>89798</v>
      </c>
      <c r="D673" s="236" t="s">
        <v>664</v>
      </c>
      <c r="E673" s="53" t="s">
        <v>255</v>
      </c>
      <c r="F673" s="74">
        <v>24</v>
      </c>
      <c r="G673" s="54">
        <v>24</v>
      </c>
      <c r="H673" s="54">
        <v>9.9099999999999984</v>
      </c>
      <c r="I673" s="54">
        <v>1.27</v>
      </c>
      <c r="J673" s="86">
        <f t="shared" si="178"/>
        <v>268.32</v>
      </c>
      <c r="K673" s="86">
        <f t="shared" si="179"/>
        <v>268.32</v>
      </c>
    </row>
    <row r="674" spans="1:11" ht="33.75" x14ac:dyDescent="0.2">
      <c r="A674" s="52" t="s">
        <v>1315</v>
      </c>
      <c r="B674" s="46" t="s">
        <v>318</v>
      </c>
      <c r="C674" s="47">
        <v>89800</v>
      </c>
      <c r="D674" s="236" t="s">
        <v>662</v>
      </c>
      <c r="E674" s="53" t="s">
        <v>255</v>
      </c>
      <c r="F674" s="74">
        <v>36</v>
      </c>
      <c r="G674" s="54">
        <v>36</v>
      </c>
      <c r="H674" s="54">
        <v>15.51</v>
      </c>
      <c r="I674" s="54">
        <v>8.16</v>
      </c>
      <c r="J674" s="86">
        <f t="shared" si="178"/>
        <v>852.12</v>
      </c>
      <c r="K674" s="86">
        <f t="shared" si="179"/>
        <v>852.12</v>
      </c>
    </row>
    <row r="675" spans="1:11" x14ac:dyDescent="0.2">
      <c r="A675" s="55" t="s">
        <v>1316</v>
      </c>
      <c r="B675" s="56"/>
      <c r="C675" s="56"/>
      <c r="D675" s="55" t="s">
        <v>678</v>
      </c>
      <c r="E675" s="56"/>
      <c r="F675" s="80"/>
      <c r="G675" s="80"/>
      <c r="H675" s="80"/>
      <c r="I675" s="80"/>
      <c r="J675" s="88">
        <f>SUM(J676:J677)</f>
        <v>1706.48</v>
      </c>
      <c r="K675" s="88">
        <f>SUM(K676:K677)</f>
        <v>1706.48</v>
      </c>
    </row>
    <row r="676" spans="1:11" ht="22.5" x14ac:dyDescent="0.2">
      <c r="A676" s="28" t="s">
        <v>1317</v>
      </c>
      <c r="B676" s="50" t="s">
        <v>234</v>
      </c>
      <c r="C676" s="51">
        <v>81825</v>
      </c>
      <c r="D676" s="236" t="s">
        <v>680</v>
      </c>
      <c r="E676" s="48" t="s">
        <v>230</v>
      </c>
      <c r="F676" s="74">
        <v>4</v>
      </c>
      <c r="G676" s="54">
        <v>4</v>
      </c>
      <c r="H676" s="54">
        <v>133.58999999999997</v>
      </c>
      <c r="I676" s="54">
        <v>224.53</v>
      </c>
      <c r="J676" s="86">
        <f t="shared" ref="J676:J677" si="180">TRUNC((I676+H676)*F676,2)</f>
        <v>1432.48</v>
      </c>
      <c r="K676" s="86">
        <f t="shared" ref="K676:K677" si="181">TRUNC((I676+H676)*G676,2)</f>
        <v>1432.48</v>
      </c>
    </row>
    <row r="677" spans="1:11" ht="22.5" x14ac:dyDescent="0.2">
      <c r="A677" s="28" t="s">
        <v>1318</v>
      </c>
      <c r="B677" s="50" t="s">
        <v>234</v>
      </c>
      <c r="C677" s="51">
        <v>81826</v>
      </c>
      <c r="D677" s="236" t="s">
        <v>682</v>
      </c>
      <c r="E677" s="48" t="s">
        <v>230</v>
      </c>
      <c r="F677" s="74">
        <v>4</v>
      </c>
      <c r="G677" s="54">
        <v>4</v>
      </c>
      <c r="H677" s="54">
        <v>55.9</v>
      </c>
      <c r="I677" s="54">
        <v>12.6</v>
      </c>
      <c r="J677" s="86">
        <f t="shared" si="180"/>
        <v>274</v>
      </c>
      <c r="K677" s="86">
        <f t="shared" si="181"/>
        <v>274</v>
      </c>
    </row>
    <row r="678" spans="1:11" x14ac:dyDescent="0.2">
      <c r="A678" s="44" t="s">
        <v>1319</v>
      </c>
      <c r="B678" s="45"/>
      <c r="C678" s="45"/>
      <c r="D678" s="44" t="s">
        <v>688</v>
      </c>
      <c r="E678" s="45"/>
      <c r="F678" s="79"/>
      <c r="G678" s="79"/>
      <c r="H678" s="79"/>
      <c r="I678" s="79"/>
      <c r="J678" s="85">
        <f>SUM(J679:J681)</f>
        <v>8478.09</v>
      </c>
      <c r="K678" s="85">
        <f>SUM(K679:K681)</f>
        <v>8478.09</v>
      </c>
    </row>
    <row r="679" spans="1:11" ht="33.75" x14ac:dyDescent="0.2">
      <c r="A679" s="28" t="s">
        <v>1320</v>
      </c>
      <c r="B679" s="50" t="s">
        <v>234</v>
      </c>
      <c r="C679" s="51">
        <v>100160</v>
      </c>
      <c r="D679" s="237" t="s">
        <v>977</v>
      </c>
      <c r="E679" s="48" t="s">
        <v>236</v>
      </c>
      <c r="F679" s="74">
        <v>190.69</v>
      </c>
      <c r="G679" s="54">
        <v>190.69</v>
      </c>
      <c r="H679" s="54">
        <v>19.5</v>
      </c>
      <c r="I679" s="54">
        <v>23.28</v>
      </c>
      <c r="J679" s="86">
        <f t="shared" ref="J679:J681" si="182">TRUNC((I679+H679)*F679,2)</f>
        <v>8157.71</v>
      </c>
      <c r="K679" s="86">
        <f t="shared" ref="K679:K681" si="183">TRUNC((I679+H679)*G679,2)</f>
        <v>8157.71</v>
      </c>
    </row>
    <row r="680" spans="1:11" ht="22.5" x14ac:dyDescent="0.2">
      <c r="A680" s="28" t="s">
        <v>1321</v>
      </c>
      <c r="B680" s="50" t="s">
        <v>234</v>
      </c>
      <c r="C680" s="51">
        <v>100102</v>
      </c>
      <c r="D680" s="236" t="s">
        <v>690</v>
      </c>
      <c r="E680" s="48" t="s">
        <v>236</v>
      </c>
      <c r="F680" s="74">
        <v>0.48</v>
      </c>
      <c r="G680" s="54">
        <v>0.48</v>
      </c>
      <c r="H680" s="54">
        <v>38.51</v>
      </c>
      <c r="I680" s="54">
        <v>33.78</v>
      </c>
      <c r="J680" s="86">
        <f t="shared" si="182"/>
        <v>34.69</v>
      </c>
      <c r="K680" s="86">
        <f t="shared" si="183"/>
        <v>34.69</v>
      </c>
    </row>
    <row r="681" spans="1:11" ht="33.75" x14ac:dyDescent="0.2">
      <c r="A681" s="28" t="s">
        <v>1322</v>
      </c>
      <c r="B681" s="50" t="s">
        <v>318</v>
      </c>
      <c r="C681" s="51">
        <v>93201</v>
      </c>
      <c r="D681" s="236" t="s">
        <v>694</v>
      </c>
      <c r="E681" s="48" t="s">
        <v>255</v>
      </c>
      <c r="F681" s="74">
        <v>49.6</v>
      </c>
      <c r="G681" s="54">
        <v>49.6</v>
      </c>
      <c r="H681" s="54">
        <v>2.35</v>
      </c>
      <c r="I681" s="54">
        <v>3.41</v>
      </c>
      <c r="J681" s="86">
        <f t="shared" si="182"/>
        <v>285.69</v>
      </c>
      <c r="K681" s="86">
        <f t="shared" si="183"/>
        <v>285.69</v>
      </c>
    </row>
    <row r="682" spans="1:11" x14ac:dyDescent="0.2">
      <c r="A682" s="44" t="s">
        <v>1323</v>
      </c>
      <c r="B682" s="45"/>
      <c r="C682" s="45"/>
      <c r="D682" s="44" t="s">
        <v>698</v>
      </c>
      <c r="E682" s="45"/>
      <c r="F682" s="79"/>
      <c r="G682" s="79"/>
      <c r="H682" s="79"/>
      <c r="I682" s="79"/>
      <c r="J682" s="85">
        <f>SUM(J683:J684)</f>
        <v>5675.6</v>
      </c>
      <c r="K682" s="85">
        <f>SUM(K683:K684)</f>
        <v>5675.6</v>
      </c>
    </row>
    <row r="683" spans="1:11" ht="22.5" x14ac:dyDescent="0.2">
      <c r="A683" s="28" t="s">
        <v>1324</v>
      </c>
      <c r="B683" s="50" t="s">
        <v>234</v>
      </c>
      <c r="C683" s="51">
        <v>120902</v>
      </c>
      <c r="D683" s="236" t="s">
        <v>701</v>
      </c>
      <c r="E683" s="48" t="s">
        <v>236</v>
      </c>
      <c r="F683" s="74">
        <v>60.67</v>
      </c>
      <c r="G683" s="54">
        <v>60.67</v>
      </c>
      <c r="H683" s="54">
        <v>10.790000000000001</v>
      </c>
      <c r="I683" s="54">
        <v>18.170000000000002</v>
      </c>
      <c r="J683" s="86">
        <f t="shared" ref="J683:J684" si="184">TRUNC((I683+H683)*F683,2)</f>
        <v>1757</v>
      </c>
      <c r="K683" s="86">
        <f t="shared" ref="K683:K684" si="185">TRUNC((I683+H683)*G683,2)</f>
        <v>1757</v>
      </c>
    </row>
    <row r="684" spans="1:11" ht="22.5" x14ac:dyDescent="0.2">
      <c r="A684" s="28" t="s">
        <v>1325</v>
      </c>
      <c r="B684" s="50" t="s">
        <v>234</v>
      </c>
      <c r="C684" s="51">
        <v>120208</v>
      </c>
      <c r="D684" s="236" t="s">
        <v>1326</v>
      </c>
      <c r="E684" s="48" t="s">
        <v>236</v>
      </c>
      <c r="F684" s="74">
        <v>173.62</v>
      </c>
      <c r="G684" s="54">
        <v>173.62</v>
      </c>
      <c r="H684" s="54">
        <v>11.35</v>
      </c>
      <c r="I684" s="54">
        <v>11.22</v>
      </c>
      <c r="J684" s="86">
        <f t="shared" si="184"/>
        <v>3918.6</v>
      </c>
      <c r="K684" s="86">
        <f t="shared" si="185"/>
        <v>3918.6</v>
      </c>
    </row>
    <row r="685" spans="1:11" x14ac:dyDescent="0.2">
      <c r="A685" s="44" t="s">
        <v>1327</v>
      </c>
      <c r="B685" s="45"/>
      <c r="C685" s="45"/>
      <c r="D685" s="44" t="s">
        <v>707</v>
      </c>
      <c r="E685" s="45"/>
      <c r="F685" s="79"/>
      <c r="G685" s="79"/>
      <c r="H685" s="79"/>
      <c r="I685" s="79"/>
      <c r="J685" s="85">
        <f>J686</f>
        <v>24324.84</v>
      </c>
      <c r="K685" s="85">
        <f>K686</f>
        <v>24324.84</v>
      </c>
    </row>
    <row r="686" spans="1:11" ht="56.25" x14ac:dyDescent="0.2">
      <c r="A686" s="28" t="s">
        <v>1328</v>
      </c>
      <c r="B686" s="46" t="s">
        <v>318</v>
      </c>
      <c r="C686" s="47">
        <v>100775</v>
      </c>
      <c r="D686" s="236" t="s">
        <v>709</v>
      </c>
      <c r="E686" s="48" t="s">
        <v>333</v>
      </c>
      <c r="F686" s="75">
        <v>1818</v>
      </c>
      <c r="G686" s="49">
        <v>1818</v>
      </c>
      <c r="H686" s="54">
        <v>12.67</v>
      </c>
      <c r="I686" s="54">
        <v>0.71</v>
      </c>
      <c r="J686" s="86">
        <f>TRUNC((I686+H686)*F686,2)</f>
        <v>24324.84</v>
      </c>
      <c r="K686" s="86">
        <f>TRUNC((I686+H686)*G686,2)</f>
        <v>24324.84</v>
      </c>
    </row>
    <row r="687" spans="1:11" x14ac:dyDescent="0.2">
      <c r="A687" s="44" t="s">
        <v>1329</v>
      </c>
      <c r="B687" s="45"/>
      <c r="C687" s="45"/>
      <c r="D687" s="44" t="s">
        <v>711</v>
      </c>
      <c r="E687" s="45"/>
      <c r="F687" s="79"/>
      <c r="G687" s="79"/>
      <c r="H687" s="79"/>
      <c r="I687" s="79"/>
      <c r="J687" s="85">
        <f>SUM(J688:J690)</f>
        <v>8796.3000000000011</v>
      </c>
      <c r="K687" s="85">
        <f>SUM(K688:K690)</f>
        <v>8796.3000000000011</v>
      </c>
    </row>
    <row r="688" spans="1:11" ht="22.5" x14ac:dyDescent="0.2">
      <c r="A688" s="28" t="s">
        <v>1330</v>
      </c>
      <c r="B688" s="50" t="s">
        <v>234</v>
      </c>
      <c r="C688" s="51">
        <v>160401</v>
      </c>
      <c r="D688" s="236" t="s">
        <v>1331</v>
      </c>
      <c r="E688" s="48" t="s">
        <v>236</v>
      </c>
      <c r="F688" s="74">
        <v>120.5</v>
      </c>
      <c r="G688" s="54">
        <v>120.5</v>
      </c>
      <c r="H688" s="54">
        <v>56.84</v>
      </c>
      <c r="I688" s="54">
        <v>5.01</v>
      </c>
      <c r="J688" s="86">
        <f t="shared" ref="J688:J690" si="186">TRUNC((I688+H688)*F688,2)</f>
        <v>7452.92</v>
      </c>
      <c r="K688" s="86">
        <f t="shared" ref="K688:K690" si="187">TRUNC((I688+H688)*G688,2)</f>
        <v>7452.92</v>
      </c>
    </row>
    <row r="689" spans="1:11" ht="22.5" x14ac:dyDescent="0.2">
      <c r="A689" s="28" t="s">
        <v>1332</v>
      </c>
      <c r="B689" s="50" t="s">
        <v>234</v>
      </c>
      <c r="C689" s="51">
        <v>160402</v>
      </c>
      <c r="D689" s="236" t="s">
        <v>1333</v>
      </c>
      <c r="E689" s="48" t="s">
        <v>255</v>
      </c>
      <c r="F689" s="74">
        <v>12.05</v>
      </c>
      <c r="G689" s="54">
        <v>12.05</v>
      </c>
      <c r="H689" s="54">
        <v>14.829999999999998</v>
      </c>
      <c r="I689" s="54">
        <v>16.25</v>
      </c>
      <c r="J689" s="86">
        <f t="shared" si="186"/>
        <v>374.51</v>
      </c>
      <c r="K689" s="86">
        <f t="shared" si="187"/>
        <v>374.51</v>
      </c>
    </row>
    <row r="690" spans="1:11" ht="22.5" x14ac:dyDescent="0.2">
      <c r="A690" s="28" t="s">
        <v>1334</v>
      </c>
      <c r="B690" s="50" t="s">
        <v>318</v>
      </c>
      <c r="C690" s="51">
        <v>94224</v>
      </c>
      <c r="D690" s="236" t="s">
        <v>1335</v>
      </c>
      <c r="E690" s="48" t="s">
        <v>255</v>
      </c>
      <c r="F690" s="74">
        <v>44.1</v>
      </c>
      <c r="G690" s="54">
        <v>44.1</v>
      </c>
      <c r="H690" s="54">
        <v>8.19</v>
      </c>
      <c r="I690" s="54">
        <v>13.780000000000001</v>
      </c>
      <c r="J690" s="86">
        <f t="shared" si="186"/>
        <v>968.87</v>
      </c>
      <c r="K690" s="86">
        <f t="shared" si="187"/>
        <v>968.87</v>
      </c>
    </row>
    <row r="691" spans="1:11" x14ac:dyDescent="0.2">
      <c r="A691" s="44" t="s">
        <v>1336</v>
      </c>
      <c r="B691" s="45"/>
      <c r="C691" s="45"/>
      <c r="D691" s="44" t="s">
        <v>721</v>
      </c>
      <c r="E691" s="45"/>
      <c r="F691" s="79"/>
      <c r="G691" s="79"/>
      <c r="H691" s="79"/>
      <c r="I691" s="79"/>
      <c r="J691" s="85">
        <f>SUM(J692:J695)</f>
        <v>14367.850000000002</v>
      </c>
      <c r="K691" s="85">
        <f>SUM(K692:K695)</f>
        <v>14367.850000000002</v>
      </c>
    </row>
    <row r="692" spans="1:11" ht="22.5" x14ac:dyDescent="0.2">
      <c r="A692" s="28" t="s">
        <v>1337</v>
      </c>
      <c r="B692" s="50" t="s">
        <v>234</v>
      </c>
      <c r="C692" s="51">
        <v>180380</v>
      </c>
      <c r="D692" s="236" t="s">
        <v>731</v>
      </c>
      <c r="E692" s="48" t="s">
        <v>236</v>
      </c>
      <c r="F692" s="74">
        <v>1.08</v>
      </c>
      <c r="G692" s="54">
        <v>1.08</v>
      </c>
      <c r="H692" s="54">
        <v>642.12999999999988</v>
      </c>
      <c r="I692" s="54">
        <v>40.700000000000003</v>
      </c>
      <c r="J692" s="86">
        <f t="shared" ref="J692:J695" si="188">TRUNC((I692+H692)*F692,2)</f>
        <v>737.45</v>
      </c>
      <c r="K692" s="86">
        <f t="shared" ref="K692:K695" si="189">TRUNC((I692+H692)*G692,2)</f>
        <v>737.45</v>
      </c>
    </row>
    <row r="693" spans="1:11" ht="22.5" x14ac:dyDescent="0.2">
      <c r="A693" s="28" t="s">
        <v>1338</v>
      </c>
      <c r="B693" s="50" t="s">
        <v>234</v>
      </c>
      <c r="C693" s="51">
        <v>180381</v>
      </c>
      <c r="D693" s="236" t="s">
        <v>735</v>
      </c>
      <c r="E693" s="48" t="s">
        <v>236</v>
      </c>
      <c r="F693" s="74">
        <v>5.23</v>
      </c>
      <c r="G693" s="54">
        <v>5.23</v>
      </c>
      <c r="H693" s="54">
        <v>365.76000000000005</v>
      </c>
      <c r="I693" s="54">
        <v>40.700000000000003</v>
      </c>
      <c r="J693" s="86">
        <f t="shared" si="188"/>
        <v>2125.7800000000002</v>
      </c>
      <c r="K693" s="86">
        <f t="shared" si="189"/>
        <v>2125.7800000000002</v>
      </c>
    </row>
    <row r="694" spans="1:11" ht="22.5" x14ac:dyDescent="0.2">
      <c r="A694" s="28" t="s">
        <v>1339</v>
      </c>
      <c r="B694" s="50" t="s">
        <v>234</v>
      </c>
      <c r="C694" s="51">
        <v>180501</v>
      </c>
      <c r="D694" s="236" t="s">
        <v>725</v>
      </c>
      <c r="E694" s="48" t="s">
        <v>236</v>
      </c>
      <c r="F694" s="74">
        <v>7.14</v>
      </c>
      <c r="G694" s="54">
        <v>7.14</v>
      </c>
      <c r="H694" s="54">
        <v>573.88</v>
      </c>
      <c r="I694" s="54">
        <v>38.11</v>
      </c>
      <c r="J694" s="86">
        <f t="shared" si="188"/>
        <v>4369.6000000000004</v>
      </c>
      <c r="K694" s="86">
        <f t="shared" si="189"/>
        <v>4369.6000000000004</v>
      </c>
    </row>
    <row r="695" spans="1:11" ht="22.5" x14ac:dyDescent="0.2">
      <c r="A695" s="28" t="s">
        <v>1340</v>
      </c>
      <c r="B695" s="50" t="s">
        <v>234</v>
      </c>
      <c r="C695" s="51">
        <v>180509</v>
      </c>
      <c r="D695" s="236" t="s">
        <v>1341</v>
      </c>
      <c r="E695" s="48" t="s">
        <v>236</v>
      </c>
      <c r="F695" s="74">
        <v>18</v>
      </c>
      <c r="G695" s="54">
        <v>18</v>
      </c>
      <c r="H695" s="54">
        <v>358.28</v>
      </c>
      <c r="I695" s="54">
        <v>38.11</v>
      </c>
      <c r="J695" s="86">
        <f t="shared" si="188"/>
        <v>7135.02</v>
      </c>
      <c r="K695" s="86">
        <f t="shared" si="189"/>
        <v>7135.02</v>
      </c>
    </row>
    <row r="696" spans="1:11" x14ac:dyDescent="0.2">
      <c r="A696" s="44" t="s">
        <v>1342</v>
      </c>
      <c r="B696" s="45"/>
      <c r="C696" s="45"/>
      <c r="D696" s="44" t="s">
        <v>741</v>
      </c>
      <c r="E696" s="45"/>
      <c r="F696" s="79"/>
      <c r="G696" s="79"/>
      <c r="H696" s="79"/>
      <c r="I696" s="79"/>
      <c r="J696" s="85">
        <f>J697</f>
        <v>1004.17</v>
      </c>
      <c r="K696" s="85">
        <f>K697</f>
        <v>1004.17</v>
      </c>
    </row>
    <row r="697" spans="1:11" ht="22.5" x14ac:dyDescent="0.2">
      <c r="A697" s="28" t="s">
        <v>1343</v>
      </c>
      <c r="B697" s="50" t="s">
        <v>234</v>
      </c>
      <c r="C697" s="51">
        <v>190105</v>
      </c>
      <c r="D697" s="236" t="s">
        <v>743</v>
      </c>
      <c r="E697" s="48" t="s">
        <v>236</v>
      </c>
      <c r="F697" s="74">
        <v>6.31</v>
      </c>
      <c r="G697" s="54">
        <v>6.31</v>
      </c>
      <c r="H697" s="54">
        <v>159.13999999999999</v>
      </c>
      <c r="I697" s="54">
        <v>0</v>
      </c>
      <c r="J697" s="86">
        <f>TRUNC((I697+H697)*F697,2)</f>
        <v>1004.17</v>
      </c>
      <c r="K697" s="86">
        <f>TRUNC((I697+H697)*G697,2)</f>
        <v>1004.17</v>
      </c>
    </row>
    <row r="698" spans="1:11" x14ac:dyDescent="0.2">
      <c r="A698" s="44" t="s">
        <v>1344</v>
      </c>
      <c r="B698" s="45"/>
      <c r="C698" s="45"/>
      <c r="D698" s="44" t="s">
        <v>745</v>
      </c>
      <c r="E698" s="45"/>
      <c r="F698" s="79"/>
      <c r="G698" s="79"/>
      <c r="H698" s="79"/>
      <c r="I698" s="79"/>
      <c r="J698" s="85">
        <f>SUM(J699:J702)</f>
        <v>27295.66</v>
      </c>
      <c r="K698" s="85">
        <f>SUM(K699:K702)</f>
        <v>27295.66</v>
      </c>
    </row>
    <row r="699" spans="1:11" ht="22.5" x14ac:dyDescent="0.2">
      <c r="A699" s="28" t="s">
        <v>1345</v>
      </c>
      <c r="B699" s="50" t="s">
        <v>234</v>
      </c>
      <c r="C699" s="51">
        <v>200150</v>
      </c>
      <c r="D699" s="236" t="s">
        <v>747</v>
      </c>
      <c r="E699" s="48" t="s">
        <v>236</v>
      </c>
      <c r="F699" s="74">
        <v>372.32</v>
      </c>
      <c r="G699" s="54">
        <v>372.32</v>
      </c>
      <c r="H699" s="54">
        <v>3.05</v>
      </c>
      <c r="I699" s="54">
        <v>1.03</v>
      </c>
      <c r="J699" s="86">
        <f t="shared" ref="J699:J702" si="190">TRUNC((I699+H699)*F699,2)</f>
        <v>1519.06</v>
      </c>
      <c r="K699" s="86">
        <f t="shared" ref="K699:K702" si="191">TRUNC((I699+H699)*G699,2)</f>
        <v>1519.06</v>
      </c>
    </row>
    <row r="700" spans="1:11" ht="22.5" x14ac:dyDescent="0.2">
      <c r="A700" s="28" t="s">
        <v>1346</v>
      </c>
      <c r="B700" s="50" t="s">
        <v>234</v>
      </c>
      <c r="C700" s="51">
        <v>200403</v>
      </c>
      <c r="D700" s="236" t="s">
        <v>751</v>
      </c>
      <c r="E700" s="48" t="s">
        <v>236</v>
      </c>
      <c r="F700" s="74">
        <v>102.57</v>
      </c>
      <c r="G700" s="54">
        <v>102.57</v>
      </c>
      <c r="H700" s="54">
        <v>2.4</v>
      </c>
      <c r="I700" s="54">
        <v>12.610000000000001</v>
      </c>
      <c r="J700" s="86">
        <f t="shared" si="190"/>
        <v>1539.57</v>
      </c>
      <c r="K700" s="86">
        <f t="shared" si="191"/>
        <v>1539.57</v>
      </c>
    </row>
    <row r="701" spans="1:11" ht="22.5" x14ac:dyDescent="0.2">
      <c r="A701" s="28" t="s">
        <v>1347</v>
      </c>
      <c r="B701" s="50" t="s">
        <v>234</v>
      </c>
      <c r="C701" s="51">
        <v>200201</v>
      </c>
      <c r="D701" s="236" t="s">
        <v>749</v>
      </c>
      <c r="E701" s="48" t="s">
        <v>236</v>
      </c>
      <c r="F701" s="74">
        <v>269.75</v>
      </c>
      <c r="G701" s="54">
        <v>269.75</v>
      </c>
      <c r="H701" s="54">
        <v>7.77</v>
      </c>
      <c r="I701" s="54">
        <v>11.55</v>
      </c>
      <c r="J701" s="86">
        <f t="shared" si="190"/>
        <v>5211.57</v>
      </c>
      <c r="K701" s="86">
        <f t="shared" si="191"/>
        <v>5211.57</v>
      </c>
    </row>
    <row r="702" spans="1:11" ht="22.5" x14ac:dyDescent="0.2">
      <c r="A702" s="28" t="s">
        <v>1348</v>
      </c>
      <c r="B702" s="50" t="s">
        <v>234</v>
      </c>
      <c r="C702" s="51">
        <v>201302</v>
      </c>
      <c r="D702" s="236" t="s">
        <v>1349</v>
      </c>
      <c r="E702" s="48" t="s">
        <v>236</v>
      </c>
      <c r="F702" s="74">
        <v>269.75</v>
      </c>
      <c r="G702" s="54">
        <v>269.75</v>
      </c>
      <c r="H702" s="54">
        <v>49.199999999999996</v>
      </c>
      <c r="I702" s="54">
        <v>21.33</v>
      </c>
      <c r="J702" s="86">
        <f t="shared" si="190"/>
        <v>19025.46</v>
      </c>
      <c r="K702" s="86">
        <f t="shared" si="191"/>
        <v>19025.46</v>
      </c>
    </row>
    <row r="703" spans="1:11" x14ac:dyDescent="0.2">
      <c r="A703" s="44" t="s">
        <v>1350</v>
      </c>
      <c r="B703" s="45"/>
      <c r="C703" s="45"/>
      <c r="D703" s="44" t="s">
        <v>755</v>
      </c>
      <c r="E703" s="45"/>
      <c r="F703" s="79"/>
      <c r="G703" s="79"/>
      <c r="H703" s="79"/>
      <c r="I703" s="79"/>
      <c r="J703" s="85">
        <f>SUM(J704:J705)</f>
        <v>4445.91</v>
      </c>
      <c r="K703" s="85">
        <f>SUM(K704:K705)</f>
        <v>4445.91</v>
      </c>
    </row>
    <row r="704" spans="1:11" ht="22.5" x14ac:dyDescent="0.2">
      <c r="A704" s="28" t="s">
        <v>1351</v>
      </c>
      <c r="B704" s="50" t="s">
        <v>234</v>
      </c>
      <c r="C704" s="51">
        <v>210499</v>
      </c>
      <c r="D704" s="236" t="s">
        <v>757</v>
      </c>
      <c r="E704" s="48" t="s">
        <v>236</v>
      </c>
      <c r="F704" s="74">
        <v>64.66</v>
      </c>
      <c r="G704" s="54">
        <v>64.66</v>
      </c>
      <c r="H704" s="54">
        <v>55.5</v>
      </c>
      <c r="I704" s="54">
        <v>10.77</v>
      </c>
      <c r="J704" s="86">
        <f t="shared" ref="J704:J705" si="192">TRUNC((I704+H704)*F704,2)</f>
        <v>4285.01</v>
      </c>
      <c r="K704" s="86">
        <f t="shared" ref="K704:K705" si="193">TRUNC((I704+H704)*G704,2)</f>
        <v>4285.01</v>
      </c>
    </row>
    <row r="705" spans="1:11" ht="22.5" x14ac:dyDescent="0.2">
      <c r="A705" s="28" t="s">
        <v>1352</v>
      </c>
      <c r="B705" s="50" t="s">
        <v>318</v>
      </c>
      <c r="C705" s="51">
        <v>96120</v>
      </c>
      <c r="D705" s="236" t="s">
        <v>759</v>
      </c>
      <c r="E705" s="48" t="s">
        <v>255</v>
      </c>
      <c r="F705" s="74">
        <v>63.6</v>
      </c>
      <c r="G705" s="54">
        <v>63.6</v>
      </c>
      <c r="H705" s="54">
        <v>1.53</v>
      </c>
      <c r="I705" s="54">
        <v>1</v>
      </c>
      <c r="J705" s="86">
        <f t="shared" si="192"/>
        <v>160.9</v>
      </c>
      <c r="K705" s="86">
        <f t="shared" si="193"/>
        <v>160.9</v>
      </c>
    </row>
    <row r="706" spans="1:11" x14ac:dyDescent="0.2">
      <c r="A706" s="44" t="s">
        <v>1353</v>
      </c>
      <c r="B706" s="45"/>
      <c r="C706" s="45"/>
      <c r="D706" s="44" t="s">
        <v>299</v>
      </c>
      <c r="E706" s="45"/>
      <c r="F706" s="79"/>
      <c r="G706" s="79"/>
      <c r="H706" s="79"/>
      <c r="I706" s="79"/>
      <c r="J706" s="85">
        <f>SUM(J707:J710)</f>
        <v>12448.67</v>
      </c>
      <c r="K706" s="85">
        <f>SUM(K707:K710)</f>
        <v>12448.67</v>
      </c>
    </row>
    <row r="707" spans="1:11" ht="22.5" x14ac:dyDescent="0.2">
      <c r="A707" s="28" t="s">
        <v>1354</v>
      </c>
      <c r="B707" s="50" t="s">
        <v>234</v>
      </c>
      <c r="C707" s="51">
        <v>220101</v>
      </c>
      <c r="D707" s="236" t="s">
        <v>764</v>
      </c>
      <c r="E707" s="48" t="s">
        <v>236</v>
      </c>
      <c r="F707" s="74">
        <v>80.34</v>
      </c>
      <c r="G707" s="54">
        <v>80.34</v>
      </c>
      <c r="H707" s="54">
        <v>22.3</v>
      </c>
      <c r="I707" s="54">
        <v>9.2199999999999989</v>
      </c>
      <c r="J707" s="86">
        <f t="shared" ref="J707:J710" si="194">TRUNC((I707+H707)*F707,2)</f>
        <v>2532.31</v>
      </c>
      <c r="K707" s="86">
        <f t="shared" ref="K707:K710" si="195">TRUNC((I707+H707)*G707,2)</f>
        <v>2532.31</v>
      </c>
    </row>
    <row r="708" spans="1:11" ht="33.75" x14ac:dyDescent="0.2">
      <c r="A708" s="28" t="s">
        <v>1355</v>
      </c>
      <c r="B708" s="50" t="s">
        <v>400</v>
      </c>
      <c r="C708" s="58" t="s">
        <v>766</v>
      </c>
      <c r="D708" s="236" t="s">
        <v>767</v>
      </c>
      <c r="E708" s="48" t="s">
        <v>236</v>
      </c>
      <c r="F708" s="74">
        <v>80.34</v>
      </c>
      <c r="G708" s="54">
        <v>80.34</v>
      </c>
      <c r="H708" s="54">
        <v>57.449999999999996</v>
      </c>
      <c r="I708" s="54">
        <v>18.240000000000002</v>
      </c>
      <c r="J708" s="86">
        <f t="shared" si="194"/>
        <v>6080.93</v>
      </c>
      <c r="K708" s="86">
        <f t="shared" si="195"/>
        <v>6080.93</v>
      </c>
    </row>
    <row r="709" spans="1:11" ht="22.5" x14ac:dyDescent="0.2">
      <c r="A709" s="28" t="s">
        <v>1356</v>
      </c>
      <c r="B709" s="50" t="s">
        <v>400</v>
      </c>
      <c r="C709" s="58" t="s">
        <v>769</v>
      </c>
      <c r="D709" s="236" t="s">
        <v>770</v>
      </c>
      <c r="E709" s="48" t="s">
        <v>255</v>
      </c>
      <c r="F709" s="74">
        <v>124.97</v>
      </c>
      <c r="G709" s="54">
        <v>124.97</v>
      </c>
      <c r="H709" s="54">
        <v>16.41</v>
      </c>
      <c r="I709" s="54">
        <v>0.28999999999999998</v>
      </c>
      <c r="J709" s="86">
        <f t="shared" si="194"/>
        <v>2086.9899999999998</v>
      </c>
      <c r="K709" s="86">
        <f t="shared" si="195"/>
        <v>2086.9899999999998</v>
      </c>
    </row>
    <row r="710" spans="1:11" ht="45" x14ac:dyDescent="0.2">
      <c r="A710" s="28" t="s">
        <v>1357</v>
      </c>
      <c r="B710" s="50" t="s">
        <v>234</v>
      </c>
      <c r="C710" s="51">
        <v>220100</v>
      </c>
      <c r="D710" s="236" t="s">
        <v>1358</v>
      </c>
      <c r="E710" s="48" t="s">
        <v>236</v>
      </c>
      <c r="F710" s="74">
        <v>24.06</v>
      </c>
      <c r="G710" s="54">
        <v>24.06</v>
      </c>
      <c r="H710" s="54">
        <v>39.879999999999995</v>
      </c>
      <c r="I710" s="54">
        <v>32.79</v>
      </c>
      <c r="J710" s="86">
        <f t="shared" si="194"/>
        <v>1748.44</v>
      </c>
      <c r="K710" s="86">
        <f t="shared" si="195"/>
        <v>1748.44</v>
      </c>
    </row>
    <row r="711" spans="1:11" x14ac:dyDescent="0.2">
      <c r="A711" s="44" t="s">
        <v>1359</v>
      </c>
      <c r="B711" s="45"/>
      <c r="C711" s="45"/>
      <c r="D711" s="44" t="s">
        <v>1360</v>
      </c>
      <c r="E711" s="45"/>
      <c r="F711" s="79"/>
      <c r="G711" s="79"/>
      <c r="H711" s="79"/>
      <c r="I711" s="79"/>
      <c r="J711" s="85">
        <f>SUM(J712:J713)</f>
        <v>2806.46</v>
      </c>
      <c r="K711" s="85">
        <f>SUM(K712:K713)</f>
        <v>2806.46</v>
      </c>
    </row>
    <row r="712" spans="1:11" ht="22.5" x14ac:dyDescent="0.2">
      <c r="A712" s="28" t="s">
        <v>1361</v>
      </c>
      <c r="B712" s="50" t="s">
        <v>234</v>
      </c>
      <c r="C712" s="51">
        <v>230174</v>
      </c>
      <c r="D712" s="236" t="s">
        <v>1362</v>
      </c>
      <c r="E712" s="48" t="s">
        <v>230</v>
      </c>
      <c r="F712" s="74">
        <v>8</v>
      </c>
      <c r="G712" s="54">
        <v>8</v>
      </c>
      <c r="H712" s="54">
        <v>73.989999999999995</v>
      </c>
      <c r="I712" s="54">
        <v>10.89</v>
      </c>
      <c r="J712" s="86">
        <f t="shared" ref="J712:J713" si="196">TRUNC((I712+H712)*F712,2)</f>
        <v>679.04</v>
      </c>
      <c r="K712" s="86">
        <f t="shared" ref="K712:K713" si="197">TRUNC((I712+H712)*G712,2)</f>
        <v>679.04</v>
      </c>
    </row>
    <row r="713" spans="1:11" ht="22.5" x14ac:dyDescent="0.2">
      <c r="A713" s="28" t="s">
        <v>1363</v>
      </c>
      <c r="B713" s="50" t="s">
        <v>234</v>
      </c>
      <c r="C713" s="51">
        <v>230176</v>
      </c>
      <c r="D713" s="236" t="s">
        <v>1364</v>
      </c>
      <c r="E713" s="48" t="s">
        <v>230</v>
      </c>
      <c r="F713" s="74">
        <v>18</v>
      </c>
      <c r="G713" s="54">
        <v>18</v>
      </c>
      <c r="H713" s="54">
        <v>107.29</v>
      </c>
      <c r="I713" s="54">
        <v>10.899999999999999</v>
      </c>
      <c r="J713" s="86">
        <f t="shared" si="196"/>
        <v>2127.42</v>
      </c>
      <c r="K713" s="86">
        <f t="shared" si="197"/>
        <v>2127.42</v>
      </c>
    </row>
    <row r="714" spans="1:11" x14ac:dyDescent="0.2">
      <c r="A714" s="44" t="s">
        <v>1365</v>
      </c>
      <c r="B714" s="45"/>
      <c r="C714" s="45"/>
      <c r="D714" s="44" t="s">
        <v>303</v>
      </c>
      <c r="E714" s="45"/>
      <c r="F714" s="79"/>
      <c r="G714" s="79"/>
      <c r="H714" s="79"/>
      <c r="I714" s="79"/>
      <c r="J714" s="85">
        <f>SUM(J715,J718,J721,J724,J726,J728)</f>
        <v>5850.4800000000005</v>
      </c>
      <c r="K714" s="85">
        <f>SUM(K715,K718,K721,K724,K726,K728)</f>
        <v>5850.4800000000005</v>
      </c>
    </row>
    <row r="715" spans="1:11" x14ac:dyDescent="0.2">
      <c r="A715" s="55" t="s">
        <v>1366</v>
      </c>
      <c r="B715" s="56"/>
      <c r="C715" s="56"/>
      <c r="D715" s="55" t="s">
        <v>1367</v>
      </c>
      <c r="E715" s="56"/>
      <c r="F715" s="80"/>
      <c r="G715" s="80"/>
      <c r="H715" s="80"/>
      <c r="I715" s="80"/>
      <c r="J715" s="89">
        <f>SUM(J716:J717)</f>
        <v>250.61</v>
      </c>
      <c r="K715" s="89">
        <f>SUM(K716:K717)</f>
        <v>250.61</v>
      </c>
    </row>
    <row r="716" spans="1:11" ht="22.5" x14ac:dyDescent="0.2">
      <c r="A716" s="28" t="s">
        <v>1368</v>
      </c>
      <c r="B716" s="50" t="s">
        <v>234</v>
      </c>
      <c r="C716" s="51">
        <v>261300</v>
      </c>
      <c r="D716" s="236" t="s">
        <v>787</v>
      </c>
      <c r="E716" s="48" t="s">
        <v>236</v>
      </c>
      <c r="F716" s="74">
        <v>10.57</v>
      </c>
      <c r="G716" s="54">
        <v>10.57</v>
      </c>
      <c r="H716" s="54">
        <v>1.7999999999999998</v>
      </c>
      <c r="I716" s="54">
        <v>8.08</v>
      </c>
      <c r="J716" s="86">
        <f t="shared" ref="J716:J717" si="198">TRUNC((I716+H716)*F716,2)</f>
        <v>104.43</v>
      </c>
      <c r="K716" s="86">
        <f t="shared" ref="K716:K717" si="199">TRUNC((I716+H716)*G716,2)</f>
        <v>104.43</v>
      </c>
    </row>
    <row r="717" spans="1:11" ht="22.5" x14ac:dyDescent="0.2">
      <c r="A717" s="28" t="s">
        <v>1369</v>
      </c>
      <c r="B717" s="50" t="s">
        <v>234</v>
      </c>
      <c r="C717" s="51">
        <v>261550</v>
      </c>
      <c r="D717" s="236" t="s">
        <v>789</v>
      </c>
      <c r="E717" s="48" t="s">
        <v>236</v>
      </c>
      <c r="F717" s="74">
        <v>10.57</v>
      </c>
      <c r="G717" s="54">
        <v>10.57</v>
      </c>
      <c r="H717" s="54">
        <v>6.3699999999999992</v>
      </c>
      <c r="I717" s="54">
        <v>7.46</v>
      </c>
      <c r="J717" s="86">
        <f t="shared" si="198"/>
        <v>146.18</v>
      </c>
      <c r="K717" s="86">
        <f t="shared" si="199"/>
        <v>146.18</v>
      </c>
    </row>
    <row r="718" spans="1:11" x14ac:dyDescent="0.2">
      <c r="A718" s="55" t="s">
        <v>1370</v>
      </c>
      <c r="B718" s="56"/>
      <c r="C718" s="56"/>
      <c r="D718" s="55" t="s">
        <v>1371</v>
      </c>
      <c r="E718" s="56"/>
      <c r="F718" s="80"/>
      <c r="G718" s="80"/>
      <c r="H718" s="80"/>
      <c r="I718" s="80"/>
      <c r="J718" s="89">
        <f>SUM(J719:J720)</f>
        <v>273.35000000000002</v>
      </c>
      <c r="K718" s="89">
        <f>SUM(K719:K720)</f>
        <v>273.35000000000002</v>
      </c>
    </row>
    <row r="719" spans="1:11" ht="22.5" x14ac:dyDescent="0.2">
      <c r="A719" s="28" t="s">
        <v>1372</v>
      </c>
      <c r="B719" s="50" t="s">
        <v>234</v>
      </c>
      <c r="C719" s="51">
        <v>261300</v>
      </c>
      <c r="D719" s="236" t="s">
        <v>787</v>
      </c>
      <c r="E719" s="48" t="s">
        <v>236</v>
      </c>
      <c r="F719" s="74">
        <v>13.6</v>
      </c>
      <c r="G719" s="54">
        <v>13.6</v>
      </c>
      <c r="H719" s="54">
        <v>1.7999999999999998</v>
      </c>
      <c r="I719" s="54">
        <v>8.08</v>
      </c>
      <c r="J719" s="86">
        <f t="shared" ref="J719:J720" si="200">TRUNC((I719+H719)*F719,2)</f>
        <v>134.36000000000001</v>
      </c>
      <c r="K719" s="86">
        <f t="shared" ref="K719:K720" si="201">TRUNC((I719+H719)*G719,2)</f>
        <v>134.36000000000001</v>
      </c>
    </row>
    <row r="720" spans="1:11" ht="22.5" x14ac:dyDescent="0.2">
      <c r="A720" s="28" t="s">
        <v>1373</v>
      </c>
      <c r="B720" s="50" t="s">
        <v>234</v>
      </c>
      <c r="C720" s="51">
        <v>261001</v>
      </c>
      <c r="D720" s="236" t="s">
        <v>794</v>
      </c>
      <c r="E720" s="48" t="s">
        <v>236</v>
      </c>
      <c r="F720" s="74">
        <v>13.6</v>
      </c>
      <c r="G720" s="54">
        <v>13.6</v>
      </c>
      <c r="H720" s="54">
        <v>3.6199999999999997</v>
      </c>
      <c r="I720" s="54">
        <v>6.6</v>
      </c>
      <c r="J720" s="86">
        <f t="shared" si="200"/>
        <v>138.99</v>
      </c>
      <c r="K720" s="86">
        <f t="shared" si="201"/>
        <v>138.99</v>
      </c>
    </row>
    <row r="721" spans="1:11" x14ac:dyDescent="0.2">
      <c r="A721" s="55" t="s">
        <v>1374</v>
      </c>
      <c r="B721" s="56"/>
      <c r="C721" s="56"/>
      <c r="D721" s="55" t="s">
        <v>1375</v>
      </c>
      <c r="E721" s="56"/>
      <c r="F721" s="80"/>
      <c r="G721" s="80"/>
      <c r="H721" s="80"/>
      <c r="I721" s="80"/>
      <c r="J721" s="88">
        <f>SUM(J722:J723)</f>
        <v>1151.5900000000001</v>
      </c>
      <c r="K721" s="88">
        <f>SUM(K722:K723)</f>
        <v>1151.5900000000001</v>
      </c>
    </row>
    <row r="722" spans="1:11" ht="22.5" x14ac:dyDescent="0.2">
      <c r="A722" s="28" t="s">
        <v>1376</v>
      </c>
      <c r="B722" s="50" t="s">
        <v>234</v>
      </c>
      <c r="C722" s="51">
        <v>261300</v>
      </c>
      <c r="D722" s="236" t="s">
        <v>787</v>
      </c>
      <c r="E722" s="48" t="s">
        <v>236</v>
      </c>
      <c r="F722" s="74">
        <v>64.66</v>
      </c>
      <c r="G722" s="54">
        <v>64.66</v>
      </c>
      <c r="H722" s="54">
        <v>1.7999999999999998</v>
      </c>
      <c r="I722" s="54">
        <v>8.08</v>
      </c>
      <c r="J722" s="86">
        <f t="shared" ref="J722:J723" si="202">TRUNC((I722+H722)*F722,2)</f>
        <v>638.84</v>
      </c>
      <c r="K722" s="86">
        <f t="shared" ref="K722:K723" si="203">TRUNC((I722+H722)*G722,2)</f>
        <v>638.84</v>
      </c>
    </row>
    <row r="723" spans="1:11" ht="22.5" x14ac:dyDescent="0.2">
      <c r="A723" s="28" t="s">
        <v>1377</v>
      </c>
      <c r="B723" s="50" t="s">
        <v>234</v>
      </c>
      <c r="C723" s="51">
        <v>261307</v>
      </c>
      <c r="D723" s="236" t="s">
        <v>799</v>
      </c>
      <c r="E723" s="48" t="s">
        <v>236</v>
      </c>
      <c r="F723" s="74">
        <v>64.66</v>
      </c>
      <c r="G723" s="54">
        <v>64.66</v>
      </c>
      <c r="H723" s="54">
        <v>3.1799999999999997</v>
      </c>
      <c r="I723" s="54">
        <v>4.75</v>
      </c>
      <c r="J723" s="86">
        <f t="shared" si="202"/>
        <v>512.75</v>
      </c>
      <c r="K723" s="86">
        <f t="shared" si="203"/>
        <v>512.75</v>
      </c>
    </row>
    <row r="724" spans="1:11" x14ac:dyDescent="0.2">
      <c r="A724" s="55" t="s">
        <v>1378</v>
      </c>
      <c r="B724" s="56"/>
      <c r="C724" s="56"/>
      <c r="D724" s="55" t="s">
        <v>1379</v>
      </c>
      <c r="E724" s="56"/>
      <c r="F724" s="80"/>
      <c r="G724" s="80"/>
      <c r="H724" s="80"/>
      <c r="I724" s="80"/>
      <c r="J724" s="88">
        <f>J725</f>
        <v>878.08</v>
      </c>
      <c r="K724" s="88">
        <f>K725</f>
        <v>878.08</v>
      </c>
    </row>
    <row r="725" spans="1:11" ht="22.5" x14ac:dyDescent="0.2">
      <c r="A725" s="28" t="s">
        <v>1380</v>
      </c>
      <c r="B725" s="50" t="s">
        <v>234</v>
      </c>
      <c r="C725" s="51">
        <v>261000</v>
      </c>
      <c r="D725" s="236" t="s">
        <v>803</v>
      </c>
      <c r="E725" s="48" t="s">
        <v>236</v>
      </c>
      <c r="F725" s="74">
        <v>78.400000000000006</v>
      </c>
      <c r="G725" s="54">
        <v>78.400000000000006</v>
      </c>
      <c r="H725" s="54">
        <v>4.55</v>
      </c>
      <c r="I725" s="54">
        <v>6.6499999999999995</v>
      </c>
      <c r="J725" s="86">
        <f>TRUNC((I725+H725)*F725,2)</f>
        <v>878.08</v>
      </c>
      <c r="K725" s="86">
        <f>TRUNC((I725+H725)*G725,2)</f>
        <v>878.08</v>
      </c>
    </row>
    <row r="726" spans="1:11" x14ac:dyDescent="0.2">
      <c r="A726" s="55" t="s">
        <v>1381</v>
      </c>
      <c r="B726" s="56"/>
      <c r="C726" s="56"/>
      <c r="D726" s="55" t="s">
        <v>1382</v>
      </c>
      <c r="E726" s="56"/>
      <c r="F726" s="80"/>
      <c r="G726" s="80"/>
      <c r="H726" s="80"/>
      <c r="I726" s="80"/>
      <c r="J726" s="88">
        <f>J727</f>
        <v>1931.59</v>
      </c>
      <c r="K726" s="88">
        <f>K727</f>
        <v>1931.59</v>
      </c>
    </row>
    <row r="727" spans="1:11" ht="22.5" x14ac:dyDescent="0.2">
      <c r="A727" s="28" t="s">
        <v>1383</v>
      </c>
      <c r="B727" s="50" t="s">
        <v>234</v>
      </c>
      <c r="C727" s="51">
        <v>261602</v>
      </c>
      <c r="D727" s="236" t="s">
        <v>305</v>
      </c>
      <c r="E727" s="48" t="s">
        <v>236</v>
      </c>
      <c r="F727" s="74">
        <v>88.04</v>
      </c>
      <c r="G727" s="54">
        <v>88.04</v>
      </c>
      <c r="H727" s="54">
        <v>9.5599999999999987</v>
      </c>
      <c r="I727" s="54">
        <v>12.379999999999999</v>
      </c>
      <c r="J727" s="86">
        <f>TRUNC((I727+H727)*F727,2)</f>
        <v>1931.59</v>
      </c>
      <c r="K727" s="86">
        <f>TRUNC((I727+H727)*G727,2)</f>
        <v>1931.59</v>
      </c>
    </row>
    <row r="728" spans="1:11" x14ac:dyDescent="0.2">
      <c r="A728" s="55" t="s">
        <v>1384</v>
      </c>
      <c r="B728" s="56"/>
      <c r="C728" s="56"/>
      <c r="D728" s="55" t="s">
        <v>1385</v>
      </c>
      <c r="E728" s="56"/>
      <c r="F728" s="80"/>
      <c r="G728" s="80"/>
      <c r="H728" s="80"/>
      <c r="I728" s="80"/>
      <c r="J728" s="88">
        <f>J729</f>
        <v>1365.26</v>
      </c>
      <c r="K728" s="88">
        <f>K729</f>
        <v>1365.26</v>
      </c>
    </row>
    <row r="729" spans="1:11" ht="22.5" x14ac:dyDescent="0.2">
      <c r="A729" s="28" t="s">
        <v>1386</v>
      </c>
      <c r="B729" s="50" t="s">
        <v>234</v>
      </c>
      <c r="C729" s="51">
        <v>261609</v>
      </c>
      <c r="D729" s="236" t="s">
        <v>815</v>
      </c>
      <c r="E729" s="48" t="s">
        <v>236</v>
      </c>
      <c r="F729" s="74">
        <v>120.5</v>
      </c>
      <c r="G729" s="54">
        <v>120.5</v>
      </c>
      <c r="H729" s="54">
        <v>8.0399999999999991</v>
      </c>
      <c r="I729" s="54">
        <v>3.29</v>
      </c>
      <c r="J729" s="86">
        <f>TRUNC((I729+H729)*F729,2)</f>
        <v>1365.26</v>
      </c>
      <c r="K729" s="86">
        <f>TRUNC((I729+H729)*G729,2)</f>
        <v>1365.26</v>
      </c>
    </row>
    <row r="730" spans="1:11" x14ac:dyDescent="0.2">
      <c r="A730" s="44" t="s">
        <v>1387</v>
      </c>
      <c r="B730" s="45"/>
      <c r="C730" s="45"/>
      <c r="D730" s="44" t="s">
        <v>266</v>
      </c>
      <c r="E730" s="45"/>
      <c r="F730" s="79"/>
      <c r="G730" s="79"/>
      <c r="H730" s="79"/>
      <c r="I730" s="79"/>
      <c r="J730" s="85">
        <f>SUM(J731:J734)</f>
        <v>3638.87</v>
      </c>
      <c r="K730" s="85">
        <f>SUM(K731:K734)</f>
        <v>3638.87</v>
      </c>
    </row>
    <row r="731" spans="1:11" ht="22.5" x14ac:dyDescent="0.2">
      <c r="A731" s="28" t="s">
        <v>1388</v>
      </c>
      <c r="B731" s="50" t="s">
        <v>234</v>
      </c>
      <c r="C731" s="51">
        <v>271608</v>
      </c>
      <c r="D731" s="236" t="s">
        <v>819</v>
      </c>
      <c r="E731" s="48" t="s">
        <v>236</v>
      </c>
      <c r="F731" s="74">
        <v>2.82</v>
      </c>
      <c r="G731" s="54">
        <v>2.82</v>
      </c>
      <c r="H731" s="54">
        <v>377.04999999999995</v>
      </c>
      <c r="I731" s="54">
        <v>42.83</v>
      </c>
      <c r="J731" s="86">
        <f t="shared" ref="J731:J734" si="204">TRUNC((I731+H731)*F731,2)</f>
        <v>1184.06</v>
      </c>
      <c r="K731" s="86">
        <f t="shared" ref="K731:K734" si="205">TRUNC((I731+H731)*G731,2)</f>
        <v>1184.06</v>
      </c>
    </row>
    <row r="732" spans="1:11" ht="22.5" x14ac:dyDescent="0.2">
      <c r="A732" s="28" t="s">
        <v>1389</v>
      </c>
      <c r="B732" s="50" t="s">
        <v>400</v>
      </c>
      <c r="C732" s="58" t="s">
        <v>821</v>
      </c>
      <c r="D732" s="236" t="s">
        <v>822</v>
      </c>
      <c r="E732" s="48" t="s">
        <v>236</v>
      </c>
      <c r="F732" s="74">
        <v>3.84</v>
      </c>
      <c r="G732" s="54">
        <v>3.84</v>
      </c>
      <c r="H732" s="54">
        <v>327.66000000000003</v>
      </c>
      <c r="I732" s="54">
        <v>48.86</v>
      </c>
      <c r="J732" s="86">
        <f t="shared" si="204"/>
        <v>1445.83</v>
      </c>
      <c r="K732" s="86">
        <f t="shared" si="205"/>
        <v>1445.83</v>
      </c>
    </row>
    <row r="733" spans="1:11" ht="22.5" x14ac:dyDescent="0.2">
      <c r="A733" s="28" t="s">
        <v>1390</v>
      </c>
      <c r="B733" s="50" t="s">
        <v>400</v>
      </c>
      <c r="C733" s="58" t="s">
        <v>1391</v>
      </c>
      <c r="D733" s="236" t="s">
        <v>1392</v>
      </c>
      <c r="E733" s="48" t="s">
        <v>236</v>
      </c>
      <c r="F733" s="74">
        <v>1.78</v>
      </c>
      <c r="G733" s="54">
        <v>1.78</v>
      </c>
      <c r="H733" s="54">
        <v>377.05</v>
      </c>
      <c r="I733" s="54">
        <v>42.84</v>
      </c>
      <c r="J733" s="86">
        <f t="shared" si="204"/>
        <v>747.4</v>
      </c>
      <c r="K733" s="86">
        <f t="shared" si="205"/>
        <v>747.4</v>
      </c>
    </row>
    <row r="734" spans="1:11" ht="22.5" x14ac:dyDescent="0.2">
      <c r="A734" s="28" t="s">
        <v>1393</v>
      </c>
      <c r="B734" s="50" t="s">
        <v>234</v>
      </c>
      <c r="C734" s="51">
        <v>270501</v>
      </c>
      <c r="D734" s="236" t="s">
        <v>268</v>
      </c>
      <c r="E734" s="48" t="s">
        <v>236</v>
      </c>
      <c r="F734" s="74">
        <v>87.78</v>
      </c>
      <c r="G734" s="54">
        <v>87.78</v>
      </c>
      <c r="H734" s="54">
        <v>1.32</v>
      </c>
      <c r="I734" s="54">
        <v>1.66</v>
      </c>
      <c r="J734" s="86">
        <f t="shared" si="204"/>
        <v>261.58</v>
      </c>
      <c r="K734" s="86">
        <f t="shared" si="205"/>
        <v>261.58</v>
      </c>
    </row>
    <row r="735" spans="1:11" x14ac:dyDescent="0.2">
      <c r="A735" s="40">
        <v>9</v>
      </c>
      <c r="B735" s="41"/>
      <c r="C735" s="41"/>
      <c r="D735" s="42" t="s">
        <v>196</v>
      </c>
      <c r="E735" s="43" t="s">
        <v>230</v>
      </c>
      <c r="F735" s="77">
        <v>1</v>
      </c>
      <c r="G735" s="78"/>
      <c r="H735" s="78"/>
      <c r="I735" s="78"/>
      <c r="J735" s="84">
        <f>SUM(J736,J738)</f>
        <v>2702.17</v>
      </c>
      <c r="K735" s="84">
        <f>SUM(K736,K738)</f>
        <v>2702.17</v>
      </c>
    </row>
    <row r="736" spans="1:11" x14ac:dyDescent="0.2">
      <c r="A736" s="44" t="s">
        <v>1394</v>
      </c>
      <c r="B736" s="45"/>
      <c r="C736" s="45"/>
      <c r="D736" s="44" t="s">
        <v>721</v>
      </c>
      <c r="E736" s="45"/>
      <c r="F736" s="79"/>
      <c r="G736" s="79"/>
      <c r="H736" s="79"/>
      <c r="I736" s="79"/>
      <c r="J736" s="85">
        <f>J737</f>
        <v>2358.0700000000002</v>
      </c>
      <c r="K736" s="85">
        <f>K737</f>
        <v>2358.0700000000002</v>
      </c>
    </row>
    <row r="737" spans="1:11" ht="22.5" x14ac:dyDescent="0.2">
      <c r="A737" s="28" t="s">
        <v>1395</v>
      </c>
      <c r="B737" s="50" t="s">
        <v>400</v>
      </c>
      <c r="C737" s="58" t="s">
        <v>1396</v>
      </c>
      <c r="D737" s="236" t="s">
        <v>1397</v>
      </c>
      <c r="E737" s="48" t="s">
        <v>255</v>
      </c>
      <c r="F737" s="74">
        <v>14.3</v>
      </c>
      <c r="G737" s="54">
        <v>14.3</v>
      </c>
      <c r="H737" s="54">
        <v>133.79</v>
      </c>
      <c r="I737" s="54">
        <v>31.11</v>
      </c>
      <c r="J737" s="86">
        <f>TRUNC((I737+H737)*F737,2)</f>
        <v>2358.0700000000002</v>
      </c>
      <c r="K737" s="86">
        <f>TRUNC((I737+H737)*G737,2)</f>
        <v>2358.0700000000002</v>
      </c>
    </row>
    <row r="738" spans="1:11" x14ac:dyDescent="0.2">
      <c r="A738" s="44" t="s">
        <v>1398</v>
      </c>
      <c r="B738" s="45"/>
      <c r="C738" s="45"/>
      <c r="D738" s="44" t="s">
        <v>299</v>
      </c>
      <c r="E738" s="45"/>
      <c r="F738" s="79"/>
      <c r="G738" s="79"/>
      <c r="H738" s="79"/>
      <c r="I738" s="79"/>
      <c r="J738" s="87">
        <f>J739</f>
        <v>344.1</v>
      </c>
      <c r="K738" s="87">
        <f>K739</f>
        <v>344.1</v>
      </c>
    </row>
    <row r="739" spans="1:11" ht="33.75" x14ac:dyDescent="0.2">
      <c r="A739" s="28" t="s">
        <v>1399</v>
      </c>
      <c r="B739" s="50" t="s">
        <v>234</v>
      </c>
      <c r="C739" s="51">
        <v>221120</v>
      </c>
      <c r="D739" s="237" t="s">
        <v>301</v>
      </c>
      <c r="E739" s="48" t="s">
        <v>236</v>
      </c>
      <c r="F739" s="74">
        <v>1.75</v>
      </c>
      <c r="G739" s="54">
        <v>1.75</v>
      </c>
      <c r="H739" s="54">
        <v>176.08</v>
      </c>
      <c r="I739" s="54">
        <v>20.55</v>
      </c>
      <c r="J739" s="86">
        <f>TRUNC((I739+H739)*F739,2)</f>
        <v>344.1</v>
      </c>
      <c r="K739" s="86">
        <f>TRUNC((I739+H739)*G739,2)</f>
        <v>344.1</v>
      </c>
    </row>
    <row r="740" spans="1:11" ht="21" x14ac:dyDescent="0.2">
      <c r="A740" s="40">
        <v>10</v>
      </c>
      <c r="B740" s="41"/>
      <c r="C740" s="41"/>
      <c r="D740" s="42" t="s">
        <v>197</v>
      </c>
      <c r="E740" s="43" t="s">
        <v>230</v>
      </c>
      <c r="F740" s="77">
        <v>1</v>
      </c>
      <c r="G740" s="78"/>
      <c r="H740" s="78"/>
      <c r="I740" s="78"/>
      <c r="J740" s="84">
        <f>SUM(J741,J743,J745,J748,J761,J763,J768,J771,J774)</f>
        <v>10328.89</v>
      </c>
      <c r="K740" s="84">
        <f>SUM(K741,K743,K745,K748,K761,K763,K768,K771,K774)</f>
        <v>10328.89</v>
      </c>
    </row>
    <row r="741" spans="1:11" x14ac:dyDescent="0.2">
      <c r="A741" s="44" t="s">
        <v>1400</v>
      </c>
      <c r="B741" s="45"/>
      <c r="C741" s="45"/>
      <c r="D741" s="44" t="s">
        <v>232</v>
      </c>
      <c r="E741" s="45"/>
      <c r="F741" s="79"/>
      <c r="G741" s="79"/>
      <c r="H741" s="79"/>
      <c r="I741" s="79"/>
      <c r="J741" s="87">
        <f>J742</f>
        <v>89.1</v>
      </c>
      <c r="K741" s="87">
        <f>K742</f>
        <v>89.1</v>
      </c>
    </row>
    <row r="742" spans="1:11" ht="33.75" x14ac:dyDescent="0.2">
      <c r="A742" s="52" t="s">
        <v>1401</v>
      </c>
      <c r="B742" s="46" t="s">
        <v>234</v>
      </c>
      <c r="C742" s="47">
        <v>20701</v>
      </c>
      <c r="D742" s="236" t="s">
        <v>308</v>
      </c>
      <c r="E742" s="53" t="s">
        <v>236</v>
      </c>
      <c r="F742" s="74">
        <v>20.16</v>
      </c>
      <c r="G742" s="54">
        <v>20.16</v>
      </c>
      <c r="H742" s="54">
        <v>3.09</v>
      </c>
      <c r="I742" s="54">
        <v>1.33</v>
      </c>
      <c r="J742" s="86">
        <f>TRUNC((I742+H742)*F742,2)</f>
        <v>89.1</v>
      </c>
      <c r="K742" s="86">
        <f>TRUNC((I742+H742)*G742,2)</f>
        <v>89.1</v>
      </c>
    </row>
    <row r="743" spans="1:11" x14ac:dyDescent="0.2">
      <c r="A743" s="44" t="s">
        <v>1402</v>
      </c>
      <c r="B743" s="45"/>
      <c r="C743" s="45"/>
      <c r="D743" s="44" t="s">
        <v>246</v>
      </c>
      <c r="E743" s="45"/>
      <c r="F743" s="79"/>
      <c r="G743" s="79"/>
      <c r="H743" s="79"/>
      <c r="I743" s="79"/>
      <c r="J743" s="87">
        <f>J744</f>
        <v>51.62</v>
      </c>
      <c r="K743" s="87">
        <f>K744</f>
        <v>51.62</v>
      </c>
    </row>
    <row r="744" spans="1:11" ht="22.5" x14ac:dyDescent="0.2">
      <c r="A744" s="28" t="s">
        <v>1403</v>
      </c>
      <c r="B744" s="50" t="s">
        <v>234</v>
      </c>
      <c r="C744" s="51">
        <v>30101</v>
      </c>
      <c r="D744" s="236" t="s">
        <v>311</v>
      </c>
      <c r="E744" s="48" t="s">
        <v>280</v>
      </c>
      <c r="F744" s="74">
        <v>1.41</v>
      </c>
      <c r="G744" s="54">
        <v>1.41</v>
      </c>
      <c r="H744" s="54">
        <v>28.6</v>
      </c>
      <c r="I744" s="54">
        <v>8.01</v>
      </c>
      <c r="J744" s="86">
        <f>TRUNC((I744+H744)*F744,2)</f>
        <v>51.62</v>
      </c>
      <c r="K744" s="86">
        <f>TRUNC((I744+H744)*G744,2)</f>
        <v>51.62</v>
      </c>
    </row>
    <row r="745" spans="1:11" x14ac:dyDescent="0.2">
      <c r="A745" s="44" t="s">
        <v>1404</v>
      </c>
      <c r="B745" s="45"/>
      <c r="C745" s="45"/>
      <c r="D745" s="44" t="s">
        <v>277</v>
      </c>
      <c r="E745" s="45"/>
      <c r="F745" s="79"/>
      <c r="G745" s="79"/>
      <c r="H745" s="79"/>
      <c r="I745" s="79"/>
      <c r="J745" s="87">
        <f>SUM(J746:J747)</f>
        <v>104.69</v>
      </c>
      <c r="K745" s="87">
        <f>SUM(K746:K747)</f>
        <v>104.69</v>
      </c>
    </row>
    <row r="746" spans="1:11" ht="22.5" x14ac:dyDescent="0.2">
      <c r="A746" s="28" t="s">
        <v>1405</v>
      </c>
      <c r="B746" s="50" t="s">
        <v>234</v>
      </c>
      <c r="C746" s="51">
        <v>41003</v>
      </c>
      <c r="D746" s="236" t="s">
        <v>1406</v>
      </c>
      <c r="E746" s="48" t="s">
        <v>280</v>
      </c>
      <c r="F746" s="74">
        <v>4.03</v>
      </c>
      <c r="G746" s="54">
        <v>4.03</v>
      </c>
      <c r="H746" s="54">
        <v>0</v>
      </c>
      <c r="I746" s="54">
        <v>22.24</v>
      </c>
      <c r="J746" s="86">
        <f t="shared" ref="J746:J747" si="206">TRUNC((I746+H746)*F746,2)</f>
        <v>89.62</v>
      </c>
      <c r="K746" s="86">
        <f t="shared" ref="K746:K747" si="207">TRUNC((I746+H746)*G746,2)</f>
        <v>89.62</v>
      </c>
    </row>
    <row r="747" spans="1:11" ht="22.5" x14ac:dyDescent="0.2">
      <c r="A747" s="28" t="s">
        <v>1407</v>
      </c>
      <c r="B747" s="50" t="s">
        <v>234</v>
      </c>
      <c r="C747" s="51">
        <v>41008</v>
      </c>
      <c r="D747" s="236" t="s">
        <v>291</v>
      </c>
      <c r="E747" s="48" t="s">
        <v>280</v>
      </c>
      <c r="F747" s="74">
        <v>4.03</v>
      </c>
      <c r="G747" s="54">
        <v>4.03</v>
      </c>
      <c r="H747" s="54">
        <v>3.74</v>
      </c>
      <c r="I747" s="54">
        <v>0</v>
      </c>
      <c r="J747" s="86">
        <f t="shared" si="206"/>
        <v>15.07</v>
      </c>
      <c r="K747" s="86">
        <f t="shared" si="207"/>
        <v>15.07</v>
      </c>
    </row>
    <row r="748" spans="1:11" x14ac:dyDescent="0.2">
      <c r="A748" s="44" t="s">
        <v>1408</v>
      </c>
      <c r="B748" s="45"/>
      <c r="C748" s="45"/>
      <c r="D748" s="44" t="s">
        <v>252</v>
      </c>
      <c r="E748" s="45"/>
      <c r="F748" s="79"/>
      <c r="G748" s="79"/>
      <c r="H748" s="79"/>
      <c r="I748" s="79"/>
      <c r="J748" s="85">
        <f>J749</f>
        <v>1034.6099999999999</v>
      </c>
      <c r="K748" s="85">
        <f>K749</f>
        <v>1034.6099999999999</v>
      </c>
    </row>
    <row r="749" spans="1:11" x14ac:dyDescent="0.2">
      <c r="A749" s="55" t="s">
        <v>1409</v>
      </c>
      <c r="B749" s="56"/>
      <c r="C749" s="56"/>
      <c r="D749" s="55" t="s">
        <v>1410</v>
      </c>
      <c r="E749" s="56"/>
      <c r="F749" s="80"/>
      <c r="G749" s="80"/>
      <c r="H749" s="80"/>
      <c r="I749" s="80"/>
      <c r="J749" s="88">
        <f>SUM(J750:J760)</f>
        <v>1034.6099999999999</v>
      </c>
      <c r="K749" s="88">
        <f>SUM(K750:K760)</f>
        <v>1034.6099999999999</v>
      </c>
    </row>
    <row r="750" spans="1:11" ht="22.5" x14ac:dyDescent="0.2">
      <c r="A750" s="28" t="s">
        <v>1411</v>
      </c>
      <c r="B750" s="50" t="s">
        <v>234</v>
      </c>
      <c r="C750" s="51">
        <v>50301</v>
      </c>
      <c r="D750" s="236" t="s">
        <v>1412</v>
      </c>
      <c r="E750" s="48" t="s">
        <v>255</v>
      </c>
      <c r="F750" s="74">
        <v>8</v>
      </c>
      <c r="G750" s="54">
        <v>8</v>
      </c>
      <c r="H750" s="54">
        <v>18.399999999999999</v>
      </c>
      <c r="I750" s="54">
        <v>21.7</v>
      </c>
      <c r="J750" s="86">
        <f t="shared" ref="J750:J760" si="208">TRUNC((I750+H750)*F750,2)</f>
        <v>320.8</v>
      </c>
      <c r="K750" s="86">
        <f t="shared" ref="K750:K760" si="209">TRUNC((I750+H750)*G750,2)</f>
        <v>320.8</v>
      </c>
    </row>
    <row r="751" spans="1:11" ht="22.5" x14ac:dyDescent="0.2">
      <c r="A751" s="28" t="s">
        <v>1413</v>
      </c>
      <c r="B751" s="50" t="s">
        <v>234</v>
      </c>
      <c r="C751" s="51">
        <v>52004</v>
      </c>
      <c r="D751" s="236" t="s">
        <v>893</v>
      </c>
      <c r="E751" s="48" t="s">
        <v>333</v>
      </c>
      <c r="F751" s="74">
        <v>7.27</v>
      </c>
      <c r="G751" s="54">
        <v>7.27</v>
      </c>
      <c r="H751" s="54">
        <v>7.82</v>
      </c>
      <c r="I751" s="54">
        <v>2.48</v>
      </c>
      <c r="J751" s="86">
        <f t="shared" si="208"/>
        <v>74.88</v>
      </c>
      <c r="K751" s="86">
        <f t="shared" si="209"/>
        <v>74.88</v>
      </c>
    </row>
    <row r="752" spans="1:11" ht="22.5" x14ac:dyDescent="0.2">
      <c r="A752" s="28" t="s">
        <v>1414</v>
      </c>
      <c r="B752" s="50" t="s">
        <v>234</v>
      </c>
      <c r="C752" s="51">
        <v>52014</v>
      </c>
      <c r="D752" s="236" t="s">
        <v>335</v>
      </c>
      <c r="E752" s="48" t="s">
        <v>333</v>
      </c>
      <c r="F752" s="74">
        <v>5.45</v>
      </c>
      <c r="G752" s="54">
        <v>5.45</v>
      </c>
      <c r="H752" s="54">
        <v>10.56</v>
      </c>
      <c r="I752" s="54">
        <v>2.16</v>
      </c>
      <c r="J752" s="86">
        <f t="shared" si="208"/>
        <v>69.319999999999993</v>
      </c>
      <c r="K752" s="86">
        <f t="shared" si="209"/>
        <v>69.319999999999993</v>
      </c>
    </row>
    <row r="753" spans="1:11" ht="22.5" x14ac:dyDescent="0.2">
      <c r="A753" s="28" t="s">
        <v>1415</v>
      </c>
      <c r="B753" s="50" t="s">
        <v>234</v>
      </c>
      <c r="C753" s="51">
        <v>50901</v>
      </c>
      <c r="D753" s="236" t="s">
        <v>339</v>
      </c>
      <c r="E753" s="48" t="s">
        <v>280</v>
      </c>
      <c r="F753" s="74">
        <v>0.55000000000000004</v>
      </c>
      <c r="G753" s="54">
        <v>0.55000000000000004</v>
      </c>
      <c r="H753" s="54">
        <v>0</v>
      </c>
      <c r="I753" s="54">
        <v>36.130000000000003</v>
      </c>
      <c r="J753" s="86">
        <f t="shared" si="208"/>
        <v>19.87</v>
      </c>
      <c r="K753" s="86">
        <f t="shared" si="209"/>
        <v>19.87</v>
      </c>
    </row>
    <row r="754" spans="1:11" ht="22.5" x14ac:dyDescent="0.2">
      <c r="A754" s="28" t="s">
        <v>1416</v>
      </c>
      <c r="B754" s="50" t="s">
        <v>234</v>
      </c>
      <c r="C754" s="51">
        <v>50902</v>
      </c>
      <c r="D754" s="236" t="s">
        <v>341</v>
      </c>
      <c r="E754" s="48" t="s">
        <v>236</v>
      </c>
      <c r="F754" s="74">
        <v>0.64</v>
      </c>
      <c r="G754" s="54">
        <v>0.64</v>
      </c>
      <c r="H754" s="54">
        <v>0</v>
      </c>
      <c r="I754" s="54">
        <v>4.45</v>
      </c>
      <c r="J754" s="86">
        <f t="shared" si="208"/>
        <v>2.84</v>
      </c>
      <c r="K754" s="86">
        <f t="shared" si="209"/>
        <v>2.84</v>
      </c>
    </row>
    <row r="755" spans="1:11" ht="22.5" x14ac:dyDescent="0.2">
      <c r="A755" s="28" t="s">
        <v>1417</v>
      </c>
      <c r="B755" s="50" t="s">
        <v>318</v>
      </c>
      <c r="C755" s="51">
        <v>96616</v>
      </c>
      <c r="D755" s="236" t="s">
        <v>888</v>
      </c>
      <c r="E755" s="48" t="s">
        <v>280</v>
      </c>
      <c r="F755" s="74">
        <v>0.03</v>
      </c>
      <c r="G755" s="54">
        <v>0.03</v>
      </c>
      <c r="H755" s="54">
        <v>365.38</v>
      </c>
      <c r="I755" s="54">
        <v>184.76</v>
      </c>
      <c r="J755" s="86">
        <f t="shared" si="208"/>
        <v>16.5</v>
      </c>
      <c r="K755" s="86">
        <f t="shared" si="209"/>
        <v>16.5</v>
      </c>
    </row>
    <row r="756" spans="1:11" ht="22.5" x14ac:dyDescent="0.2">
      <c r="A756" s="28" t="s">
        <v>1418</v>
      </c>
      <c r="B756" s="50" t="s">
        <v>234</v>
      </c>
      <c r="C756" s="51">
        <v>50903</v>
      </c>
      <c r="D756" s="236" t="s">
        <v>1419</v>
      </c>
      <c r="E756" s="48" t="s">
        <v>280</v>
      </c>
      <c r="F756" s="74">
        <v>0.19</v>
      </c>
      <c r="G756" s="54">
        <v>0.19</v>
      </c>
      <c r="H756" s="54">
        <v>0</v>
      </c>
      <c r="I756" s="54">
        <v>18.91</v>
      </c>
      <c r="J756" s="86">
        <f t="shared" si="208"/>
        <v>3.59</v>
      </c>
      <c r="K756" s="86">
        <f t="shared" si="209"/>
        <v>3.59</v>
      </c>
    </row>
    <row r="757" spans="1:11" ht="22.5" x14ac:dyDescent="0.2">
      <c r="A757" s="28" t="s">
        <v>1420</v>
      </c>
      <c r="B757" s="50" t="s">
        <v>234</v>
      </c>
      <c r="C757" s="51">
        <v>52003</v>
      </c>
      <c r="D757" s="236" t="s">
        <v>350</v>
      </c>
      <c r="E757" s="48" t="s">
        <v>333</v>
      </c>
      <c r="F757" s="74">
        <v>24.55</v>
      </c>
      <c r="G757" s="54">
        <v>24.55</v>
      </c>
      <c r="H757" s="54">
        <v>8.07</v>
      </c>
      <c r="I757" s="54">
        <v>2.4699999999999998</v>
      </c>
      <c r="J757" s="86">
        <f t="shared" si="208"/>
        <v>258.75</v>
      </c>
      <c r="K757" s="86">
        <f t="shared" si="209"/>
        <v>258.75</v>
      </c>
    </row>
    <row r="758" spans="1:11" ht="22.5" x14ac:dyDescent="0.2">
      <c r="A758" s="28" t="s">
        <v>1421</v>
      </c>
      <c r="B758" s="50" t="s">
        <v>234</v>
      </c>
      <c r="C758" s="51">
        <v>51036</v>
      </c>
      <c r="D758" s="236" t="s">
        <v>345</v>
      </c>
      <c r="E758" s="48" t="s">
        <v>280</v>
      </c>
      <c r="F758" s="74">
        <v>0.36</v>
      </c>
      <c r="G758" s="54">
        <v>0.36</v>
      </c>
      <c r="H758" s="54">
        <v>499.08</v>
      </c>
      <c r="I758" s="54">
        <v>0</v>
      </c>
      <c r="J758" s="86">
        <f t="shared" si="208"/>
        <v>179.66</v>
      </c>
      <c r="K758" s="86">
        <f t="shared" si="209"/>
        <v>179.66</v>
      </c>
    </row>
    <row r="759" spans="1:11" ht="22.5" x14ac:dyDescent="0.2">
      <c r="A759" s="28" t="s">
        <v>1422</v>
      </c>
      <c r="B759" s="50" t="s">
        <v>234</v>
      </c>
      <c r="C759" s="51">
        <v>51060</v>
      </c>
      <c r="D759" s="236" t="s">
        <v>347</v>
      </c>
      <c r="E759" s="48" t="s">
        <v>280</v>
      </c>
      <c r="F759" s="74">
        <v>0.36</v>
      </c>
      <c r="G759" s="54">
        <v>0.36</v>
      </c>
      <c r="H759" s="54">
        <v>0.09</v>
      </c>
      <c r="I759" s="54">
        <v>33.480000000000004</v>
      </c>
      <c r="J759" s="86">
        <f t="shared" si="208"/>
        <v>12.08</v>
      </c>
      <c r="K759" s="86">
        <f t="shared" si="209"/>
        <v>12.08</v>
      </c>
    </row>
    <row r="760" spans="1:11" ht="22.5" x14ac:dyDescent="0.2">
      <c r="A760" s="28" t="s">
        <v>1423</v>
      </c>
      <c r="B760" s="50" t="s">
        <v>234</v>
      </c>
      <c r="C760" s="51">
        <v>50251</v>
      </c>
      <c r="D760" s="236" t="s">
        <v>355</v>
      </c>
      <c r="E760" s="48" t="s">
        <v>230</v>
      </c>
      <c r="F760" s="74">
        <v>6</v>
      </c>
      <c r="G760" s="54">
        <v>6</v>
      </c>
      <c r="H760" s="54">
        <v>12.72</v>
      </c>
      <c r="I760" s="54">
        <v>0</v>
      </c>
      <c r="J760" s="86">
        <f t="shared" si="208"/>
        <v>76.319999999999993</v>
      </c>
      <c r="K760" s="86">
        <f t="shared" si="209"/>
        <v>76.319999999999993</v>
      </c>
    </row>
    <row r="761" spans="1:11" x14ac:dyDescent="0.2">
      <c r="A761" s="44" t="s">
        <v>1424</v>
      </c>
      <c r="B761" s="45"/>
      <c r="C761" s="45"/>
      <c r="D761" s="44" t="s">
        <v>707</v>
      </c>
      <c r="E761" s="45"/>
      <c r="F761" s="79"/>
      <c r="G761" s="79"/>
      <c r="H761" s="79"/>
      <c r="I761" s="79"/>
      <c r="J761" s="85">
        <f>J762</f>
        <v>4948.99</v>
      </c>
      <c r="K761" s="85">
        <f>K762</f>
        <v>4948.99</v>
      </c>
    </row>
    <row r="762" spans="1:11" ht="56.25" x14ac:dyDescent="0.2">
      <c r="A762" s="28" t="s">
        <v>1425</v>
      </c>
      <c r="B762" s="46" t="s">
        <v>318</v>
      </c>
      <c r="C762" s="47">
        <v>100775</v>
      </c>
      <c r="D762" s="236" t="s">
        <v>709</v>
      </c>
      <c r="E762" s="48" t="s">
        <v>333</v>
      </c>
      <c r="F762" s="74">
        <v>369.88</v>
      </c>
      <c r="G762" s="54">
        <v>369.88</v>
      </c>
      <c r="H762" s="54">
        <v>12.67</v>
      </c>
      <c r="I762" s="54">
        <v>0.71</v>
      </c>
      <c r="J762" s="86">
        <f>TRUNC((I762+H762)*F762,2)</f>
        <v>4948.99</v>
      </c>
      <c r="K762" s="86">
        <f>TRUNC((I762+H762)*G762,2)</f>
        <v>4948.99</v>
      </c>
    </row>
    <row r="763" spans="1:11" x14ac:dyDescent="0.2">
      <c r="A763" s="44" t="s">
        <v>1426</v>
      </c>
      <c r="B763" s="45"/>
      <c r="C763" s="45"/>
      <c r="D763" s="44" t="s">
        <v>711</v>
      </c>
      <c r="E763" s="45"/>
      <c r="F763" s="79"/>
      <c r="G763" s="79"/>
      <c r="H763" s="79"/>
      <c r="I763" s="79"/>
      <c r="J763" s="85">
        <f>SUM(J764,J766)</f>
        <v>2151.25</v>
      </c>
      <c r="K763" s="85">
        <f>SUM(K764,K766)</f>
        <v>2151.25</v>
      </c>
    </row>
    <row r="764" spans="1:11" x14ac:dyDescent="0.2">
      <c r="A764" s="55" t="s">
        <v>1427</v>
      </c>
      <c r="B764" s="56"/>
      <c r="C764" s="56"/>
      <c r="D764" s="55" t="s">
        <v>1428</v>
      </c>
      <c r="E764" s="56"/>
      <c r="F764" s="80"/>
      <c r="G764" s="80"/>
      <c r="H764" s="80"/>
      <c r="I764" s="80"/>
      <c r="J764" s="88">
        <f>J765</f>
        <v>1769.29</v>
      </c>
      <c r="K764" s="88">
        <f>K765</f>
        <v>1769.29</v>
      </c>
    </row>
    <row r="765" spans="1:11" ht="22.5" x14ac:dyDescent="0.2">
      <c r="A765" s="28" t="s">
        <v>1429</v>
      </c>
      <c r="B765" s="50" t="s">
        <v>234</v>
      </c>
      <c r="C765" s="51">
        <v>160967</v>
      </c>
      <c r="D765" s="236" t="s">
        <v>1430</v>
      </c>
      <c r="E765" s="48" t="s">
        <v>236</v>
      </c>
      <c r="F765" s="74">
        <v>25.92</v>
      </c>
      <c r="G765" s="54">
        <v>25.92</v>
      </c>
      <c r="H765" s="54">
        <v>63.269999999999996</v>
      </c>
      <c r="I765" s="54">
        <v>4.99</v>
      </c>
      <c r="J765" s="86">
        <f>TRUNC((I765+H765)*F765,2)</f>
        <v>1769.29</v>
      </c>
      <c r="K765" s="86">
        <f>TRUNC((I765+H765)*G765,2)</f>
        <v>1769.29</v>
      </c>
    </row>
    <row r="766" spans="1:11" x14ac:dyDescent="0.2">
      <c r="A766" s="55" t="s">
        <v>1431</v>
      </c>
      <c r="B766" s="56"/>
      <c r="C766" s="56"/>
      <c r="D766" s="55" t="s">
        <v>1432</v>
      </c>
      <c r="E766" s="56"/>
      <c r="F766" s="80"/>
      <c r="G766" s="80"/>
      <c r="H766" s="80"/>
      <c r="I766" s="80"/>
      <c r="J766" s="89">
        <f>J767</f>
        <v>381.96</v>
      </c>
      <c r="K766" s="89">
        <f>K767</f>
        <v>381.96</v>
      </c>
    </row>
    <row r="767" spans="1:11" ht="22.5" x14ac:dyDescent="0.2">
      <c r="A767" s="28" t="s">
        <v>1433</v>
      </c>
      <c r="B767" s="50" t="s">
        <v>234</v>
      </c>
      <c r="C767" s="51">
        <v>160601</v>
      </c>
      <c r="D767" s="236" t="s">
        <v>1434</v>
      </c>
      <c r="E767" s="48" t="s">
        <v>255</v>
      </c>
      <c r="F767" s="74">
        <v>7.2</v>
      </c>
      <c r="G767" s="54">
        <v>7.2</v>
      </c>
      <c r="H767" s="54">
        <v>24.53</v>
      </c>
      <c r="I767" s="54">
        <v>28.52</v>
      </c>
      <c r="J767" s="86">
        <f>TRUNC((I767+H767)*F767,2)</f>
        <v>381.96</v>
      </c>
      <c r="K767" s="86">
        <f>TRUNC((I767+H767)*G767,2)</f>
        <v>381.96</v>
      </c>
    </row>
    <row r="768" spans="1:11" x14ac:dyDescent="0.2">
      <c r="A768" s="44" t="s">
        <v>1435</v>
      </c>
      <c r="B768" s="45"/>
      <c r="C768" s="45"/>
      <c r="D768" s="44" t="s">
        <v>299</v>
      </c>
      <c r="E768" s="45"/>
      <c r="F768" s="79"/>
      <c r="G768" s="79"/>
      <c r="H768" s="79"/>
      <c r="I768" s="79"/>
      <c r="J768" s="85">
        <f>J769</f>
        <v>1519.09</v>
      </c>
      <c r="K768" s="85">
        <f>K769</f>
        <v>1519.09</v>
      </c>
    </row>
    <row r="769" spans="1:11" x14ac:dyDescent="0.2">
      <c r="A769" s="55" t="s">
        <v>1436</v>
      </c>
      <c r="B769" s="56"/>
      <c r="C769" s="56"/>
      <c r="D769" s="55" t="s">
        <v>762</v>
      </c>
      <c r="E769" s="56"/>
      <c r="F769" s="80"/>
      <c r="G769" s="80"/>
      <c r="H769" s="80"/>
      <c r="I769" s="80"/>
      <c r="J769" s="88">
        <f>J770</f>
        <v>1519.09</v>
      </c>
      <c r="K769" s="88">
        <f>K770</f>
        <v>1519.09</v>
      </c>
    </row>
    <row r="770" spans="1:11" ht="33.75" x14ac:dyDescent="0.2">
      <c r="A770" s="28" t="s">
        <v>1437</v>
      </c>
      <c r="B770" s="50" t="s">
        <v>400</v>
      </c>
      <c r="C770" s="58" t="s">
        <v>766</v>
      </c>
      <c r="D770" s="237" t="s">
        <v>1438</v>
      </c>
      <c r="E770" s="48" t="s">
        <v>236</v>
      </c>
      <c r="F770" s="74">
        <v>20.07</v>
      </c>
      <c r="G770" s="54">
        <v>20.07</v>
      </c>
      <c r="H770" s="54">
        <v>57.449999999999996</v>
      </c>
      <c r="I770" s="54">
        <v>18.240000000000002</v>
      </c>
      <c r="J770" s="86">
        <f>TRUNC((I770+H770)*F770,2)</f>
        <v>1519.09</v>
      </c>
      <c r="K770" s="86">
        <f>TRUNC((I770+H770)*G770,2)</f>
        <v>1519.09</v>
      </c>
    </row>
    <row r="771" spans="1:11" x14ac:dyDescent="0.2">
      <c r="A771" s="44" t="s">
        <v>1439</v>
      </c>
      <c r="B771" s="45"/>
      <c r="C771" s="45"/>
      <c r="D771" s="44" t="s">
        <v>303</v>
      </c>
      <c r="E771" s="45"/>
      <c r="F771" s="79"/>
      <c r="G771" s="79"/>
      <c r="H771" s="79"/>
      <c r="I771" s="79"/>
      <c r="J771" s="87">
        <f>J772</f>
        <v>369.47</v>
      </c>
      <c r="K771" s="87">
        <f>K772</f>
        <v>369.47</v>
      </c>
    </row>
    <row r="772" spans="1:11" x14ac:dyDescent="0.2">
      <c r="A772" s="55" t="s">
        <v>1440</v>
      </c>
      <c r="B772" s="56"/>
      <c r="C772" s="56"/>
      <c r="D772" s="55" t="s">
        <v>813</v>
      </c>
      <c r="E772" s="56"/>
      <c r="F772" s="80"/>
      <c r="G772" s="80"/>
      <c r="H772" s="80"/>
      <c r="I772" s="80"/>
      <c r="J772" s="89">
        <f>J773</f>
        <v>369.47</v>
      </c>
      <c r="K772" s="89">
        <f>K773</f>
        <v>369.47</v>
      </c>
    </row>
    <row r="773" spans="1:11" ht="22.5" x14ac:dyDescent="0.2">
      <c r="A773" s="28" t="s">
        <v>1441</v>
      </c>
      <c r="B773" s="50" t="s">
        <v>234</v>
      </c>
      <c r="C773" s="51">
        <v>261609</v>
      </c>
      <c r="D773" s="236" t="s">
        <v>815</v>
      </c>
      <c r="E773" s="48" t="s">
        <v>236</v>
      </c>
      <c r="F773" s="74">
        <v>32.61</v>
      </c>
      <c r="G773" s="54">
        <v>32.61</v>
      </c>
      <c r="H773" s="54">
        <v>8.0399999999999991</v>
      </c>
      <c r="I773" s="54">
        <v>3.29</v>
      </c>
      <c r="J773" s="86">
        <f>TRUNC((I773+H773)*F773,2)</f>
        <v>369.47</v>
      </c>
      <c r="K773" s="86">
        <f>TRUNC((I773+H773)*G773,2)</f>
        <v>369.47</v>
      </c>
    </row>
    <row r="774" spans="1:11" x14ac:dyDescent="0.2">
      <c r="A774" s="44" t="s">
        <v>1442</v>
      </c>
      <c r="B774" s="45"/>
      <c r="C774" s="45"/>
      <c r="D774" s="44" t="s">
        <v>266</v>
      </c>
      <c r="E774" s="45"/>
      <c r="F774" s="79"/>
      <c r="G774" s="79"/>
      <c r="H774" s="79"/>
      <c r="I774" s="79"/>
      <c r="J774" s="87">
        <f>J775</f>
        <v>60.07</v>
      </c>
      <c r="K774" s="87">
        <f>K775</f>
        <v>60.07</v>
      </c>
    </row>
    <row r="775" spans="1:11" ht="22.5" x14ac:dyDescent="0.2">
      <c r="A775" s="28" t="s">
        <v>1443</v>
      </c>
      <c r="B775" s="50" t="s">
        <v>234</v>
      </c>
      <c r="C775" s="51">
        <v>270501</v>
      </c>
      <c r="D775" s="236" t="s">
        <v>268</v>
      </c>
      <c r="E775" s="48" t="s">
        <v>236</v>
      </c>
      <c r="F775" s="74">
        <v>20.16</v>
      </c>
      <c r="G775" s="54">
        <v>20.16</v>
      </c>
      <c r="H775" s="54">
        <v>1.32</v>
      </c>
      <c r="I775" s="54">
        <v>1.66</v>
      </c>
      <c r="J775" s="86">
        <f>TRUNC((I775+H775)*F775,2)</f>
        <v>60.07</v>
      </c>
      <c r="K775" s="86">
        <f>TRUNC((I775+H775)*G775,2)</f>
        <v>60.07</v>
      </c>
    </row>
    <row r="776" spans="1:11" x14ac:dyDescent="0.2">
      <c r="A776" s="40">
        <v>11</v>
      </c>
      <c r="B776" s="41"/>
      <c r="C776" s="41"/>
      <c r="D776" s="42" t="s">
        <v>198</v>
      </c>
      <c r="E776" s="43" t="s">
        <v>230</v>
      </c>
      <c r="F776" s="77">
        <v>1</v>
      </c>
      <c r="G776" s="78"/>
      <c r="H776" s="78"/>
      <c r="I776" s="78"/>
      <c r="J776" s="92">
        <f>J777</f>
        <v>355.9</v>
      </c>
      <c r="K776" s="92">
        <f>K777</f>
        <v>355.9</v>
      </c>
    </row>
    <row r="777" spans="1:11" x14ac:dyDescent="0.2">
      <c r="A777" s="44" t="s">
        <v>1444</v>
      </c>
      <c r="B777" s="45"/>
      <c r="C777" s="45"/>
      <c r="D777" s="44" t="s">
        <v>299</v>
      </c>
      <c r="E777" s="45"/>
      <c r="F777" s="79"/>
      <c r="G777" s="79"/>
      <c r="H777" s="79"/>
      <c r="I777" s="79"/>
      <c r="J777" s="87">
        <f>J778</f>
        <v>355.9</v>
      </c>
      <c r="K777" s="87">
        <f>K778</f>
        <v>355.9</v>
      </c>
    </row>
    <row r="778" spans="1:11" ht="33.75" x14ac:dyDescent="0.2">
      <c r="A778" s="61" t="s">
        <v>1445</v>
      </c>
      <c r="B778" s="62" t="s">
        <v>234</v>
      </c>
      <c r="C778" s="63">
        <v>221120</v>
      </c>
      <c r="D778" s="239" t="s">
        <v>301</v>
      </c>
      <c r="E778" s="64" t="s">
        <v>236</v>
      </c>
      <c r="F778" s="76">
        <v>1.81</v>
      </c>
      <c r="G778" s="69">
        <v>1.81</v>
      </c>
      <c r="H778" s="54">
        <v>176.08</v>
      </c>
      <c r="I778" s="54">
        <v>20.55</v>
      </c>
      <c r="J778" s="86">
        <f>TRUNC((I778+H778)*F778,2)</f>
        <v>355.9</v>
      </c>
      <c r="K778" s="86">
        <f>TRUNC((I778+H778)*G778,2)</f>
        <v>355.9</v>
      </c>
    </row>
    <row r="779" spans="1:11" ht="21" x14ac:dyDescent="0.2">
      <c r="A779" s="40">
        <v>12</v>
      </c>
      <c r="B779" s="41"/>
      <c r="C779" s="41"/>
      <c r="D779" s="42" t="s">
        <v>199</v>
      </c>
      <c r="E779" s="43" t="s">
        <v>230</v>
      </c>
      <c r="F779" s="77">
        <v>1</v>
      </c>
      <c r="G779" s="78"/>
      <c r="H779" s="78"/>
      <c r="I779" s="78"/>
      <c r="J779" s="84">
        <f>SUM(J780,J782,J784,J787,J800,J802,J807,J810,J813)</f>
        <v>10328.89</v>
      </c>
      <c r="K779" s="84">
        <f>SUM(K780,K782,K784,K787,K800,K802,K807,K810,K813)</f>
        <v>10328.89</v>
      </c>
    </row>
    <row r="780" spans="1:11" x14ac:dyDescent="0.2">
      <c r="A780" s="44" t="s">
        <v>1446</v>
      </c>
      <c r="B780" s="45"/>
      <c r="C780" s="45"/>
      <c r="D780" s="44" t="s">
        <v>232</v>
      </c>
      <c r="E780" s="45"/>
      <c r="F780" s="79"/>
      <c r="G780" s="79"/>
      <c r="H780" s="79"/>
      <c r="I780" s="79"/>
      <c r="J780" s="87">
        <f>J781</f>
        <v>89.1</v>
      </c>
      <c r="K780" s="87">
        <f>K781</f>
        <v>89.1</v>
      </c>
    </row>
    <row r="781" spans="1:11" ht="33.75" x14ac:dyDescent="0.2">
      <c r="A781" s="52" t="s">
        <v>1447</v>
      </c>
      <c r="B781" s="46" t="s">
        <v>234</v>
      </c>
      <c r="C781" s="47">
        <v>20701</v>
      </c>
      <c r="D781" s="236" t="s">
        <v>308</v>
      </c>
      <c r="E781" s="53" t="s">
        <v>236</v>
      </c>
      <c r="F781" s="74">
        <v>20.16</v>
      </c>
      <c r="G781" s="54">
        <v>20.16</v>
      </c>
      <c r="H781" s="54">
        <v>3.09</v>
      </c>
      <c r="I781" s="54">
        <v>1.33</v>
      </c>
      <c r="J781" s="86">
        <f>TRUNC((I781+H781)*F781,2)</f>
        <v>89.1</v>
      </c>
      <c r="K781" s="86">
        <f>TRUNC((I781+H781)*G781,2)</f>
        <v>89.1</v>
      </c>
    </row>
    <row r="782" spans="1:11" x14ac:dyDescent="0.2">
      <c r="A782" s="44" t="s">
        <v>1448</v>
      </c>
      <c r="B782" s="45"/>
      <c r="C782" s="45"/>
      <c r="D782" s="44" t="s">
        <v>246</v>
      </c>
      <c r="E782" s="45"/>
      <c r="F782" s="79"/>
      <c r="G782" s="79"/>
      <c r="H782" s="79"/>
      <c r="I782" s="79"/>
      <c r="J782" s="87">
        <f>J783</f>
        <v>51.62</v>
      </c>
      <c r="K782" s="87">
        <f>K783</f>
        <v>51.62</v>
      </c>
    </row>
    <row r="783" spans="1:11" ht="22.5" x14ac:dyDescent="0.2">
      <c r="A783" s="28" t="s">
        <v>1449</v>
      </c>
      <c r="B783" s="50" t="s">
        <v>234</v>
      </c>
      <c r="C783" s="51">
        <v>30101</v>
      </c>
      <c r="D783" s="236" t="s">
        <v>311</v>
      </c>
      <c r="E783" s="48" t="s">
        <v>280</v>
      </c>
      <c r="F783" s="74">
        <v>1.41</v>
      </c>
      <c r="G783" s="54">
        <v>1.41</v>
      </c>
      <c r="H783" s="54">
        <v>28.6</v>
      </c>
      <c r="I783" s="54">
        <v>8.01</v>
      </c>
      <c r="J783" s="86">
        <f>TRUNC((I783+H783)*F783,2)</f>
        <v>51.62</v>
      </c>
      <c r="K783" s="86">
        <f>TRUNC((I783+H783)*G783,2)</f>
        <v>51.62</v>
      </c>
    </row>
    <row r="784" spans="1:11" x14ac:dyDescent="0.2">
      <c r="A784" s="44" t="s">
        <v>1450</v>
      </c>
      <c r="B784" s="45"/>
      <c r="C784" s="45"/>
      <c r="D784" s="44" t="s">
        <v>277</v>
      </c>
      <c r="E784" s="45"/>
      <c r="F784" s="79"/>
      <c r="G784" s="79"/>
      <c r="H784" s="79"/>
      <c r="I784" s="79"/>
      <c r="J784" s="87">
        <f>SUM(J785:J786)</f>
        <v>104.69</v>
      </c>
      <c r="K784" s="87">
        <f>SUM(K785:K786)</f>
        <v>104.69</v>
      </c>
    </row>
    <row r="785" spans="1:11" ht="22.5" x14ac:dyDescent="0.2">
      <c r="A785" s="28" t="s">
        <v>1451</v>
      </c>
      <c r="B785" s="50" t="s">
        <v>234</v>
      </c>
      <c r="C785" s="51">
        <v>41003</v>
      </c>
      <c r="D785" s="236" t="s">
        <v>1406</v>
      </c>
      <c r="E785" s="48" t="s">
        <v>280</v>
      </c>
      <c r="F785" s="74">
        <v>4.03</v>
      </c>
      <c r="G785" s="54">
        <v>4.03</v>
      </c>
      <c r="H785" s="54">
        <v>0</v>
      </c>
      <c r="I785" s="54">
        <v>22.24</v>
      </c>
      <c r="J785" s="86">
        <f t="shared" ref="J785:J786" si="210">TRUNC((I785+H785)*F785,2)</f>
        <v>89.62</v>
      </c>
      <c r="K785" s="86">
        <f t="shared" ref="K785:K786" si="211">TRUNC((I785+H785)*G785,2)</f>
        <v>89.62</v>
      </c>
    </row>
    <row r="786" spans="1:11" ht="22.5" x14ac:dyDescent="0.2">
      <c r="A786" s="28" t="s">
        <v>1452</v>
      </c>
      <c r="B786" s="50" t="s">
        <v>234</v>
      </c>
      <c r="C786" s="51">
        <v>41008</v>
      </c>
      <c r="D786" s="236" t="s">
        <v>291</v>
      </c>
      <c r="E786" s="48" t="s">
        <v>280</v>
      </c>
      <c r="F786" s="74">
        <v>4.03</v>
      </c>
      <c r="G786" s="54">
        <v>4.03</v>
      </c>
      <c r="H786" s="54">
        <v>3.74</v>
      </c>
      <c r="I786" s="54">
        <v>0</v>
      </c>
      <c r="J786" s="86">
        <f t="shared" si="210"/>
        <v>15.07</v>
      </c>
      <c r="K786" s="86">
        <f t="shared" si="211"/>
        <v>15.07</v>
      </c>
    </row>
    <row r="787" spans="1:11" x14ac:dyDescent="0.2">
      <c r="A787" s="44" t="s">
        <v>1453</v>
      </c>
      <c r="B787" s="45"/>
      <c r="C787" s="45"/>
      <c r="D787" s="44" t="s">
        <v>252</v>
      </c>
      <c r="E787" s="45"/>
      <c r="F787" s="79"/>
      <c r="G787" s="79"/>
      <c r="H787" s="79"/>
      <c r="I787" s="79"/>
      <c r="J787" s="85">
        <f>J788</f>
        <v>1034.6099999999999</v>
      </c>
      <c r="K787" s="85">
        <f>K788</f>
        <v>1034.6099999999999</v>
      </c>
    </row>
    <row r="788" spans="1:11" x14ac:dyDescent="0.2">
      <c r="A788" s="55" t="s">
        <v>1454</v>
      </c>
      <c r="B788" s="56"/>
      <c r="C788" s="56"/>
      <c r="D788" s="55" t="s">
        <v>1410</v>
      </c>
      <c r="E788" s="56"/>
      <c r="F788" s="80"/>
      <c r="G788" s="80"/>
      <c r="H788" s="80"/>
      <c r="I788" s="80"/>
      <c r="J788" s="88">
        <f>SUM(J789:J799)</f>
        <v>1034.6099999999999</v>
      </c>
      <c r="K788" s="88">
        <f>SUM(K789:K799)</f>
        <v>1034.6099999999999</v>
      </c>
    </row>
    <row r="789" spans="1:11" ht="22.5" x14ac:dyDescent="0.2">
      <c r="A789" s="28" t="s">
        <v>1455</v>
      </c>
      <c r="B789" s="50" t="s">
        <v>234</v>
      </c>
      <c r="C789" s="51">
        <v>50301</v>
      </c>
      <c r="D789" s="236" t="s">
        <v>1412</v>
      </c>
      <c r="E789" s="48" t="s">
        <v>255</v>
      </c>
      <c r="F789" s="74">
        <v>8</v>
      </c>
      <c r="G789" s="54">
        <v>8</v>
      </c>
      <c r="H789" s="54">
        <v>18.399999999999999</v>
      </c>
      <c r="I789" s="54">
        <v>21.7</v>
      </c>
      <c r="J789" s="86">
        <f t="shared" ref="J789:J799" si="212">TRUNC((I789+H789)*F789,2)</f>
        <v>320.8</v>
      </c>
      <c r="K789" s="86">
        <f t="shared" ref="K789:K799" si="213">TRUNC((I789+H789)*G789,2)</f>
        <v>320.8</v>
      </c>
    </row>
    <row r="790" spans="1:11" ht="22.5" x14ac:dyDescent="0.2">
      <c r="A790" s="28" t="s">
        <v>1456</v>
      </c>
      <c r="B790" s="50" t="s">
        <v>234</v>
      </c>
      <c r="C790" s="51">
        <v>52004</v>
      </c>
      <c r="D790" s="236" t="s">
        <v>893</v>
      </c>
      <c r="E790" s="48" t="s">
        <v>333</v>
      </c>
      <c r="F790" s="74">
        <v>7.27</v>
      </c>
      <c r="G790" s="54">
        <v>7.27</v>
      </c>
      <c r="H790" s="54">
        <v>7.82</v>
      </c>
      <c r="I790" s="54">
        <v>2.48</v>
      </c>
      <c r="J790" s="86">
        <f t="shared" si="212"/>
        <v>74.88</v>
      </c>
      <c r="K790" s="86">
        <f t="shared" si="213"/>
        <v>74.88</v>
      </c>
    </row>
    <row r="791" spans="1:11" ht="22.5" x14ac:dyDescent="0.2">
      <c r="A791" s="28" t="s">
        <v>1457</v>
      </c>
      <c r="B791" s="50" t="s">
        <v>234</v>
      </c>
      <c r="C791" s="51">
        <v>52014</v>
      </c>
      <c r="D791" s="236" t="s">
        <v>335</v>
      </c>
      <c r="E791" s="48" t="s">
        <v>333</v>
      </c>
      <c r="F791" s="74">
        <v>5.45</v>
      </c>
      <c r="G791" s="54">
        <v>5.45</v>
      </c>
      <c r="H791" s="54">
        <v>10.56</v>
      </c>
      <c r="I791" s="54">
        <v>2.16</v>
      </c>
      <c r="J791" s="86">
        <f t="shared" si="212"/>
        <v>69.319999999999993</v>
      </c>
      <c r="K791" s="86">
        <f t="shared" si="213"/>
        <v>69.319999999999993</v>
      </c>
    </row>
    <row r="792" spans="1:11" ht="22.5" x14ac:dyDescent="0.2">
      <c r="A792" s="28" t="s">
        <v>1458</v>
      </c>
      <c r="B792" s="50" t="s">
        <v>234</v>
      </c>
      <c r="C792" s="51">
        <v>50901</v>
      </c>
      <c r="D792" s="236" t="s">
        <v>339</v>
      </c>
      <c r="E792" s="48" t="s">
        <v>280</v>
      </c>
      <c r="F792" s="74">
        <v>0.55000000000000004</v>
      </c>
      <c r="G792" s="54">
        <v>0.55000000000000004</v>
      </c>
      <c r="H792" s="54">
        <v>0</v>
      </c>
      <c r="I792" s="54">
        <v>36.130000000000003</v>
      </c>
      <c r="J792" s="86">
        <f t="shared" si="212"/>
        <v>19.87</v>
      </c>
      <c r="K792" s="86">
        <f t="shared" si="213"/>
        <v>19.87</v>
      </c>
    </row>
    <row r="793" spans="1:11" ht="22.5" x14ac:dyDescent="0.2">
      <c r="A793" s="28" t="s">
        <v>1459</v>
      </c>
      <c r="B793" s="50" t="s">
        <v>234</v>
      </c>
      <c r="C793" s="51">
        <v>50902</v>
      </c>
      <c r="D793" s="236" t="s">
        <v>341</v>
      </c>
      <c r="E793" s="48" t="s">
        <v>236</v>
      </c>
      <c r="F793" s="74">
        <v>0.64</v>
      </c>
      <c r="G793" s="54">
        <v>0.64</v>
      </c>
      <c r="H793" s="54">
        <v>0</v>
      </c>
      <c r="I793" s="54">
        <v>4.45</v>
      </c>
      <c r="J793" s="86">
        <f t="shared" si="212"/>
        <v>2.84</v>
      </c>
      <c r="K793" s="86">
        <f t="shared" si="213"/>
        <v>2.84</v>
      </c>
    </row>
    <row r="794" spans="1:11" ht="22.5" x14ac:dyDescent="0.2">
      <c r="A794" s="28" t="s">
        <v>1460</v>
      </c>
      <c r="B794" s="50" t="s">
        <v>318</v>
      </c>
      <c r="C794" s="51">
        <v>96616</v>
      </c>
      <c r="D794" s="236" t="s">
        <v>888</v>
      </c>
      <c r="E794" s="48" t="s">
        <v>280</v>
      </c>
      <c r="F794" s="74">
        <v>0.03</v>
      </c>
      <c r="G794" s="54">
        <v>0.03</v>
      </c>
      <c r="H794" s="54">
        <v>365.38</v>
      </c>
      <c r="I794" s="54">
        <v>184.76</v>
      </c>
      <c r="J794" s="86">
        <f t="shared" si="212"/>
        <v>16.5</v>
      </c>
      <c r="K794" s="86">
        <f t="shared" si="213"/>
        <v>16.5</v>
      </c>
    </row>
    <row r="795" spans="1:11" ht="22.5" x14ac:dyDescent="0.2">
      <c r="A795" s="28" t="s">
        <v>1461</v>
      </c>
      <c r="B795" s="50" t="s">
        <v>234</v>
      </c>
      <c r="C795" s="51">
        <v>50903</v>
      </c>
      <c r="D795" s="236" t="s">
        <v>1419</v>
      </c>
      <c r="E795" s="48" t="s">
        <v>280</v>
      </c>
      <c r="F795" s="74">
        <v>0.19</v>
      </c>
      <c r="G795" s="54">
        <v>0.19</v>
      </c>
      <c r="H795" s="54">
        <v>0</v>
      </c>
      <c r="I795" s="54">
        <v>18.91</v>
      </c>
      <c r="J795" s="86">
        <f t="shared" si="212"/>
        <v>3.59</v>
      </c>
      <c r="K795" s="86">
        <f t="shared" si="213"/>
        <v>3.59</v>
      </c>
    </row>
    <row r="796" spans="1:11" ht="22.5" x14ac:dyDescent="0.2">
      <c r="A796" s="28" t="s">
        <v>1462</v>
      </c>
      <c r="B796" s="50" t="s">
        <v>234</v>
      </c>
      <c r="C796" s="51">
        <v>52003</v>
      </c>
      <c r="D796" s="236" t="s">
        <v>350</v>
      </c>
      <c r="E796" s="48" t="s">
        <v>333</v>
      </c>
      <c r="F796" s="74">
        <v>24.55</v>
      </c>
      <c r="G796" s="54">
        <v>24.55</v>
      </c>
      <c r="H796" s="54">
        <v>8.07</v>
      </c>
      <c r="I796" s="54">
        <v>2.4699999999999998</v>
      </c>
      <c r="J796" s="86">
        <f t="shared" si="212"/>
        <v>258.75</v>
      </c>
      <c r="K796" s="86">
        <f t="shared" si="213"/>
        <v>258.75</v>
      </c>
    </row>
    <row r="797" spans="1:11" ht="22.5" x14ac:dyDescent="0.2">
      <c r="A797" s="28" t="s">
        <v>1463</v>
      </c>
      <c r="B797" s="50" t="s">
        <v>234</v>
      </c>
      <c r="C797" s="51">
        <v>51036</v>
      </c>
      <c r="D797" s="236" t="s">
        <v>345</v>
      </c>
      <c r="E797" s="48" t="s">
        <v>280</v>
      </c>
      <c r="F797" s="74">
        <v>0.36</v>
      </c>
      <c r="G797" s="54">
        <v>0.36</v>
      </c>
      <c r="H797" s="54">
        <v>499.08</v>
      </c>
      <c r="I797" s="54">
        <v>0</v>
      </c>
      <c r="J797" s="86">
        <f t="shared" si="212"/>
        <v>179.66</v>
      </c>
      <c r="K797" s="86">
        <f t="shared" si="213"/>
        <v>179.66</v>
      </c>
    </row>
    <row r="798" spans="1:11" ht="22.5" x14ac:dyDescent="0.2">
      <c r="A798" s="28" t="s">
        <v>1464</v>
      </c>
      <c r="B798" s="50" t="s">
        <v>234</v>
      </c>
      <c r="C798" s="51">
        <v>51060</v>
      </c>
      <c r="D798" s="236" t="s">
        <v>347</v>
      </c>
      <c r="E798" s="48" t="s">
        <v>280</v>
      </c>
      <c r="F798" s="74">
        <v>0.36</v>
      </c>
      <c r="G798" s="54">
        <v>0.36</v>
      </c>
      <c r="H798" s="54">
        <v>0.09</v>
      </c>
      <c r="I798" s="54">
        <v>33.480000000000004</v>
      </c>
      <c r="J798" s="86">
        <f t="shared" si="212"/>
        <v>12.08</v>
      </c>
      <c r="K798" s="86">
        <f t="shared" si="213"/>
        <v>12.08</v>
      </c>
    </row>
    <row r="799" spans="1:11" ht="22.5" x14ac:dyDescent="0.2">
      <c r="A799" s="28" t="s">
        <v>1465</v>
      </c>
      <c r="B799" s="50" t="s">
        <v>234</v>
      </c>
      <c r="C799" s="51">
        <v>50251</v>
      </c>
      <c r="D799" s="236" t="s">
        <v>355</v>
      </c>
      <c r="E799" s="48" t="s">
        <v>230</v>
      </c>
      <c r="F799" s="74">
        <v>6</v>
      </c>
      <c r="G799" s="54">
        <v>6</v>
      </c>
      <c r="H799" s="54">
        <v>12.72</v>
      </c>
      <c r="I799" s="54">
        <v>0</v>
      </c>
      <c r="J799" s="86">
        <f t="shared" si="212"/>
        <v>76.319999999999993</v>
      </c>
      <c r="K799" s="86">
        <f t="shared" si="213"/>
        <v>76.319999999999993</v>
      </c>
    </row>
    <row r="800" spans="1:11" x14ac:dyDescent="0.2">
      <c r="A800" s="44" t="s">
        <v>1466</v>
      </c>
      <c r="B800" s="45"/>
      <c r="C800" s="45"/>
      <c r="D800" s="44" t="s">
        <v>707</v>
      </c>
      <c r="E800" s="45"/>
      <c r="F800" s="79"/>
      <c r="G800" s="79"/>
      <c r="H800" s="79"/>
      <c r="I800" s="79"/>
      <c r="J800" s="85">
        <f>J801</f>
        <v>4948.99</v>
      </c>
      <c r="K800" s="85">
        <f>K801</f>
        <v>4948.99</v>
      </c>
    </row>
    <row r="801" spans="1:11" ht="56.25" x14ac:dyDescent="0.2">
      <c r="A801" s="28" t="s">
        <v>1467</v>
      </c>
      <c r="B801" s="46" t="s">
        <v>318</v>
      </c>
      <c r="C801" s="47">
        <v>100775</v>
      </c>
      <c r="D801" s="236" t="s">
        <v>709</v>
      </c>
      <c r="E801" s="48" t="s">
        <v>333</v>
      </c>
      <c r="F801" s="74">
        <v>369.88</v>
      </c>
      <c r="G801" s="54">
        <v>369.88</v>
      </c>
      <c r="H801" s="54">
        <v>12.67</v>
      </c>
      <c r="I801" s="54">
        <v>0.71</v>
      </c>
      <c r="J801" s="86">
        <f>TRUNC((I801+H801)*F801,2)</f>
        <v>4948.99</v>
      </c>
      <c r="K801" s="86">
        <f>TRUNC((I801+H801)*G801,2)</f>
        <v>4948.99</v>
      </c>
    </row>
    <row r="802" spans="1:11" x14ac:dyDescent="0.2">
      <c r="A802" s="44" t="s">
        <v>1468</v>
      </c>
      <c r="B802" s="45"/>
      <c r="C802" s="45"/>
      <c r="D802" s="44" t="s">
        <v>711</v>
      </c>
      <c r="E802" s="45"/>
      <c r="F802" s="79"/>
      <c r="G802" s="79"/>
      <c r="H802" s="79"/>
      <c r="I802" s="79"/>
      <c r="J802" s="85">
        <f>SUM(J803,J805)</f>
        <v>2151.25</v>
      </c>
      <c r="K802" s="85">
        <f>SUM(K803,K805)</f>
        <v>2151.25</v>
      </c>
    </row>
    <row r="803" spans="1:11" x14ac:dyDescent="0.2">
      <c r="A803" s="55" t="s">
        <v>1469</v>
      </c>
      <c r="B803" s="56"/>
      <c r="C803" s="56"/>
      <c r="D803" s="55" t="s">
        <v>1428</v>
      </c>
      <c r="E803" s="56"/>
      <c r="F803" s="80"/>
      <c r="G803" s="80"/>
      <c r="H803" s="80"/>
      <c r="I803" s="80"/>
      <c r="J803" s="88">
        <f>J804</f>
        <v>1769.29</v>
      </c>
      <c r="K803" s="88">
        <f>K804</f>
        <v>1769.29</v>
      </c>
    </row>
    <row r="804" spans="1:11" ht="22.5" x14ac:dyDescent="0.2">
      <c r="A804" s="28" t="s">
        <v>1470</v>
      </c>
      <c r="B804" s="50" t="s">
        <v>234</v>
      </c>
      <c r="C804" s="51">
        <v>160967</v>
      </c>
      <c r="D804" s="236" t="s">
        <v>1430</v>
      </c>
      <c r="E804" s="48" t="s">
        <v>236</v>
      </c>
      <c r="F804" s="74">
        <v>25.92</v>
      </c>
      <c r="G804" s="54">
        <v>25.92</v>
      </c>
      <c r="H804" s="54">
        <v>63.269999999999996</v>
      </c>
      <c r="I804" s="54">
        <v>4.99</v>
      </c>
      <c r="J804" s="86">
        <f>TRUNC((I804+H804)*F804,2)</f>
        <v>1769.29</v>
      </c>
      <c r="K804" s="86">
        <f>TRUNC((I804+H804)*G804,2)</f>
        <v>1769.29</v>
      </c>
    </row>
    <row r="805" spans="1:11" x14ac:dyDescent="0.2">
      <c r="A805" s="55" t="s">
        <v>1471</v>
      </c>
      <c r="B805" s="56"/>
      <c r="C805" s="56"/>
      <c r="D805" s="55" t="s">
        <v>1432</v>
      </c>
      <c r="E805" s="56"/>
      <c r="F805" s="80"/>
      <c r="G805" s="80"/>
      <c r="H805" s="80"/>
      <c r="I805" s="80"/>
      <c r="J805" s="89">
        <f>J806</f>
        <v>381.96</v>
      </c>
      <c r="K805" s="89">
        <f>K806</f>
        <v>381.96</v>
      </c>
    </row>
    <row r="806" spans="1:11" ht="22.5" x14ac:dyDescent="0.2">
      <c r="A806" s="28" t="s">
        <v>1472</v>
      </c>
      <c r="B806" s="50" t="s">
        <v>234</v>
      </c>
      <c r="C806" s="51">
        <v>160601</v>
      </c>
      <c r="D806" s="236" t="s">
        <v>1434</v>
      </c>
      <c r="E806" s="48" t="s">
        <v>255</v>
      </c>
      <c r="F806" s="74">
        <v>7.2</v>
      </c>
      <c r="G806" s="54">
        <v>7.2</v>
      </c>
      <c r="H806" s="54">
        <v>24.53</v>
      </c>
      <c r="I806" s="54">
        <v>28.52</v>
      </c>
      <c r="J806" s="86">
        <f>TRUNC((I806+H806)*F806,2)</f>
        <v>381.96</v>
      </c>
      <c r="K806" s="86">
        <f>TRUNC((I806+H806)*G806,2)</f>
        <v>381.96</v>
      </c>
    </row>
    <row r="807" spans="1:11" x14ac:dyDescent="0.2">
      <c r="A807" s="44" t="s">
        <v>1473</v>
      </c>
      <c r="B807" s="45"/>
      <c r="C807" s="45"/>
      <c r="D807" s="44" t="s">
        <v>299</v>
      </c>
      <c r="E807" s="45"/>
      <c r="F807" s="79"/>
      <c r="G807" s="79"/>
      <c r="H807" s="79"/>
      <c r="I807" s="79"/>
      <c r="J807" s="85">
        <f>J808</f>
        <v>1519.09</v>
      </c>
      <c r="K807" s="85">
        <f>K808</f>
        <v>1519.09</v>
      </c>
    </row>
    <row r="808" spans="1:11" x14ac:dyDescent="0.2">
      <c r="A808" s="55" t="s">
        <v>1474</v>
      </c>
      <c r="B808" s="56"/>
      <c r="C808" s="56"/>
      <c r="D808" s="55" t="s">
        <v>762</v>
      </c>
      <c r="E808" s="56"/>
      <c r="F808" s="80"/>
      <c r="G808" s="80"/>
      <c r="H808" s="80"/>
      <c r="I808" s="80"/>
      <c r="J808" s="88">
        <f>J809</f>
        <v>1519.09</v>
      </c>
      <c r="K808" s="88">
        <f>K809</f>
        <v>1519.09</v>
      </c>
    </row>
    <row r="809" spans="1:11" ht="33.75" x14ac:dyDescent="0.2">
      <c r="A809" s="28" t="s">
        <v>1475</v>
      </c>
      <c r="B809" s="50" t="s">
        <v>400</v>
      </c>
      <c r="C809" s="58" t="s">
        <v>766</v>
      </c>
      <c r="D809" s="237" t="s">
        <v>1438</v>
      </c>
      <c r="E809" s="48" t="s">
        <v>236</v>
      </c>
      <c r="F809" s="74">
        <v>20.07</v>
      </c>
      <c r="G809" s="54">
        <v>20.07</v>
      </c>
      <c r="H809" s="54">
        <v>57.449999999999996</v>
      </c>
      <c r="I809" s="54">
        <v>18.240000000000002</v>
      </c>
      <c r="J809" s="86">
        <f>TRUNC((I809+H809)*F809,2)</f>
        <v>1519.09</v>
      </c>
      <c r="K809" s="86">
        <f>TRUNC((I809+H809)*G809,2)</f>
        <v>1519.09</v>
      </c>
    </row>
    <row r="810" spans="1:11" x14ac:dyDescent="0.2">
      <c r="A810" s="44" t="s">
        <v>1476</v>
      </c>
      <c r="B810" s="45"/>
      <c r="C810" s="45"/>
      <c r="D810" s="44" t="s">
        <v>303</v>
      </c>
      <c r="E810" s="45"/>
      <c r="F810" s="79"/>
      <c r="G810" s="79"/>
      <c r="H810" s="79"/>
      <c r="I810" s="79"/>
      <c r="J810" s="87">
        <f>J811</f>
        <v>369.47</v>
      </c>
      <c r="K810" s="87">
        <f>K811</f>
        <v>369.47</v>
      </c>
    </row>
    <row r="811" spans="1:11" x14ac:dyDescent="0.2">
      <c r="A811" s="55" t="s">
        <v>1477</v>
      </c>
      <c r="B811" s="56"/>
      <c r="C811" s="56"/>
      <c r="D811" s="55" t="s">
        <v>813</v>
      </c>
      <c r="E811" s="56"/>
      <c r="F811" s="80"/>
      <c r="G811" s="80"/>
      <c r="H811" s="80"/>
      <c r="I811" s="80"/>
      <c r="J811" s="89">
        <f>J812</f>
        <v>369.47</v>
      </c>
      <c r="K811" s="89">
        <f>K812</f>
        <v>369.47</v>
      </c>
    </row>
    <row r="812" spans="1:11" ht="22.5" x14ac:dyDescent="0.2">
      <c r="A812" s="28" t="s">
        <v>1478</v>
      </c>
      <c r="B812" s="50" t="s">
        <v>234</v>
      </c>
      <c r="C812" s="51">
        <v>261609</v>
      </c>
      <c r="D812" s="236" t="s">
        <v>815</v>
      </c>
      <c r="E812" s="48" t="s">
        <v>236</v>
      </c>
      <c r="F812" s="74">
        <v>32.61</v>
      </c>
      <c r="G812" s="54">
        <v>32.61</v>
      </c>
      <c r="H812" s="54">
        <v>8.0399999999999991</v>
      </c>
      <c r="I812" s="54">
        <v>3.29</v>
      </c>
      <c r="J812" s="86">
        <f>TRUNC((I812+H812)*F812,2)</f>
        <v>369.47</v>
      </c>
      <c r="K812" s="86">
        <f>TRUNC((I812+H812)*G812,2)</f>
        <v>369.47</v>
      </c>
    </row>
    <row r="813" spans="1:11" x14ac:dyDescent="0.2">
      <c r="A813" s="44" t="s">
        <v>1479</v>
      </c>
      <c r="B813" s="45"/>
      <c r="C813" s="45"/>
      <c r="D813" s="44" t="s">
        <v>266</v>
      </c>
      <c r="E813" s="45"/>
      <c r="F813" s="79"/>
      <c r="G813" s="79"/>
      <c r="H813" s="79"/>
      <c r="I813" s="79"/>
      <c r="J813" s="87">
        <f>J814</f>
        <v>60.07</v>
      </c>
      <c r="K813" s="87">
        <f>K814</f>
        <v>60.07</v>
      </c>
    </row>
    <row r="814" spans="1:11" ht="22.5" x14ac:dyDescent="0.2">
      <c r="A814" s="28" t="s">
        <v>1480</v>
      </c>
      <c r="B814" s="50" t="s">
        <v>234</v>
      </c>
      <c r="C814" s="51">
        <v>270501</v>
      </c>
      <c r="D814" s="236" t="s">
        <v>268</v>
      </c>
      <c r="E814" s="48" t="s">
        <v>236</v>
      </c>
      <c r="F814" s="74">
        <v>20.16</v>
      </c>
      <c r="G814" s="54">
        <v>20.16</v>
      </c>
      <c r="H814" s="54">
        <v>1.32</v>
      </c>
      <c r="I814" s="54">
        <v>1.66</v>
      </c>
      <c r="J814" s="86">
        <f>TRUNC((I814+H814)*F814,2)</f>
        <v>60.07</v>
      </c>
      <c r="K814" s="86">
        <f>TRUNC((I814+H814)*G814,2)</f>
        <v>60.07</v>
      </c>
    </row>
    <row r="815" spans="1:11" ht="21" x14ac:dyDescent="0.2">
      <c r="A815" s="40">
        <v>13</v>
      </c>
      <c r="B815" s="41"/>
      <c r="C815" s="41"/>
      <c r="D815" s="42" t="s">
        <v>200</v>
      </c>
      <c r="E815" s="43" t="s">
        <v>230</v>
      </c>
      <c r="F815" s="77">
        <v>1</v>
      </c>
      <c r="G815" s="78"/>
      <c r="H815" s="78"/>
      <c r="I815" s="78"/>
      <c r="J815" s="84">
        <f>SUM(J816,J818,J820,J823,J831,J869,J914,J916,J922,J927,J930,J933,J936,J941)</f>
        <v>77619.020000000019</v>
      </c>
      <c r="K815" s="84">
        <f>SUM(K816,K818,K820,K823,K831,K869,K914,K916,K922,K927,K930,K933,K936,K941)</f>
        <v>77619.020000000019</v>
      </c>
    </row>
    <row r="816" spans="1:11" x14ac:dyDescent="0.2">
      <c r="A816" s="44" t="s">
        <v>1481</v>
      </c>
      <c r="B816" s="45"/>
      <c r="C816" s="45"/>
      <c r="D816" s="44" t="s">
        <v>232</v>
      </c>
      <c r="E816" s="45"/>
      <c r="F816" s="79"/>
      <c r="G816" s="79"/>
      <c r="H816" s="79"/>
      <c r="I816" s="79"/>
      <c r="J816" s="87">
        <f>J817</f>
        <v>33.369999999999997</v>
      </c>
      <c r="K816" s="87">
        <f>K817</f>
        <v>33.369999999999997</v>
      </c>
    </row>
    <row r="817" spans="1:11" ht="33.75" x14ac:dyDescent="0.2">
      <c r="A817" s="52" t="s">
        <v>1482</v>
      </c>
      <c r="B817" s="46" t="s">
        <v>234</v>
      </c>
      <c r="C817" s="47">
        <v>20701</v>
      </c>
      <c r="D817" s="236" t="s">
        <v>308</v>
      </c>
      <c r="E817" s="53" t="s">
        <v>236</v>
      </c>
      <c r="F817" s="74">
        <v>7.55</v>
      </c>
      <c r="G817" s="54">
        <v>7.55</v>
      </c>
      <c r="H817" s="54">
        <v>3.09</v>
      </c>
      <c r="I817" s="54">
        <v>1.33</v>
      </c>
      <c r="J817" s="86">
        <f>TRUNC((I817+H817)*F817,2)</f>
        <v>33.369999999999997</v>
      </c>
      <c r="K817" s="86">
        <f>TRUNC((I817+H817)*G817,2)</f>
        <v>33.369999999999997</v>
      </c>
    </row>
    <row r="818" spans="1:11" x14ac:dyDescent="0.2">
      <c r="A818" s="44" t="s">
        <v>1483</v>
      </c>
      <c r="B818" s="45"/>
      <c r="C818" s="45"/>
      <c r="D818" s="44" t="s">
        <v>246</v>
      </c>
      <c r="E818" s="45"/>
      <c r="F818" s="79"/>
      <c r="G818" s="79"/>
      <c r="H818" s="79"/>
      <c r="I818" s="79"/>
      <c r="J818" s="87">
        <f>J819</f>
        <v>19.03</v>
      </c>
      <c r="K818" s="87">
        <f>K819</f>
        <v>19.03</v>
      </c>
    </row>
    <row r="819" spans="1:11" ht="22.5" x14ac:dyDescent="0.2">
      <c r="A819" s="28" t="s">
        <v>1484</v>
      </c>
      <c r="B819" s="50" t="s">
        <v>234</v>
      </c>
      <c r="C819" s="51">
        <v>30101</v>
      </c>
      <c r="D819" s="236" t="s">
        <v>311</v>
      </c>
      <c r="E819" s="48" t="s">
        <v>280</v>
      </c>
      <c r="F819" s="74">
        <v>0.52</v>
      </c>
      <c r="G819" s="54">
        <v>0.52</v>
      </c>
      <c r="H819" s="54">
        <v>28.6</v>
      </c>
      <c r="I819" s="54">
        <v>8.01</v>
      </c>
      <c r="J819" s="86">
        <f>TRUNC((I819+H819)*F819,2)</f>
        <v>19.03</v>
      </c>
      <c r="K819" s="86">
        <f>TRUNC((I819+H819)*G819,2)</f>
        <v>19.03</v>
      </c>
    </row>
    <row r="820" spans="1:11" x14ac:dyDescent="0.2">
      <c r="A820" s="44" t="s">
        <v>1485</v>
      </c>
      <c r="B820" s="45"/>
      <c r="C820" s="45"/>
      <c r="D820" s="44" t="s">
        <v>277</v>
      </c>
      <c r="E820" s="45"/>
      <c r="F820" s="79"/>
      <c r="G820" s="79"/>
      <c r="H820" s="79"/>
      <c r="I820" s="79"/>
      <c r="J820" s="87">
        <f>SUM(J821:J822)</f>
        <v>36.989999999999995</v>
      </c>
      <c r="K820" s="87">
        <f>SUM(K821:K822)</f>
        <v>36.989999999999995</v>
      </c>
    </row>
    <row r="821" spans="1:11" ht="33.75" x14ac:dyDescent="0.2">
      <c r="A821" s="28" t="s">
        <v>1486</v>
      </c>
      <c r="B821" s="50" t="s">
        <v>234</v>
      </c>
      <c r="C821" s="51">
        <v>41140</v>
      </c>
      <c r="D821" s="237" t="s">
        <v>316</v>
      </c>
      <c r="E821" s="48" t="s">
        <v>236</v>
      </c>
      <c r="F821" s="74">
        <v>7.55</v>
      </c>
      <c r="G821" s="54">
        <v>7.55</v>
      </c>
      <c r="H821" s="54">
        <v>0</v>
      </c>
      <c r="I821" s="54">
        <v>2.2599999999999998</v>
      </c>
      <c r="J821" s="86">
        <f t="shared" ref="J821:J822" si="214">TRUNC((I821+H821)*F821,2)</f>
        <v>17.059999999999999</v>
      </c>
      <c r="K821" s="86">
        <f t="shared" ref="K821:K822" si="215">TRUNC((I821+H821)*G821,2)</f>
        <v>17.059999999999999</v>
      </c>
    </row>
    <row r="822" spans="1:11" ht="33.75" x14ac:dyDescent="0.2">
      <c r="A822" s="52" t="s">
        <v>1487</v>
      </c>
      <c r="B822" s="46" t="s">
        <v>318</v>
      </c>
      <c r="C822" s="47">
        <v>97083</v>
      </c>
      <c r="D822" s="236" t="s">
        <v>319</v>
      </c>
      <c r="E822" s="53" t="s">
        <v>236</v>
      </c>
      <c r="F822" s="74">
        <v>7.55</v>
      </c>
      <c r="G822" s="54">
        <v>7.55</v>
      </c>
      <c r="H822" s="54">
        <v>0.77</v>
      </c>
      <c r="I822" s="54">
        <v>1.87</v>
      </c>
      <c r="J822" s="86">
        <f t="shared" si="214"/>
        <v>19.93</v>
      </c>
      <c r="K822" s="86">
        <f t="shared" si="215"/>
        <v>19.93</v>
      </c>
    </row>
    <row r="823" spans="1:11" x14ac:dyDescent="0.2">
      <c r="A823" s="44" t="s">
        <v>1488</v>
      </c>
      <c r="B823" s="45"/>
      <c r="C823" s="45"/>
      <c r="D823" s="44" t="s">
        <v>252</v>
      </c>
      <c r="E823" s="45"/>
      <c r="F823" s="79"/>
      <c r="G823" s="79"/>
      <c r="H823" s="79"/>
      <c r="I823" s="79"/>
      <c r="J823" s="85">
        <f>SUM(J824,J829)</f>
        <v>11230.090000000002</v>
      </c>
      <c r="K823" s="85">
        <f>SUM(K824,K829)</f>
        <v>11230.090000000002</v>
      </c>
    </row>
    <row r="824" spans="1:11" x14ac:dyDescent="0.2">
      <c r="A824" s="55" t="s">
        <v>1489</v>
      </c>
      <c r="B824" s="56"/>
      <c r="C824" s="56"/>
      <c r="D824" s="55" t="s">
        <v>1490</v>
      </c>
      <c r="E824" s="56"/>
      <c r="F824" s="80"/>
      <c r="G824" s="80"/>
      <c r="H824" s="80"/>
      <c r="I824" s="80"/>
      <c r="J824" s="88">
        <f>SUM(J825:J828)</f>
        <v>11153.770000000002</v>
      </c>
      <c r="K824" s="88">
        <f>SUM(K825:K828)</f>
        <v>11153.770000000002</v>
      </c>
    </row>
    <row r="825" spans="1:11" ht="67.5" x14ac:dyDescent="0.2">
      <c r="A825" s="28" t="s">
        <v>1491</v>
      </c>
      <c r="B825" s="46" t="s">
        <v>318</v>
      </c>
      <c r="C825" s="47">
        <v>101108</v>
      </c>
      <c r="D825" s="236" t="s">
        <v>1492</v>
      </c>
      <c r="E825" s="48" t="s">
        <v>280</v>
      </c>
      <c r="F825" s="74">
        <v>7.39</v>
      </c>
      <c r="G825" s="54">
        <v>7.39</v>
      </c>
      <c r="H825" s="54">
        <v>782.3900000000001</v>
      </c>
      <c r="I825" s="54">
        <v>50.669999999999995</v>
      </c>
      <c r="J825" s="86">
        <f t="shared" ref="J825:J828" si="216">TRUNC((I825+H825)*F825,2)</f>
        <v>6156.31</v>
      </c>
      <c r="K825" s="86">
        <f t="shared" ref="K825:K828" si="217">TRUNC((I825+H825)*G825,2)</f>
        <v>6156.31</v>
      </c>
    </row>
    <row r="826" spans="1:11" ht="45" x14ac:dyDescent="0.2">
      <c r="A826" s="52" t="s">
        <v>1493</v>
      </c>
      <c r="B826" s="46" t="s">
        <v>318</v>
      </c>
      <c r="C826" s="47">
        <v>101113</v>
      </c>
      <c r="D826" s="236" t="s">
        <v>1494</v>
      </c>
      <c r="E826" s="53" t="s">
        <v>280</v>
      </c>
      <c r="F826" s="74">
        <v>3.88</v>
      </c>
      <c r="G826" s="54">
        <v>3.88</v>
      </c>
      <c r="H826" s="54">
        <v>639.29</v>
      </c>
      <c r="I826" s="54">
        <v>181.71</v>
      </c>
      <c r="J826" s="86">
        <f t="shared" si="216"/>
        <v>3185.48</v>
      </c>
      <c r="K826" s="86">
        <f t="shared" si="217"/>
        <v>3185.48</v>
      </c>
    </row>
    <row r="827" spans="1:11" ht="22.5" x14ac:dyDescent="0.2">
      <c r="A827" s="28" t="s">
        <v>1495</v>
      </c>
      <c r="B827" s="50" t="s">
        <v>234</v>
      </c>
      <c r="C827" s="51">
        <v>52003</v>
      </c>
      <c r="D827" s="236" t="s">
        <v>350</v>
      </c>
      <c r="E827" s="48" t="s">
        <v>333</v>
      </c>
      <c r="F827" s="74">
        <v>17.09</v>
      </c>
      <c r="G827" s="54">
        <v>17.09</v>
      </c>
      <c r="H827" s="54">
        <v>8.07</v>
      </c>
      <c r="I827" s="54">
        <v>2.4699999999999998</v>
      </c>
      <c r="J827" s="86">
        <f t="shared" si="216"/>
        <v>180.12</v>
      </c>
      <c r="K827" s="86">
        <f t="shared" si="217"/>
        <v>180.12</v>
      </c>
    </row>
    <row r="828" spans="1:11" ht="22.5" x14ac:dyDescent="0.2">
      <c r="A828" s="28" t="s">
        <v>1496</v>
      </c>
      <c r="B828" s="50" t="s">
        <v>234</v>
      </c>
      <c r="C828" s="51">
        <v>52006</v>
      </c>
      <c r="D828" s="236" t="s">
        <v>1497</v>
      </c>
      <c r="E828" s="48" t="s">
        <v>333</v>
      </c>
      <c r="F828" s="74">
        <v>156.01</v>
      </c>
      <c r="G828" s="54">
        <v>156.01</v>
      </c>
      <c r="H828" s="54">
        <v>7.3500000000000005</v>
      </c>
      <c r="I828" s="54">
        <v>3.1100000000000003</v>
      </c>
      <c r="J828" s="86">
        <f t="shared" si="216"/>
        <v>1631.86</v>
      </c>
      <c r="K828" s="86">
        <f t="shared" si="217"/>
        <v>1631.86</v>
      </c>
    </row>
    <row r="829" spans="1:11" x14ac:dyDescent="0.2">
      <c r="A829" s="55" t="s">
        <v>1498</v>
      </c>
      <c r="B829" s="56"/>
      <c r="C829" s="56"/>
      <c r="D829" s="55" t="s">
        <v>353</v>
      </c>
      <c r="E829" s="56"/>
      <c r="F829" s="80"/>
      <c r="G829" s="80"/>
      <c r="H829" s="80"/>
      <c r="I829" s="80"/>
      <c r="J829" s="89">
        <f>J830</f>
        <v>76.319999999999993</v>
      </c>
      <c r="K829" s="89">
        <f>K830</f>
        <v>76.319999999999993</v>
      </c>
    </row>
    <row r="830" spans="1:11" ht="22.5" x14ac:dyDescent="0.2">
      <c r="A830" s="28" t="s">
        <v>1499</v>
      </c>
      <c r="B830" s="50" t="s">
        <v>234</v>
      </c>
      <c r="C830" s="51">
        <v>50251</v>
      </c>
      <c r="D830" s="236" t="s">
        <v>355</v>
      </c>
      <c r="E830" s="48" t="s">
        <v>230</v>
      </c>
      <c r="F830" s="74">
        <v>6</v>
      </c>
      <c r="G830" s="54">
        <v>6</v>
      </c>
      <c r="H830" s="54">
        <v>12.72</v>
      </c>
      <c r="I830" s="54">
        <v>0</v>
      </c>
      <c r="J830" s="86">
        <f>TRUNC((I830+H830)*F830,2)</f>
        <v>76.319999999999993</v>
      </c>
      <c r="K830" s="86">
        <f>TRUNC((I830+H830)*G830,2)</f>
        <v>76.319999999999993</v>
      </c>
    </row>
    <row r="831" spans="1:11" x14ac:dyDescent="0.2">
      <c r="A831" s="44" t="s">
        <v>1500</v>
      </c>
      <c r="B831" s="45"/>
      <c r="C831" s="45"/>
      <c r="D831" s="44" t="s">
        <v>357</v>
      </c>
      <c r="E831" s="45"/>
      <c r="F831" s="79"/>
      <c r="G831" s="79"/>
      <c r="H831" s="79"/>
      <c r="I831" s="79"/>
      <c r="J831" s="85">
        <f>SUM(J832,J841,J847,J853,J859,J867)</f>
        <v>26598.480000000003</v>
      </c>
      <c r="K831" s="85">
        <f>SUM(K832,K841,K847,K853,K859,K867)</f>
        <v>26598.480000000003</v>
      </c>
    </row>
    <row r="832" spans="1:11" x14ac:dyDescent="0.2">
      <c r="A832" s="55" t="s">
        <v>1501</v>
      </c>
      <c r="B832" s="56"/>
      <c r="C832" s="56"/>
      <c r="D832" s="55" t="s">
        <v>359</v>
      </c>
      <c r="E832" s="56"/>
      <c r="F832" s="80"/>
      <c r="G832" s="80"/>
      <c r="H832" s="80"/>
      <c r="I832" s="80"/>
      <c r="J832" s="88">
        <f>SUM(J833:J840)</f>
        <v>1291.69</v>
      </c>
      <c r="K832" s="88">
        <f>SUM(K833:K840)</f>
        <v>1291.69</v>
      </c>
    </row>
    <row r="833" spans="1:11" ht="22.5" x14ac:dyDescent="0.2">
      <c r="A833" s="28" t="s">
        <v>1502</v>
      </c>
      <c r="B833" s="50" t="s">
        <v>234</v>
      </c>
      <c r="C833" s="51">
        <v>40101</v>
      </c>
      <c r="D833" s="236" t="s">
        <v>323</v>
      </c>
      <c r="E833" s="48" t="s">
        <v>280</v>
      </c>
      <c r="F833" s="74">
        <v>0.7</v>
      </c>
      <c r="G833" s="54">
        <v>0.7</v>
      </c>
      <c r="H833" s="54">
        <v>0</v>
      </c>
      <c r="I833" s="54">
        <v>28.53</v>
      </c>
      <c r="J833" s="86">
        <f t="shared" ref="J833:J840" si="218">TRUNC((I833+H833)*F833,2)</f>
        <v>19.97</v>
      </c>
      <c r="K833" s="86">
        <f t="shared" ref="K833:K840" si="219">TRUNC((I833+H833)*G833,2)</f>
        <v>19.97</v>
      </c>
    </row>
    <row r="834" spans="1:11" ht="22.5" x14ac:dyDescent="0.2">
      <c r="A834" s="28" t="s">
        <v>1503</v>
      </c>
      <c r="B834" s="50" t="s">
        <v>318</v>
      </c>
      <c r="C834" s="51">
        <v>96616</v>
      </c>
      <c r="D834" s="236" t="s">
        <v>888</v>
      </c>
      <c r="E834" s="48" t="s">
        <v>280</v>
      </c>
      <c r="F834" s="74">
        <v>0.09</v>
      </c>
      <c r="G834" s="54">
        <v>0.09</v>
      </c>
      <c r="H834" s="54">
        <v>365.38</v>
      </c>
      <c r="I834" s="54">
        <v>184.76</v>
      </c>
      <c r="J834" s="86">
        <f t="shared" si="218"/>
        <v>49.51</v>
      </c>
      <c r="K834" s="86">
        <f t="shared" si="219"/>
        <v>49.51</v>
      </c>
    </row>
    <row r="835" spans="1:11" ht="22.5" x14ac:dyDescent="0.2">
      <c r="A835" s="28" t="s">
        <v>1504</v>
      </c>
      <c r="B835" s="50" t="s">
        <v>234</v>
      </c>
      <c r="C835" s="51">
        <v>40902</v>
      </c>
      <c r="D835" s="236" t="s">
        <v>325</v>
      </c>
      <c r="E835" s="48" t="s">
        <v>280</v>
      </c>
      <c r="F835" s="74">
        <v>0.35</v>
      </c>
      <c r="G835" s="54">
        <v>0.35</v>
      </c>
      <c r="H835" s="54">
        <v>0</v>
      </c>
      <c r="I835" s="54">
        <v>18.91</v>
      </c>
      <c r="J835" s="86">
        <f t="shared" si="218"/>
        <v>6.61</v>
      </c>
      <c r="K835" s="86">
        <f t="shared" si="219"/>
        <v>6.61</v>
      </c>
    </row>
    <row r="836" spans="1:11" ht="22.5" x14ac:dyDescent="0.2">
      <c r="A836" s="28" t="s">
        <v>1505</v>
      </c>
      <c r="B836" s="50" t="s">
        <v>234</v>
      </c>
      <c r="C836" s="51">
        <v>60191</v>
      </c>
      <c r="D836" s="236" t="s">
        <v>364</v>
      </c>
      <c r="E836" s="48" t="s">
        <v>236</v>
      </c>
      <c r="F836" s="74">
        <v>3.52</v>
      </c>
      <c r="G836" s="54">
        <v>3.52</v>
      </c>
      <c r="H836" s="54">
        <v>20.67</v>
      </c>
      <c r="I836" s="54">
        <v>9.4700000000000006</v>
      </c>
      <c r="J836" s="86">
        <f t="shared" si="218"/>
        <v>106.09</v>
      </c>
      <c r="K836" s="86">
        <f t="shared" si="219"/>
        <v>106.09</v>
      </c>
    </row>
    <row r="837" spans="1:11" ht="22.5" x14ac:dyDescent="0.2">
      <c r="A837" s="28" t="s">
        <v>1506</v>
      </c>
      <c r="B837" s="50" t="s">
        <v>234</v>
      </c>
      <c r="C837" s="51">
        <v>60524</v>
      </c>
      <c r="D837" s="236" t="s">
        <v>345</v>
      </c>
      <c r="E837" s="48" t="s">
        <v>280</v>
      </c>
      <c r="F837" s="74">
        <v>0.35</v>
      </c>
      <c r="G837" s="54">
        <v>0.35</v>
      </c>
      <c r="H837" s="54">
        <v>499.08</v>
      </c>
      <c r="I837" s="54">
        <v>0</v>
      </c>
      <c r="J837" s="86">
        <f t="shared" si="218"/>
        <v>174.67</v>
      </c>
      <c r="K837" s="86">
        <f t="shared" si="219"/>
        <v>174.67</v>
      </c>
    </row>
    <row r="838" spans="1:11" ht="22.5" x14ac:dyDescent="0.2">
      <c r="A838" s="28" t="s">
        <v>1507</v>
      </c>
      <c r="B838" s="50" t="s">
        <v>234</v>
      </c>
      <c r="C838" s="51">
        <v>60800</v>
      </c>
      <c r="D838" s="236" t="s">
        <v>367</v>
      </c>
      <c r="E838" s="48" t="s">
        <v>280</v>
      </c>
      <c r="F838" s="74">
        <v>0.35</v>
      </c>
      <c r="G838" s="54">
        <v>0.35</v>
      </c>
      <c r="H838" s="54">
        <v>0.09</v>
      </c>
      <c r="I838" s="54">
        <v>43.1</v>
      </c>
      <c r="J838" s="86">
        <f t="shared" si="218"/>
        <v>15.11</v>
      </c>
      <c r="K838" s="86">
        <f t="shared" si="219"/>
        <v>15.11</v>
      </c>
    </row>
    <row r="839" spans="1:11" ht="22.5" x14ac:dyDescent="0.2">
      <c r="A839" s="28" t="s">
        <v>1508</v>
      </c>
      <c r="B839" s="50" t="s">
        <v>234</v>
      </c>
      <c r="C839" s="51">
        <v>60314</v>
      </c>
      <c r="D839" s="236" t="s">
        <v>375</v>
      </c>
      <c r="E839" s="48" t="s">
        <v>333</v>
      </c>
      <c r="F839" s="74">
        <v>38.07</v>
      </c>
      <c r="G839" s="54">
        <v>38.07</v>
      </c>
      <c r="H839" s="54">
        <v>10.56</v>
      </c>
      <c r="I839" s="54">
        <v>2.16</v>
      </c>
      <c r="J839" s="86">
        <f t="shared" si="218"/>
        <v>484.25</v>
      </c>
      <c r="K839" s="86">
        <f t="shared" si="219"/>
        <v>484.25</v>
      </c>
    </row>
    <row r="840" spans="1:11" ht="22.5" x14ac:dyDescent="0.2">
      <c r="A840" s="28" t="s">
        <v>1509</v>
      </c>
      <c r="B840" s="50" t="s">
        <v>234</v>
      </c>
      <c r="C840" s="51">
        <v>60304</v>
      </c>
      <c r="D840" s="236" t="s">
        <v>372</v>
      </c>
      <c r="E840" s="48" t="s">
        <v>333</v>
      </c>
      <c r="F840" s="74">
        <v>42.28</v>
      </c>
      <c r="G840" s="54">
        <v>42.28</v>
      </c>
      <c r="H840" s="54">
        <v>7.82</v>
      </c>
      <c r="I840" s="54">
        <v>2.48</v>
      </c>
      <c r="J840" s="86">
        <f t="shared" si="218"/>
        <v>435.48</v>
      </c>
      <c r="K840" s="86">
        <f t="shared" si="219"/>
        <v>435.48</v>
      </c>
    </row>
    <row r="841" spans="1:11" x14ac:dyDescent="0.2">
      <c r="A841" s="55" t="s">
        <v>1510</v>
      </c>
      <c r="B841" s="56"/>
      <c r="C841" s="56"/>
      <c r="D841" s="55" t="s">
        <v>377</v>
      </c>
      <c r="E841" s="56"/>
      <c r="F841" s="80"/>
      <c r="G841" s="80"/>
      <c r="H841" s="80"/>
      <c r="I841" s="80"/>
      <c r="J841" s="88">
        <f>SUM(J842:J846)</f>
        <v>9056.7900000000009</v>
      </c>
      <c r="K841" s="88">
        <f>SUM(K842:K846)</f>
        <v>9056.7900000000009</v>
      </c>
    </row>
    <row r="842" spans="1:11" ht="22.5" x14ac:dyDescent="0.2">
      <c r="A842" s="28" t="s">
        <v>1511</v>
      </c>
      <c r="B842" s="50" t="s">
        <v>234</v>
      </c>
      <c r="C842" s="51">
        <v>60205</v>
      </c>
      <c r="D842" s="236" t="s">
        <v>379</v>
      </c>
      <c r="E842" s="48" t="s">
        <v>236</v>
      </c>
      <c r="F842" s="74">
        <v>50.11</v>
      </c>
      <c r="G842" s="54">
        <v>50.11</v>
      </c>
      <c r="H842" s="54">
        <v>28.45</v>
      </c>
      <c r="I842" s="54">
        <v>19.59</v>
      </c>
      <c r="J842" s="86">
        <f t="shared" ref="J842:J846" si="220">TRUNC((I842+H842)*F842,2)</f>
        <v>2407.2800000000002</v>
      </c>
      <c r="K842" s="86">
        <f t="shared" ref="K842:K846" si="221">TRUNC((I842+H842)*G842,2)</f>
        <v>2407.2800000000002</v>
      </c>
    </row>
    <row r="843" spans="1:11" ht="22.5" x14ac:dyDescent="0.2">
      <c r="A843" s="28" t="s">
        <v>1512</v>
      </c>
      <c r="B843" s="50" t="s">
        <v>234</v>
      </c>
      <c r="C843" s="51">
        <v>60524</v>
      </c>
      <c r="D843" s="236" t="s">
        <v>345</v>
      </c>
      <c r="E843" s="48" t="s">
        <v>280</v>
      </c>
      <c r="F843" s="74">
        <v>2.5099999999999998</v>
      </c>
      <c r="G843" s="54">
        <v>2.5099999999999998</v>
      </c>
      <c r="H843" s="54">
        <v>499.08</v>
      </c>
      <c r="I843" s="54">
        <v>0</v>
      </c>
      <c r="J843" s="86">
        <f t="shared" si="220"/>
        <v>1252.69</v>
      </c>
      <c r="K843" s="86">
        <f t="shared" si="221"/>
        <v>1252.69</v>
      </c>
    </row>
    <row r="844" spans="1:11" ht="22.5" x14ac:dyDescent="0.2">
      <c r="A844" s="28" t="s">
        <v>1513</v>
      </c>
      <c r="B844" s="50" t="s">
        <v>234</v>
      </c>
      <c r="C844" s="51">
        <v>60800</v>
      </c>
      <c r="D844" s="236" t="s">
        <v>367</v>
      </c>
      <c r="E844" s="48" t="s">
        <v>280</v>
      </c>
      <c r="F844" s="74">
        <v>2.5099999999999998</v>
      </c>
      <c r="G844" s="54">
        <v>2.5099999999999998</v>
      </c>
      <c r="H844" s="54">
        <v>0.09</v>
      </c>
      <c r="I844" s="54">
        <v>43.1</v>
      </c>
      <c r="J844" s="86">
        <f t="shared" si="220"/>
        <v>108.4</v>
      </c>
      <c r="K844" s="86">
        <f t="shared" si="221"/>
        <v>108.4</v>
      </c>
    </row>
    <row r="845" spans="1:11" ht="22.5" x14ac:dyDescent="0.2">
      <c r="A845" s="28" t="s">
        <v>1514</v>
      </c>
      <c r="B845" s="50" t="s">
        <v>234</v>
      </c>
      <c r="C845" s="51">
        <v>60314</v>
      </c>
      <c r="D845" s="236" t="s">
        <v>375</v>
      </c>
      <c r="E845" s="48" t="s">
        <v>333</v>
      </c>
      <c r="F845" s="74">
        <v>47.05</v>
      </c>
      <c r="G845" s="54">
        <v>47.05</v>
      </c>
      <c r="H845" s="54">
        <v>10.56</v>
      </c>
      <c r="I845" s="54">
        <v>2.16</v>
      </c>
      <c r="J845" s="86">
        <f t="shared" si="220"/>
        <v>598.47</v>
      </c>
      <c r="K845" s="86">
        <f t="shared" si="221"/>
        <v>598.47</v>
      </c>
    </row>
    <row r="846" spans="1:11" ht="22.5" x14ac:dyDescent="0.2">
      <c r="A846" s="28" t="s">
        <v>1515</v>
      </c>
      <c r="B846" s="50" t="s">
        <v>234</v>
      </c>
      <c r="C846" s="51">
        <v>60306</v>
      </c>
      <c r="D846" s="236" t="s">
        <v>1516</v>
      </c>
      <c r="E846" s="48" t="s">
        <v>333</v>
      </c>
      <c r="F846" s="74">
        <v>448.37</v>
      </c>
      <c r="G846" s="54">
        <v>448.37</v>
      </c>
      <c r="H846" s="235">
        <v>7.3500000000000005</v>
      </c>
      <c r="I846" s="235">
        <v>3.1100000000000003</v>
      </c>
      <c r="J846" s="86">
        <f t="shared" si="220"/>
        <v>4689.95</v>
      </c>
      <c r="K846" s="86">
        <f t="shared" si="221"/>
        <v>4689.95</v>
      </c>
    </row>
    <row r="847" spans="1:11" x14ac:dyDescent="0.2">
      <c r="A847" s="55" t="s">
        <v>1517</v>
      </c>
      <c r="B847" s="56"/>
      <c r="C847" s="56"/>
      <c r="D847" s="55" t="s">
        <v>1518</v>
      </c>
      <c r="E847" s="56"/>
      <c r="F847" s="80"/>
      <c r="G847" s="80"/>
      <c r="H847" s="80"/>
      <c r="I847" s="80"/>
      <c r="J847" s="88">
        <f>SUM(J848:J852)</f>
        <v>3720.81</v>
      </c>
      <c r="K847" s="88">
        <f>SUM(K848:K852)</f>
        <v>3720.81</v>
      </c>
    </row>
    <row r="848" spans="1:11" ht="22.5" x14ac:dyDescent="0.2">
      <c r="A848" s="28" t="s">
        <v>1519</v>
      </c>
      <c r="B848" s="50" t="s">
        <v>234</v>
      </c>
      <c r="C848" s="51">
        <v>60205</v>
      </c>
      <c r="D848" s="236" t="s">
        <v>379</v>
      </c>
      <c r="E848" s="48" t="s">
        <v>236</v>
      </c>
      <c r="F848" s="74">
        <v>17.59</v>
      </c>
      <c r="G848" s="54">
        <v>17.59</v>
      </c>
      <c r="H848" s="54">
        <v>28.45</v>
      </c>
      <c r="I848" s="54">
        <v>19.59</v>
      </c>
      <c r="J848" s="86">
        <f t="shared" ref="J848:J852" si="222">TRUNC((I848+H848)*F848,2)</f>
        <v>845.02</v>
      </c>
      <c r="K848" s="86">
        <f t="shared" ref="K848:K852" si="223">TRUNC((I848+H848)*G848,2)</f>
        <v>845.02</v>
      </c>
    </row>
    <row r="849" spans="1:11" ht="22.5" x14ac:dyDescent="0.2">
      <c r="A849" s="28" t="s">
        <v>1520</v>
      </c>
      <c r="B849" s="50" t="s">
        <v>234</v>
      </c>
      <c r="C849" s="51">
        <v>60524</v>
      </c>
      <c r="D849" s="236" t="s">
        <v>345</v>
      </c>
      <c r="E849" s="48" t="s">
        <v>280</v>
      </c>
      <c r="F849" s="74">
        <v>1.23</v>
      </c>
      <c r="G849" s="54">
        <v>1.23</v>
      </c>
      <c r="H849" s="54">
        <v>499.08</v>
      </c>
      <c r="I849" s="54">
        <v>0</v>
      </c>
      <c r="J849" s="86">
        <f t="shared" si="222"/>
        <v>613.86</v>
      </c>
      <c r="K849" s="86">
        <f t="shared" si="223"/>
        <v>613.86</v>
      </c>
    </row>
    <row r="850" spans="1:11" ht="22.5" x14ac:dyDescent="0.2">
      <c r="A850" s="28" t="s">
        <v>1521</v>
      </c>
      <c r="B850" s="50" t="s">
        <v>234</v>
      </c>
      <c r="C850" s="51">
        <v>60800</v>
      </c>
      <c r="D850" s="236" t="s">
        <v>367</v>
      </c>
      <c r="E850" s="48" t="s">
        <v>280</v>
      </c>
      <c r="F850" s="74">
        <v>1.23</v>
      </c>
      <c r="G850" s="54">
        <v>1.23</v>
      </c>
      <c r="H850" s="54">
        <v>0.09</v>
      </c>
      <c r="I850" s="54">
        <v>43.1</v>
      </c>
      <c r="J850" s="86">
        <f t="shared" si="222"/>
        <v>53.12</v>
      </c>
      <c r="K850" s="86">
        <f t="shared" si="223"/>
        <v>53.12</v>
      </c>
    </row>
    <row r="851" spans="1:11" ht="22.5" x14ac:dyDescent="0.2">
      <c r="A851" s="28" t="s">
        <v>1522</v>
      </c>
      <c r="B851" s="50" t="s">
        <v>234</v>
      </c>
      <c r="C851" s="51">
        <v>60314</v>
      </c>
      <c r="D851" s="236" t="s">
        <v>375</v>
      </c>
      <c r="E851" s="48" t="s">
        <v>333</v>
      </c>
      <c r="F851" s="74">
        <v>93.76</v>
      </c>
      <c r="G851" s="54">
        <v>93.76</v>
      </c>
      <c r="H851" s="54">
        <v>10.56</v>
      </c>
      <c r="I851" s="54">
        <v>2.16</v>
      </c>
      <c r="J851" s="86">
        <f t="shared" si="222"/>
        <v>1192.6199999999999</v>
      </c>
      <c r="K851" s="86">
        <f t="shared" si="223"/>
        <v>1192.6199999999999</v>
      </c>
    </row>
    <row r="852" spans="1:11" ht="22.5" x14ac:dyDescent="0.2">
      <c r="A852" s="28" t="s">
        <v>1523</v>
      </c>
      <c r="B852" s="50" t="s">
        <v>234</v>
      </c>
      <c r="C852" s="51">
        <v>60304</v>
      </c>
      <c r="D852" s="236" t="s">
        <v>372</v>
      </c>
      <c r="E852" s="48" t="s">
        <v>333</v>
      </c>
      <c r="F852" s="74">
        <v>98.66</v>
      </c>
      <c r="G852" s="54">
        <v>98.66</v>
      </c>
      <c r="H852" s="54">
        <v>7.82</v>
      </c>
      <c r="I852" s="54">
        <v>2.48</v>
      </c>
      <c r="J852" s="86">
        <f t="shared" si="222"/>
        <v>1016.19</v>
      </c>
      <c r="K852" s="86">
        <f t="shared" si="223"/>
        <v>1016.19</v>
      </c>
    </row>
    <row r="853" spans="1:11" x14ac:dyDescent="0.2">
      <c r="A853" s="55" t="s">
        <v>1524</v>
      </c>
      <c r="B853" s="56"/>
      <c r="C853" s="56"/>
      <c r="D853" s="55" t="s">
        <v>1525</v>
      </c>
      <c r="E853" s="56"/>
      <c r="F853" s="80"/>
      <c r="G853" s="80"/>
      <c r="H853" s="80"/>
      <c r="I853" s="80"/>
      <c r="J853" s="88">
        <f>SUM(J854:J858)</f>
        <v>7748.9000000000005</v>
      </c>
      <c r="K853" s="88">
        <f>SUM(K854:K858)</f>
        <v>7748.9000000000005</v>
      </c>
    </row>
    <row r="854" spans="1:11" ht="22.5" x14ac:dyDescent="0.2">
      <c r="A854" s="28" t="s">
        <v>1526</v>
      </c>
      <c r="B854" s="50" t="s">
        <v>234</v>
      </c>
      <c r="C854" s="51">
        <v>60205</v>
      </c>
      <c r="D854" s="236" t="s">
        <v>379</v>
      </c>
      <c r="E854" s="48" t="s">
        <v>236</v>
      </c>
      <c r="F854" s="74">
        <v>59.38</v>
      </c>
      <c r="G854" s="54">
        <v>59.38</v>
      </c>
      <c r="H854" s="54">
        <v>28.45</v>
      </c>
      <c r="I854" s="54">
        <v>19.59</v>
      </c>
      <c r="J854" s="86">
        <f t="shared" ref="J854:J858" si="224">TRUNC((I854+H854)*F854,2)</f>
        <v>2852.61</v>
      </c>
      <c r="K854" s="86">
        <f t="shared" ref="K854:K858" si="225">TRUNC((I854+H854)*G854,2)</f>
        <v>2852.61</v>
      </c>
    </row>
    <row r="855" spans="1:11" ht="22.5" x14ac:dyDescent="0.2">
      <c r="A855" s="28" t="s">
        <v>1527</v>
      </c>
      <c r="B855" s="50" t="s">
        <v>234</v>
      </c>
      <c r="C855" s="51">
        <v>60524</v>
      </c>
      <c r="D855" s="236" t="s">
        <v>345</v>
      </c>
      <c r="E855" s="48" t="s">
        <v>280</v>
      </c>
      <c r="F855" s="74">
        <v>4.3499999999999996</v>
      </c>
      <c r="G855" s="54">
        <v>4.3499999999999996</v>
      </c>
      <c r="H855" s="54">
        <v>499.08</v>
      </c>
      <c r="I855" s="54">
        <v>0</v>
      </c>
      <c r="J855" s="86">
        <f t="shared" si="224"/>
        <v>2170.9899999999998</v>
      </c>
      <c r="K855" s="86">
        <f t="shared" si="225"/>
        <v>2170.9899999999998</v>
      </c>
    </row>
    <row r="856" spans="1:11" ht="22.5" x14ac:dyDescent="0.2">
      <c r="A856" s="28" t="s">
        <v>1528</v>
      </c>
      <c r="B856" s="50" t="s">
        <v>234</v>
      </c>
      <c r="C856" s="51">
        <v>60800</v>
      </c>
      <c r="D856" s="236" t="s">
        <v>367</v>
      </c>
      <c r="E856" s="48" t="s">
        <v>280</v>
      </c>
      <c r="F856" s="74">
        <v>4.3499999999999996</v>
      </c>
      <c r="G856" s="54">
        <v>4.3499999999999996</v>
      </c>
      <c r="H856" s="54">
        <v>0.09</v>
      </c>
      <c r="I856" s="54">
        <v>43.1</v>
      </c>
      <c r="J856" s="86">
        <f t="shared" si="224"/>
        <v>187.87</v>
      </c>
      <c r="K856" s="86">
        <f t="shared" si="225"/>
        <v>187.87</v>
      </c>
    </row>
    <row r="857" spans="1:11" ht="22.5" x14ac:dyDescent="0.2">
      <c r="A857" s="28" t="s">
        <v>1529</v>
      </c>
      <c r="B857" s="50" t="s">
        <v>234</v>
      </c>
      <c r="C857" s="51">
        <v>60303</v>
      </c>
      <c r="D857" s="236" t="s">
        <v>370</v>
      </c>
      <c r="E857" s="48" t="s">
        <v>333</v>
      </c>
      <c r="F857" s="74">
        <v>194.59</v>
      </c>
      <c r="G857" s="54">
        <v>194.59</v>
      </c>
      <c r="H857" s="54">
        <v>8.07</v>
      </c>
      <c r="I857" s="54">
        <v>2.4699999999999998</v>
      </c>
      <c r="J857" s="86">
        <f t="shared" si="224"/>
        <v>2050.9699999999998</v>
      </c>
      <c r="K857" s="86">
        <f t="shared" si="225"/>
        <v>2050.9699999999998</v>
      </c>
    </row>
    <row r="858" spans="1:11" ht="22.5" x14ac:dyDescent="0.2">
      <c r="A858" s="28" t="s">
        <v>1530</v>
      </c>
      <c r="B858" s="50" t="s">
        <v>234</v>
      </c>
      <c r="C858" s="51">
        <v>60304</v>
      </c>
      <c r="D858" s="236" t="s">
        <v>372</v>
      </c>
      <c r="E858" s="48" t="s">
        <v>333</v>
      </c>
      <c r="F858" s="74">
        <v>47.23</v>
      </c>
      <c r="G858" s="54">
        <v>47.23</v>
      </c>
      <c r="H858" s="54">
        <v>7.82</v>
      </c>
      <c r="I858" s="54">
        <v>2.48</v>
      </c>
      <c r="J858" s="86">
        <f t="shared" si="224"/>
        <v>486.46</v>
      </c>
      <c r="K858" s="86">
        <f t="shared" si="225"/>
        <v>486.46</v>
      </c>
    </row>
    <row r="859" spans="1:11" x14ac:dyDescent="0.2">
      <c r="A859" s="55" t="s">
        <v>1531</v>
      </c>
      <c r="B859" s="56"/>
      <c r="C859" s="56"/>
      <c r="D859" s="55" t="s">
        <v>1532</v>
      </c>
      <c r="E859" s="56"/>
      <c r="F859" s="80"/>
      <c r="G859" s="80"/>
      <c r="H859" s="80"/>
      <c r="I859" s="80"/>
      <c r="J859" s="88">
        <f>SUM(J860:J866)</f>
        <v>4703.9699999999993</v>
      </c>
      <c r="K859" s="88">
        <f>SUM(K860:K866)</f>
        <v>4703.9699999999993</v>
      </c>
    </row>
    <row r="860" spans="1:11" ht="22.5" x14ac:dyDescent="0.2">
      <c r="A860" s="28" t="s">
        <v>1533</v>
      </c>
      <c r="B860" s="50" t="s">
        <v>234</v>
      </c>
      <c r="C860" s="51">
        <v>60205</v>
      </c>
      <c r="D860" s="236" t="s">
        <v>379</v>
      </c>
      <c r="E860" s="48" t="s">
        <v>236</v>
      </c>
      <c r="F860" s="74">
        <v>27.88</v>
      </c>
      <c r="G860" s="54">
        <v>27.88</v>
      </c>
      <c r="H860" s="54">
        <v>28.45</v>
      </c>
      <c r="I860" s="54">
        <v>19.59</v>
      </c>
      <c r="J860" s="86">
        <f t="shared" ref="J860:J866" si="226">TRUNC((I860+H860)*F860,2)</f>
        <v>1339.35</v>
      </c>
      <c r="K860" s="86">
        <f t="shared" ref="K860:K866" si="227">TRUNC((I860+H860)*G860,2)</f>
        <v>1339.35</v>
      </c>
    </row>
    <row r="861" spans="1:11" ht="22.5" x14ac:dyDescent="0.2">
      <c r="A861" s="28" t="s">
        <v>1534</v>
      </c>
      <c r="B861" s="50" t="s">
        <v>234</v>
      </c>
      <c r="C861" s="51">
        <v>60524</v>
      </c>
      <c r="D861" s="236" t="s">
        <v>345</v>
      </c>
      <c r="E861" s="48" t="s">
        <v>280</v>
      </c>
      <c r="F861" s="74">
        <v>2.2799999999999998</v>
      </c>
      <c r="G861" s="54">
        <v>2.2799999999999998</v>
      </c>
      <c r="H861" s="54">
        <v>499.08</v>
      </c>
      <c r="I861" s="54">
        <v>0</v>
      </c>
      <c r="J861" s="86">
        <f t="shared" si="226"/>
        <v>1137.9000000000001</v>
      </c>
      <c r="K861" s="86">
        <f t="shared" si="227"/>
        <v>1137.9000000000001</v>
      </c>
    </row>
    <row r="862" spans="1:11" ht="22.5" x14ac:dyDescent="0.2">
      <c r="A862" s="28" t="s">
        <v>1535</v>
      </c>
      <c r="B862" s="50" t="s">
        <v>234</v>
      </c>
      <c r="C862" s="51">
        <v>60800</v>
      </c>
      <c r="D862" s="236" t="s">
        <v>367</v>
      </c>
      <c r="E862" s="48" t="s">
        <v>280</v>
      </c>
      <c r="F862" s="74">
        <v>2.2799999999999998</v>
      </c>
      <c r="G862" s="54">
        <v>2.2799999999999998</v>
      </c>
      <c r="H862" s="54">
        <v>0.09</v>
      </c>
      <c r="I862" s="54">
        <v>43.1</v>
      </c>
      <c r="J862" s="86">
        <f t="shared" si="226"/>
        <v>98.47</v>
      </c>
      <c r="K862" s="86">
        <f t="shared" si="227"/>
        <v>98.47</v>
      </c>
    </row>
    <row r="863" spans="1:11" ht="22.5" x14ac:dyDescent="0.2">
      <c r="A863" s="28" t="s">
        <v>1536</v>
      </c>
      <c r="B863" s="50" t="s">
        <v>234</v>
      </c>
      <c r="C863" s="51">
        <v>60314</v>
      </c>
      <c r="D863" s="236" t="s">
        <v>375</v>
      </c>
      <c r="E863" s="48" t="s">
        <v>333</v>
      </c>
      <c r="F863" s="74">
        <v>22.27</v>
      </c>
      <c r="G863" s="54">
        <v>22.27</v>
      </c>
      <c r="H863" s="54">
        <v>10.56</v>
      </c>
      <c r="I863" s="54">
        <v>2.16</v>
      </c>
      <c r="J863" s="86">
        <f t="shared" si="226"/>
        <v>283.27</v>
      </c>
      <c r="K863" s="86">
        <f t="shared" si="227"/>
        <v>283.27</v>
      </c>
    </row>
    <row r="864" spans="1:11" ht="22.5" x14ac:dyDescent="0.2">
      <c r="A864" s="28" t="s">
        <v>1537</v>
      </c>
      <c r="B864" s="50" t="s">
        <v>234</v>
      </c>
      <c r="C864" s="51">
        <v>60303</v>
      </c>
      <c r="D864" s="236" t="s">
        <v>370</v>
      </c>
      <c r="E864" s="48" t="s">
        <v>333</v>
      </c>
      <c r="F864" s="74">
        <v>78.849999999999994</v>
      </c>
      <c r="G864" s="54">
        <v>78.849999999999994</v>
      </c>
      <c r="H864" s="54">
        <v>8.07</v>
      </c>
      <c r="I864" s="54">
        <v>2.4699999999999998</v>
      </c>
      <c r="J864" s="86">
        <f t="shared" si="226"/>
        <v>831.07</v>
      </c>
      <c r="K864" s="86">
        <f t="shared" si="227"/>
        <v>831.07</v>
      </c>
    </row>
    <row r="865" spans="1:11" ht="22.5" x14ac:dyDescent="0.2">
      <c r="A865" s="28" t="s">
        <v>1538</v>
      </c>
      <c r="B865" s="50" t="s">
        <v>234</v>
      </c>
      <c r="C865" s="51">
        <v>60304</v>
      </c>
      <c r="D865" s="236" t="s">
        <v>372</v>
      </c>
      <c r="E865" s="48" t="s">
        <v>333</v>
      </c>
      <c r="F865" s="74">
        <v>44.37</v>
      </c>
      <c r="G865" s="54">
        <v>44.37</v>
      </c>
      <c r="H865" s="54">
        <v>7.82</v>
      </c>
      <c r="I865" s="54">
        <v>2.48</v>
      </c>
      <c r="J865" s="86">
        <f t="shared" si="226"/>
        <v>457.01</v>
      </c>
      <c r="K865" s="86">
        <f t="shared" si="227"/>
        <v>457.01</v>
      </c>
    </row>
    <row r="866" spans="1:11" ht="22.5" x14ac:dyDescent="0.2">
      <c r="A866" s="28" t="s">
        <v>1539</v>
      </c>
      <c r="B866" s="50" t="s">
        <v>234</v>
      </c>
      <c r="C866" s="51">
        <v>60305</v>
      </c>
      <c r="D866" s="236" t="s">
        <v>332</v>
      </c>
      <c r="E866" s="48" t="s">
        <v>333</v>
      </c>
      <c r="F866" s="74">
        <v>55.97</v>
      </c>
      <c r="G866" s="54">
        <v>55.97</v>
      </c>
      <c r="H866" s="54">
        <v>7.4799999999999995</v>
      </c>
      <c r="I866" s="54">
        <v>2.4699999999999998</v>
      </c>
      <c r="J866" s="86">
        <f t="shared" si="226"/>
        <v>556.9</v>
      </c>
      <c r="K866" s="86">
        <f t="shared" si="227"/>
        <v>556.9</v>
      </c>
    </row>
    <row r="867" spans="1:11" x14ac:dyDescent="0.2">
      <c r="A867" s="55" t="s">
        <v>1540</v>
      </c>
      <c r="B867" s="56"/>
      <c r="C867" s="56"/>
      <c r="D867" s="55" t="s">
        <v>353</v>
      </c>
      <c r="E867" s="56"/>
      <c r="F867" s="80"/>
      <c r="G867" s="80"/>
      <c r="H867" s="80"/>
      <c r="I867" s="80"/>
      <c r="J867" s="89">
        <f>J868</f>
        <v>76.319999999999993</v>
      </c>
      <c r="K867" s="89">
        <f>K868</f>
        <v>76.319999999999993</v>
      </c>
    </row>
    <row r="868" spans="1:11" ht="22.5" x14ac:dyDescent="0.2">
      <c r="A868" s="28" t="s">
        <v>1541</v>
      </c>
      <c r="B868" s="50" t="s">
        <v>234</v>
      </c>
      <c r="C868" s="51">
        <v>60487</v>
      </c>
      <c r="D868" s="236" t="s">
        <v>355</v>
      </c>
      <c r="E868" s="48" t="s">
        <v>230</v>
      </c>
      <c r="F868" s="74">
        <v>6</v>
      </c>
      <c r="G868" s="54">
        <v>6</v>
      </c>
      <c r="H868" s="54">
        <v>12.72</v>
      </c>
      <c r="I868" s="54">
        <v>0</v>
      </c>
      <c r="J868" s="86">
        <f>TRUNC((I868+H868)*F868,2)</f>
        <v>76.319999999999993</v>
      </c>
      <c r="K868" s="86">
        <f>TRUNC((I868+H868)*G868,2)</f>
        <v>76.319999999999993</v>
      </c>
    </row>
    <row r="869" spans="1:11" x14ac:dyDescent="0.2">
      <c r="A869" s="44" t="s">
        <v>1542</v>
      </c>
      <c r="B869" s="45"/>
      <c r="C869" s="45"/>
      <c r="D869" s="44" t="s">
        <v>293</v>
      </c>
      <c r="E869" s="45"/>
      <c r="F869" s="79"/>
      <c r="G869" s="79"/>
      <c r="H869" s="79"/>
      <c r="I869" s="79"/>
      <c r="J869" s="85">
        <f>SUM(J870:J913)</f>
        <v>15208.779999999999</v>
      </c>
      <c r="K869" s="85">
        <f>SUM(K870:K913)</f>
        <v>15208.779999999999</v>
      </c>
    </row>
    <row r="870" spans="1:11" ht="22.5" x14ac:dyDescent="0.2">
      <c r="A870" s="28" t="s">
        <v>1543</v>
      </c>
      <c r="B870" s="50" t="s">
        <v>234</v>
      </c>
      <c r="C870" s="51">
        <v>80903</v>
      </c>
      <c r="D870" s="236" t="s">
        <v>1544</v>
      </c>
      <c r="E870" s="48" t="s">
        <v>230</v>
      </c>
      <c r="F870" s="74">
        <v>7</v>
      </c>
      <c r="G870" s="54">
        <v>7</v>
      </c>
      <c r="H870" s="54">
        <v>50.7</v>
      </c>
      <c r="I870" s="54">
        <v>16.8</v>
      </c>
      <c r="J870" s="86">
        <f t="shared" ref="J870:J913" si="228">TRUNC((I870+H870)*F870,2)</f>
        <v>472.5</v>
      </c>
      <c r="K870" s="86">
        <f t="shared" ref="K870:K913" si="229">TRUNC((I870+H870)*G870,2)</f>
        <v>472.5</v>
      </c>
    </row>
    <row r="871" spans="1:11" ht="22.5" x14ac:dyDescent="0.2">
      <c r="A871" s="28" t="s">
        <v>1545</v>
      </c>
      <c r="B871" s="50" t="s">
        <v>234</v>
      </c>
      <c r="C871" s="51">
        <v>80905</v>
      </c>
      <c r="D871" s="236" t="s">
        <v>1546</v>
      </c>
      <c r="E871" s="48" t="s">
        <v>230</v>
      </c>
      <c r="F871" s="74">
        <v>3</v>
      </c>
      <c r="G871" s="54">
        <v>3</v>
      </c>
      <c r="H871" s="54">
        <v>83.27</v>
      </c>
      <c r="I871" s="54">
        <v>26.46</v>
      </c>
      <c r="J871" s="86">
        <f t="shared" si="228"/>
        <v>329.19</v>
      </c>
      <c r="K871" s="86">
        <f t="shared" si="229"/>
        <v>329.19</v>
      </c>
    </row>
    <row r="872" spans="1:11" ht="22.5" x14ac:dyDescent="0.2">
      <c r="A872" s="28" t="s">
        <v>1547</v>
      </c>
      <c r="B872" s="50" t="s">
        <v>234</v>
      </c>
      <c r="C872" s="51">
        <v>80911</v>
      </c>
      <c r="D872" s="236" t="s">
        <v>1548</v>
      </c>
      <c r="E872" s="48" t="s">
        <v>230</v>
      </c>
      <c r="F872" s="74">
        <v>2</v>
      </c>
      <c r="G872" s="54">
        <v>2</v>
      </c>
      <c r="H872" s="54">
        <v>276.53999999999996</v>
      </c>
      <c r="I872" s="54">
        <v>35.799999999999997</v>
      </c>
      <c r="J872" s="86">
        <f t="shared" si="228"/>
        <v>624.67999999999995</v>
      </c>
      <c r="K872" s="86">
        <f t="shared" si="229"/>
        <v>624.67999999999995</v>
      </c>
    </row>
    <row r="873" spans="1:11" ht="22.5" x14ac:dyDescent="0.2">
      <c r="A873" s="28" t="s">
        <v>1549</v>
      </c>
      <c r="B873" s="50" t="s">
        <v>234</v>
      </c>
      <c r="C873" s="51">
        <v>81004</v>
      </c>
      <c r="D873" s="236" t="s">
        <v>1550</v>
      </c>
      <c r="E873" s="48" t="s">
        <v>255</v>
      </c>
      <c r="F873" s="74">
        <v>15</v>
      </c>
      <c r="G873" s="54">
        <v>15</v>
      </c>
      <c r="H873" s="54">
        <v>8.32</v>
      </c>
      <c r="I873" s="54">
        <v>4</v>
      </c>
      <c r="J873" s="86">
        <f t="shared" si="228"/>
        <v>184.8</v>
      </c>
      <c r="K873" s="86">
        <f t="shared" si="229"/>
        <v>184.8</v>
      </c>
    </row>
    <row r="874" spans="1:11" ht="22.5" x14ac:dyDescent="0.2">
      <c r="A874" s="28" t="s">
        <v>1551</v>
      </c>
      <c r="B874" s="50" t="s">
        <v>234</v>
      </c>
      <c r="C874" s="51">
        <v>81006</v>
      </c>
      <c r="D874" s="236" t="s">
        <v>1552</v>
      </c>
      <c r="E874" s="48" t="s">
        <v>255</v>
      </c>
      <c r="F874" s="74">
        <v>24</v>
      </c>
      <c r="G874" s="54">
        <v>24</v>
      </c>
      <c r="H874" s="54">
        <v>13.03</v>
      </c>
      <c r="I874" s="54">
        <v>6.9300000000000006</v>
      </c>
      <c r="J874" s="86">
        <f t="shared" si="228"/>
        <v>479.04</v>
      </c>
      <c r="K874" s="86">
        <f t="shared" si="229"/>
        <v>479.04</v>
      </c>
    </row>
    <row r="875" spans="1:11" ht="22.5" x14ac:dyDescent="0.2">
      <c r="A875" s="28" t="s">
        <v>1553</v>
      </c>
      <c r="B875" s="50" t="s">
        <v>234</v>
      </c>
      <c r="C875" s="51">
        <v>81009</v>
      </c>
      <c r="D875" s="236" t="s">
        <v>1554</v>
      </c>
      <c r="E875" s="48" t="s">
        <v>255</v>
      </c>
      <c r="F875" s="74">
        <v>12</v>
      </c>
      <c r="G875" s="54">
        <v>12</v>
      </c>
      <c r="H875" s="54">
        <v>44.69</v>
      </c>
      <c r="I875" s="54">
        <v>14.780000000000001</v>
      </c>
      <c r="J875" s="86">
        <f t="shared" si="228"/>
        <v>713.64</v>
      </c>
      <c r="K875" s="86">
        <f t="shared" si="229"/>
        <v>713.64</v>
      </c>
    </row>
    <row r="876" spans="1:11" ht="56.25" x14ac:dyDescent="0.2">
      <c r="A876" s="28" t="s">
        <v>1555</v>
      </c>
      <c r="B876" s="46" t="s">
        <v>318</v>
      </c>
      <c r="C876" s="47">
        <v>94785</v>
      </c>
      <c r="D876" s="236" t="s">
        <v>1556</v>
      </c>
      <c r="E876" s="48" t="s">
        <v>230</v>
      </c>
      <c r="F876" s="74">
        <v>1</v>
      </c>
      <c r="G876" s="54">
        <v>1</v>
      </c>
      <c r="H876" s="54">
        <v>15.149999999999999</v>
      </c>
      <c r="I876" s="54">
        <v>7.16</v>
      </c>
      <c r="J876" s="86">
        <f t="shared" si="228"/>
        <v>22.31</v>
      </c>
      <c r="K876" s="86">
        <f t="shared" si="229"/>
        <v>22.31</v>
      </c>
    </row>
    <row r="877" spans="1:11" ht="22.5" x14ac:dyDescent="0.2">
      <c r="A877" s="28" t="s">
        <v>1557</v>
      </c>
      <c r="B877" s="50" t="s">
        <v>234</v>
      </c>
      <c r="C877" s="51">
        <v>81058</v>
      </c>
      <c r="D877" s="236" t="s">
        <v>1558</v>
      </c>
      <c r="E877" s="48" t="s">
        <v>230</v>
      </c>
      <c r="F877" s="74">
        <v>1</v>
      </c>
      <c r="G877" s="54">
        <v>1</v>
      </c>
      <c r="H877" s="54">
        <v>26.83</v>
      </c>
      <c r="I877" s="54">
        <v>4.3499999999999996</v>
      </c>
      <c r="J877" s="86">
        <f t="shared" si="228"/>
        <v>31.18</v>
      </c>
      <c r="K877" s="86">
        <f t="shared" si="229"/>
        <v>31.18</v>
      </c>
    </row>
    <row r="878" spans="1:11" ht="22.5" x14ac:dyDescent="0.2">
      <c r="A878" s="28" t="s">
        <v>1559</v>
      </c>
      <c r="B878" s="50" t="s">
        <v>234</v>
      </c>
      <c r="C878" s="51">
        <v>81067</v>
      </c>
      <c r="D878" s="236" t="s">
        <v>1227</v>
      </c>
      <c r="E878" s="48" t="s">
        <v>230</v>
      </c>
      <c r="F878" s="74">
        <v>13</v>
      </c>
      <c r="G878" s="54">
        <v>13</v>
      </c>
      <c r="H878" s="54">
        <v>1.8599999999999999</v>
      </c>
      <c r="I878" s="54">
        <v>2.8</v>
      </c>
      <c r="J878" s="86">
        <f t="shared" si="228"/>
        <v>60.58</v>
      </c>
      <c r="K878" s="86">
        <f t="shared" si="229"/>
        <v>60.58</v>
      </c>
    </row>
    <row r="879" spans="1:11" ht="22.5" x14ac:dyDescent="0.2">
      <c r="A879" s="28" t="s">
        <v>1560</v>
      </c>
      <c r="B879" s="50" t="s">
        <v>234</v>
      </c>
      <c r="C879" s="51">
        <v>81069</v>
      </c>
      <c r="D879" s="236" t="s">
        <v>621</v>
      </c>
      <c r="E879" s="48" t="s">
        <v>230</v>
      </c>
      <c r="F879" s="74">
        <v>7</v>
      </c>
      <c r="G879" s="54">
        <v>7</v>
      </c>
      <c r="H879" s="54">
        <v>4.66</v>
      </c>
      <c r="I879" s="54">
        <v>4.34</v>
      </c>
      <c r="J879" s="86">
        <f t="shared" si="228"/>
        <v>63</v>
      </c>
      <c r="K879" s="86">
        <f t="shared" si="229"/>
        <v>63</v>
      </c>
    </row>
    <row r="880" spans="1:11" ht="22.5" x14ac:dyDescent="0.2">
      <c r="A880" s="28" t="s">
        <v>1561</v>
      </c>
      <c r="B880" s="50" t="s">
        <v>234</v>
      </c>
      <c r="C880" s="51">
        <v>81072</v>
      </c>
      <c r="D880" s="236" t="s">
        <v>1562</v>
      </c>
      <c r="E880" s="48" t="s">
        <v>230</v>
      </c>
      <c r="F880" s="74">
        <v>4</v>
      </c>
      <c r="G880" s="54">
        <v>4</v>
      </c>
      <c r="H880" s="54">
        <v>22.69</v>
      </c>
      <c r="I880" s="54">
        <v>5.76</v>
      </c>
      <c r="J880" s="86">
        <f t="shared" si="228"/>
        <v>113.8</v>
      </c>
      <c r="K880" s="86">
        <f t="shared" si="229"/>
        <v>113.8</v>
      </c>
    </row>
    <row r="881" spans="1:11" ht="56.25" x14ac:dyDescent="0.2">
      <c r="A881" s="28" t="s">
        <v>1563</v>
      </c>
      <c r="B881" s="46" t="s">
        <v>318</v>
      </c>
      <c r="C881" s="47">
        <v>94790</v>
      </c>
      <c r="D881" s="236" t="s">
        <v>1564</v>
      </c>
      <c r="E881" s="48" t="s">
        <v>230</v>
      </c>
      <c r="F881" s="74">
        <v>1</v>
      </c>
      <c r="G881" s="54">
        <v>1</v>
      </c>
      <c r="H881" s="54">
        <v>312.17</v>
      </c>
      <c r="I881" s="54">
        <v>9.52</v>
      </c>
      <c r="J881" s="86">
        <f t="shared" si="228"/>
        <v>321.69</v>
      </c>
      <c r="K881" s="86">
        <f t="shared" si="229"/>
        <v>321.69</v>
      </c>
    </row>
    <row r="882" spans="1:11" ht="22.5" x14ac:dyDescent="0.2">
      <c r="A882" s="28" t="s">
        <v>1565</v>
      </c>
      <c r="B882" s="50" t="s">
        <v>234</v>
      </c>
      <c r="C882" s="51">
        <v>81103</v>
      </c>
      <c r="D882" s="236" t="s">
        <v>1566</v>
      </c>
      <c r="E882" s="48" t="s">
        <v>230</v>
      </c>
      <c r="F882" s="74">
        <v>2</v>
      </c>
      <c r="G882" s="54">
        <v>2</v>
      </c>
      <c r="H882" s="54">
        <v>2.2799999999999998</v>
      </c>
      <c r="I882" s="54">
        <v>2.8</v>
      </c>
      <c r="J882" s="86">
        <f t="shared" si="228"/>
        <v>10.16</v>
      </c>
      <c r="K882" s="86">
        <f t="shared" si="229"/>
        <v>10.16</v>
      </c>
    </row>
    <row r="883" spans="1:11" ht="22.5" x14ac:dyDescent="0.2">
      <c r="A883" s="28" t="s">
        <v>1567</v>
      </c>
      <c r="B883" s="50" t="s">
        <v>234</v>
      </c>
      <c r="C883" s="51">
        <v>81105</v>
      </c>
      <c r="D883" s="236" t="s">
        <v>1237</v>
      </c>
      <c r="E883" s="48" t="s">
        <v>230</v>
      </c>
      <c r="F883" s="74">
        <v>4</v>
      </c>
      <c r="G883" s="54">
        <v>4</v>
      </c>
      <c r="H883" s="54">
        <v>5.19</v>
      </c>
      <c r="I883" s="54">
        <v>4.3499999999999996</v>
      </c>
      <c r="J883" s="86">
        <f t="shared" si="228"/>
        <v>38.159999999999997</v>
      </c>
      <c r="K883" s="86">
        <f t="shared" si="229"/>
        <v>38.159999999999997</v>
      </c>
    </row>
    <row r="884" spans="1:11" ht="22.5" x14ac:dyDescent="0.2">
      <c r="A884" s="28" t="s">
        <v>1568</v>
      </c>
      <c r="B884" s="50" t="s">
        <v>234</v>
      </c>
      <c r="C884" s="51">
        <v>81108</v>
      </c>
      <c r="D884" s="236" t="s">
        <v>1569</v>
      </c>
      <c r="E884" s="48" t="s">
        <v>230</v>
      </c>
      <c r="F884" s="74">
        <v>3</v>
      </c>
      <c r="G884" s="54">
        <v>3</v>
      </c>
      <c r="H884" s="54">
        <v>32.71</v>
      </c>
      <c r="I884" s="54">
        <v>5.75</v>
      </c>
      <c r="J884" s="86">
        <f t="shared" si="228"/>
        <v>115.38</v>
      </c>
      <c r="K884" s="86">
        <f t="shared" si="229"/>
        <v>115.38</v>
      </c>
    </row>
    <row r="885" spans="1:11" ht="22.5" x14ac:dyDescent="0.2">
      <c r="A885" s="28" t="s">
        <v>1570</v>
      </c>
      <c r="B885" s="50" t="s">
        <v>234</v>
      </c>
      <c r="C885" s="51">
        <v>81132</v>
      </c>
      <c r="D885" s="236" t="s">
        <v>1233</v>
      </c>
      <c r="E885" s="48" t="s">
        <v>230</v>
      </c>
      <c r="F885" s="74">
        <v>3</v>
      </c>
      <c r="G885" s="54">
        <v>3</v>
      </c>
      <c r="H885" s="54">
        <v>4.8100000000000005</v>
      </c>
      <c r="I885" s="54">
        <v>4.67</v>
      </c>
      <c r="J885" s="86">
        <f t="shared" si="228"/>
        <v>28.44</v>
      </c>
      <c r="K885" s="86">
        <f t="shared" si="229"/>
        <v>28.44</v>
      </c>
    </row>
    <row r="886" spans="1:11" ht="22.5" x14ac:dyDescent="0.2">
      <c r="A886" s="28" t="s">
        <v>1571</v>
      </c>
      <c r="B886" s="50" t="s">
        <v>234</v>
      </c>
      <c r="C886" s="51">
        <v>81322</v>
      </c>
      <c r="D886" s="236" t="s">
        <v>1248</v>
      </c>
      <c r="E886" s="48" t="s">
        <v>230</v>
      </c>
      <c r="F886" s="74">
        <v>5</v>
      </c>
      <c r="G886" s="54">
        <v>5</v>
      </c>
      <c r="H886" s="54">
        <v>1.8</v>
      </c>
      <c r="I886" s="54">
        <v>5.59</v>
      </c>
      <c r="J886" s="86">
        <f t="shared" si="228"/>
        <v>36.950000000000003</v>
      </c>
      <c r="K886" s="86">
        <f t="shared" si="229"/>
        <v>36.950000000000003</v>
      </c>
    </row>
    <row r="887" spans="1:11" ht="22.5" x14ac:dyDescent="0.2">
      <c r="A887" s="28" t="s">
        <v>1572</v>
      </c>
      <c r="B887" s="50" t="s">
        <v>234</v>
      </c>
      <c r="C887" s="51">
        <v>81324</v>
      </c>
      <c r="D887" s="236" t="s">
        <v>1573</v>
      </c>
      <c r="E887" s="48" t="s">
        <v>230</v>
      </c>
      <c r="F887" s="74">
        <v>4</v>
      </c>
      <c r="G887" s="54">
        <v>4</v>
      </c>
      <c r="H887" s="54">
        <v>4.9400000000000004</v>
      </c>
      <c r="I887" s="54">
        <v>8.7099999999999991</v>
      </c>
      <c r="J887" s="86">
        <f t="shared" si="228"/>
        <v>54.6</v>
      </c>
      <c r="K887" s="86">
        <f t="shared" si="229"/>
        <v>54.6</v>
      </c>
    </row>
    <row r="888" spans="1:11" ht="22.5" x14ac:dyDescent="0.2">
      <c r="A888" s="28" t="s">
        <v>1574</v>
      </c>
      <c r="B888" s="50" t="s">
        <v>234</v>
      </c>
      <c r="C888" s="51">
        <v>81327</v>
      </c>
      <c r="D888" s="236" t="s">
        <v>1575</v>
      </c>
      <c r="E888" s="48" t="s">
        <v>230</v>
      </c>
      <c r="F888" s="74">
        <v>2</v>
      </c>
      <c r="G888" s="54">
        <v>2</v>
      </c>
      <c r="H888" s="54">
        <v>110.05</v>
      </c>
      <c r="I888" s="54">
        <v>11.51</v>
      </c>
      <c r="J888" s="86">
        <f t="shared" si="228"/>
        <v>243.12</v>
      </c>
      <c r="K888" s="86">
        <f t="shared" si="229"/>
        <v>243.12</v>
      </c>
    </row>
    <row r="889" spans="1:11" ht="22.5" x14ac:dyDescent="0.2">
      <c r="A889" s="28" t="s">
        <v>1576</v>
      </c>
      <c r="B889" s="50" t="s">
        <v>234</v>
      </c>
      <c r="C889" s="51">
        <v>81403</v>
      </c>
      <c r="D889" s="236" t="s">
        <v>1577</v>
      </c>
      <c r="E889" s="48" t="s">
        <v>230</v>
      </c>
      <c r="F889" s="74">
        <v>1</v>
      </c>
      <c r="G889" s="54">
        <v>1</v>
      </c>
      <c r="H889" s="54">
        <v>3.84</v>
      </c>
      <c r="I889" s="54">
        <v>5.91</v>
      </c>
      <c r="J889" s="86">
        <f t="shared" si="228"/>
        <v>9.75</v>
      </c>
      <c r="K889" s="86">
        <f t="shared" si="229"/>
        <v>9.75</v>
      </c>
    </row>
    <row r="890" spans="1:11" ht="22.5" x14ac:dyDescent="0.2">
      <c r="A890" s="28" t="s">
        <v>1578</v>
      </c>
      <c r="B890" s="50" t="s">
        <v>234</v>
      </c>
      <c r="C890" s="51">
        <v>81408</v>
      </c>
      <c r="D890" s="236" t="s">
        <v>1579</v>
      </c>
      <c r="E890" s="48" t="s">
        <v>230</v>
      </c>
      <c r="F890" s="74">
        <v>1</v>
      </c>
      <c r="G890" s="54">
        <v>1</v>
      </c>
      <c r="H890" s="54">
        <v>72.77</v>
      </c>
      <c r="I890" s="54">
        <v>14.010000000000002</v>
      </c>
      <c r="J890" s="86">
        <f t="shared" si="228"/>
        <v>86.78</v>
      </c>
      <c r="K890" s="86">
        <f t="shared" si="229"/>
        <v>86.78</v>
      </c>
    </row>
    <row r="891" spans="1:11" ht="22.5" x14ac:dyDescent="0.2">
      <c r="A891" s="28" t="s">
        <v>1580</v>
      </c>
      <c r="B891" s="50" t="s">
        <v>234</v>
      </c>
      <c r="C891" s="51">
        <v>81425</v>
      </c>
      <c r="D891" s="236" t="s">
        <v>1581</v>
      </c>
      <c r="E891" s="48" t="s">
        <v>230</v>
      </c>
      <c r="F891" s="74">
        <v>1</v>
      </c>
      <c r="G891" s="54">
        <v>1</v>
      </c>
      <c r="H891" s="54">
        <v>13.41</v>
      </c>
      <c r="I891" s="54">
        <v>9.34</v>
      </c>
      <c r="J891" s="86">
        <f t="shared" si="228"/>
        <v>22.75</v>
      </c>
      <c r="K891" s="86">
        <f t="shared" si="229"/>
        <v>22.75</v>
      </c>
    </row>
    <row r="892" spans="1:11" ht="22.5" x14ac:dyDescent="0.2">
      <c r="A892" s="28" t="s">
        <v>1582</v>
      </c>
      <c r="B892" s="50" t="s">
        <v>234</v>
      </c>
      <c r="C892" s="51">
        <v>81439</v>
      </c>
      <c r="D892" s="236" t="s">
        <v>1583</v>
      </c>
      <c r="E892" s="48" t="s">
        <v>230</v>
      </c>
      <c r="F892" s="74">
        <v>1</v>
      </c>
      <c r="G892" s="54">
        <v>1</v>
      </c>
      <c r="H892" s="54">
        <v>9.6</v>
      </c>
      <c r="I892" s="54">
        <v>6.2200000000000006</v>
      </c>
      <c r="J892" s="86">
        <f t="shared" si="228"/>
        <v>15.82</v>
      </c>
      <c r="K892" s="86">
        <f t="shared" si="229"/>
        <v>15.82</v>
      </c>
    </row>
    <row r="893" spans="1:11" ht="22.5" x14ac:dyDescent="0.2">
      <c r="A893" s="28" t="s">
        <v>1584</v>
      </c>
      <c r="B893" s="50" t="s">
        <v>234</v>
      </c>
      <c r="C893" s="51">
        <v>81463</v>
      </c>
      <c r="D893" s="236" t="s">
        <v>1585</v>
      </c>
      <c r="E893" s="48" t="s">
        <v>230</v>
      </c>
      <c r="F893" s="74">
        <v>1</v>
      </c>
      <c r="G893" s="54">
        <v>1</v>
      </c>
      <c r="H893" s="54">
        <v>13.95</v>
      </c>
      <c r="I893" s="54">
        <v>2.8</v>
      </c>
      <c r="J893" s="86">
        <f t="shared" si="228"/>
        <v>16.75</v>
      </c>
      <c r="K893" s="86">
        <f t="shared" si="229"/>
        <v>16.75</v>
      </c>
    </row>
    <row r="894" spans="1:11" ht="22.5" x14ac:dyDescent="0.2">
      <c r="A894" s="28" t="s">
        <v>1586</v>
      </c>
      <c r="B894" s="50" t="s">
        <v>234</v>
      </c>
      <c r="C894" s="51">
        <v>81465</v>
      </c>
      <c r="D894" s="236" t="s">
        <v>1587</v>
      </c>
      <c r="E894" s="48" t="s">
        <v>230</v>
      </c>
      <c r="F894" s="74">
        <v>1</v>
      </c>
      <c r="G894" s="54">
        <v>1</v>
      </c>
      <c r="H894" s="54">
        <v>21.18</v>
      </c>
      <c r="I894" s="54">
        <v>4.3499999999999996</v>
      </c>
      <c r="J894" s="86">
        <f t="shared" si="228"/>
        <v>25.53</v>
      </c>
      <c r="K894" s="86">
        <f t="shared" si="229"/>
        <v>25.53</v>
      </c>
    </row>
    <row r="895" spans="1:11" ht="22.5" x14ac:dyDescent="0.2">
      <c r="A895" s="28" t="s">
        <v>1588</v>
      </c>
      <c r="B895" s="50" t="s">
        <v>234</v>
      </c>
      <c r="C895" s="51">
        <v>81890</v>
      </c>
      <c r="D895" s="236" t="s">
        <v>1589</v>
      </c>
      <c r="E895" s="48" t="s">
        <v>230</v>
      </c>
      <c r="F895" s="74">
        <v>1</v>
      </c>
      <c r="G895" s="54">
        <v>1</v>
      </c>
      <c r="H895" s="54">
        <v>204.04</v>
      </c>
      <c r="I895" s="54">
        <v>12.44</v>
      </c>
      <c r="J895" s="86">
        <f t="shared" si="228"/>
        <v>216.48</v>
      </c>
      <c r="K895" s="86">
        <f t="shared" si="229"/>
        <v>216.48</v>
      </c>
    </row>
    <row r="896" spans="1:11" ht="22.5" x14ac:dyDescent="0.2">
      <c r="A896" s="28" t="s">
        <v>1590</v>
      </c>
      <c r="B896" s="50" t="s">
        <v>234</v>
      </c>
      <c r="C896" s="51">
        <v>82375</v>
      </c>
      <c r="D896" s="236" t="s">
        <v>1591</v>
      </c>
      <c r="E896" s="48" t="s">
        <v>255</v>
      </c>
      <c r="F896" s="74">
        <v>18</v>
      </c>
      <c r="G896" s="54">
        <v>18</v>
      </c>
      <c r="H896" s="54">
        <v>34.559999999999995</v>
      </c>
      <c r="I896" s="54">
        <v>10.27</v>
      </c>
      <c r="J896" s="86">
        <f t="shared" si="228"/>
        <v>806.94</v>
      </c>
      <c r="K896" s="86">
        <f t="shared" si="229"/>
        <v>806.94</v>
      </c>
    </row>
    <row r="897" spans="1:11" ht="45" x14ac:dyDescent="0.2">
      <c r="A897" s="52" t="s">
        <v>1592</v>
      </c>
      <c r="B897" s="46" t="s">
        <v>318</v>
      </c>
      <c r="C897" s="47">
        <v>92364</v>
      </c>
      <c r="D897" s="236" t="s">
        <v>1593</v>
      </c>
      <c r="E897" s="53" t="s">
        <v>255</v>
      </c>
      <c r="F897" s="74">
        <v>27</v>
      </c>
      <c r="G897" s="54">
        <v>27</v>
      </c>
      <c r="H897" s="54">
        <v>44.24</v>
      </c>
      <c r="I897" s="54">
        <v>5.5</v>
      </c>
      <c r="J897" s="86">
        <f t="shared" si="228"/>
        <v>1342.98</v>
      </c>
      <c r="K897" s="86">
        <f t="shared" si="229"/>
        <v>1342.98</v>
      </c>
    </row>
    <row r="898" spans="1:11" ht="22.5" x14ac:dyDescent="0.2">
      <c r="A898" s="28" t="s">
        <v>1594</v>
      </c>
      <c r="B898" s="50" t="s">
        <v>234</v>
      </c>
      <c r="C898" s="51">
        <v>85082</v>
      </c>
      <c r="D898" s="236" t="s">
        <v>1595</v>
      </c>
      <c r="E898" s="48" t="s">
        <v>230</v>
      </c>
      <c r="F898" s="74">
        <v>1</v>
      </c>
      <c r="G898" s="54">
        <v>1</v>
      </c>
      <c r="H898" s="54">
        <v>123.76</v>
      </c>
      <c r="I898" s="54">
        <v>16.810000000000002</v>
      </c>
      <c r="J898" s="86">
        <f t="shared" si="228"/>
        <v>140.57</v>
      </c>
      <c r="K898" s="86">
        <f t="shared" si="229"/>
        <v>140.57</v>
      </c>
    </row>
    <row r="899" spans="1:11" ht="22.5" x14ac:dyDescent="0.2">
      <c r="A899" s="28" t="s">
        <v>1596</v>
      </c>
      <c r="B899" s="50" t="s">
        <v>234</v>
      </c>
      <c r="C899" s="51">
        <v>85076</v>
      </c>
      <c r="D899" s="236" t="s">
        <v>1597</v>
      </c>
      <c r="E899" s="48" t="s">
        <v>230</v>
      </c>
      <c r="F899" s="74">
        <v>1</v>
      </c>
      <c r="G899" s="54">
        <v>1</v>
      </c>
      <c r="H899" s="54">
        <v>80.259999999999991</v>
      </c>
      <c r="I899" s="54">
        <v>16.8</v>
      </c>
      <c r="J899" s="86">
        <f t="shared" si="228"/>
        <v>97.06</v>
      </c>
      <c r="K899" s="86">
        <f t="shared" si="229"/>
        <v>97.06</v>
      </c>
    </row>
    <row r="900" spans="1:11" ht="22.5" x14ac:dyDescent="0.2">
      <c r="A900" s="28" t="s">
        <v>1598</v>
      </c>
      <c r="B900" s="50" t="s">
        <v>234</v>
      </c>
      <c r="C900" s="51">
        <v>85080</v>
      </c>
      <c r="D900" s="236" t="s">
        <v>1599</v>
      </c>
      <c r="E900" s="48" t="s">
        <v>230</v>
      </c>
      <c r="F900" s="74">
        <v>4</v>
      </c>
      <c r="G900" s="54">
        <v>4</v>
      </c>
      <c r="H900" s="54">
        <v>58.940000000000005</v>
      </c>
      <c r="I900" s="54">
        <v>16.8</v>
      </c>
      <c r="J900" s="86">
        <f t="shared" si="228"/>
        <v>302.95999999999998</v>
      </c>
      <c r="K900" s="86">
        <f t="shared" si="229"/>
        <v>302.95999999999998</v>
      </c>
    </row>
    <row r="901" spans="1:11" ht="45" x14ac:dyDescent="0.2">
      <c r="A901" s="52" t="s">
        <v>1600</v>
      </c>
      <c r="B901" s="46" t="s">
        <v>318</v>
      </c>
      <c r="C901" s="47">
        <v>92369</v>
      </c>
      <c r="D901" s="236" t="s">
        <v>1601</v>
      </c>
      <c r="E901" s="53" t="s">
        <v>230</v>
      </c>
      <c r="F901" s="74">
        <v>7</v>
      </c>
      <c r="G901" s="54">
        <v>7</v>
      </c>
      <c r="H901" s="54">
        <v>15.34</v>
      </c>
      <c r="I901" s="54">
        <v>15.23</v>
      </c>
      <c r="J901" s="86">
        <f t="shared" si="228"/>
        <v>213.99</v>
      </c>
      <c r="K901" s="86">
        <f t="shared" si="229"/>
        <v>213.99</v>
      </c>
    </row>
    <row r="902" spans="1:11" ht="33.75" x14ac:dyDescent="0.2">
      <c r="A902" s="52" t="s">
        <v>1602</v>
      </c>
      <c r="B902" s="46" t="s">
        <v>318</v>
      </c>
      <c r="C902" s="47">
        <v>92681</v>
      </c>
      <c r="D902" s="236" t="s">
        <v>1603</v>
      </c>
      <c r="E902" s="53" t="s">
        <v>230</v>
      </c>
      <c r="F902" s="74">
        <v>5</v>
      </c>
      <c r="G902" s="54">
        <v>5</v>
      </c>
      <c r="H902" s="54">
        <v>24.87</v>
      </c>
      <c r="I902" s="54">
        <v>18.66</v>
      </c>
      <c r="J902" s="86">
        <f t="shared" si="228"/>
        <v>217.65</v>
      </c>
      <c r="K902" s="86">
        <f t="shared" si="229"/>
        <v>217.65</v>
      </c>
    </row>
    <row r="903" spans="1:11" ht="22.5" x14ac:dyDescent="0.2">
      <c r="A903" s="28" t="s">
        <v>1604</v>
      </c>
      <c r="B903" s="50" t="s">
        <v>234</v>
      </c>
      <c r="C903" s="51">
        <v>85061</v>
      </c>
      <c r="D903" s="236" t="s">
        <v>1605</v>
      </c>
      <c r="E903" s="48" t="s">
        <v>230</v>
      </c>
      <c r="F903" s="74">
        <v>2</v>
      </c>
      <c r="G903" s="54">
        <v>2</v>
      </c>
      <c r="H903" s="54">
        <v>12.450000000000001</v>
      </c>
      <c r="I903" s="54">
        <v>12.44</v>
      </c>
      <c r="J903" s="86">
        <f t="shared" si="228"/>
        <v>49.78</v>
      </c>
      <c r="K903" s="86">
        <f t="shared" si="229"/>
        <v>49.78</v>
      </c>
    </row>
    <row r="904" spans="1:11" ht="56.25" x14ac:dyDescent="0.2">
      <c r="A904" s="28" t="s">
        <v>1606</v>
      </c>
      <c r="B904" s="46" t="s">
        <v>318</v>
      </c>
      <c r="C904" s="47">
        <v>94473</v>
      </c>
      <c r="D904" s="237" t="s">
        <v>1607</v>
      </c>
      <c r="E904" s="48" t="s">
        <v>230</v>
      </c>
      <c r="F904" s="74">
        <v>2</v>
      </c>
      <c r="G904" s="54">
        <v>2</v>
      </c>
      <c r="H904" s="54">
        <v>87.53</v>
      </c>
      <c r="I904" s="54">
        <v>16.2</v>
      </c>
      <c r="J904" s="86">
        <f t="shared" si="228"/>
        <v>207.46</v>
      </c>
      <c r="K904" s="86">
        <f t="shared" si="229"/>
        <v>207.46</v>
      </c>
    </row>
    <row r="905" spans="1:11" ht="22.5" x14ac:dyDescent="0.2">
      <c r="A905" s="28" t="s">
        <v>1608</v>
      </c>
      <c r="B905" s="50" t="s">
        <v>400</v>
      </c>
      <c r="C905" s="58" t="s">
        <v>1609</v>
      </c>
      <c r="D905" s="236" t="s">
        <v>1610</v>
      </c>
      <c r="E905" s="48" t="s">
        <v>230</v>
      </c>
      <c r="F905" s="74">
        <v>4</v>
      </c>
      <c r="G905" s="54">
        <v>4</v>
      </c>
      <c r="H905" s="54">
        <v>23.33</v>
      </c>
      <c r="I905" s="54">
        <v>28.630000000000003</v>
      </c>
      <c r="J905" s="86">
        <f t="shared" si="228"/>
        <v>207.84</v>
      </c>
      <c r="K905" s="86">
        <f t="shared" si="229"/>
        <v>207.84</v>
      </c>
    </row>
    <row r="906" spans="1:11" ht="45" x14ac:dyDescent="0.2">
      <c r="A906" s="52" t="s">
        <v>1611</v>
      </c>
      <c r="B906" s="46" t="s">
        <v>318</v>
      </c>
      <c r="C906" s="47">
        <v>92893</v>
      </c>
      <c r="D906" s="236" t="s">
        <v>1612</v>
      </c>
      <c r="E906" s="53" t="s">
        <v>230</v>
      </c>
      <c r="F906" s="74">
        <v>2</v>
      </c>
      <c r="G906" s="54">
        <v>2</v>
      </c>
      <c r="H906" s="54">
        <v>54.14</v>
      </c>
      <c r="I906" s="54">
        <v>16.54</v>
      </c>
      <c r="J906" s="86">
        <f t="shared" si="228"/>
        <v>141.36000000000001</v>
      </c>
      <c r="K906" s="86">
        <f t="shared" si="229"/>
        <v>141.36000000000001</v>
      </c>
    </row>
    <row r="907" spans="1:11" ht="22.5" x14ac:dyDescent="0.2">
      <c r="A907" s="28" t="s">
        <v>1613</v>
      </c>
      <c r="B907" s="50" t="s">
        <v>400</v>
      </c>
      <c r="C907" s="58" t="s">
        <v>1614</v>
      </c>
      <c r="D907" s="236" t="s">
        <v>1615</v>
      </c>
      <c r="E907" s="48" t="s">
        <v>230</v>
      </c>
      <c r="F907" s="74">
        <v>2</v>
      </c>
      <c r="G907" s="54">
        <v>2</v>
      </c>
      <c r="H907" s="54">
        <v>56.330000000000005</v>
      </c>
      <c r="I907" s="54">
        <v>17.119999999999997</v>
      </c>
      <c r="J907" s="86">
        <f t="shared" si="228"/>
        <v>146.9</v>
      </c>
      <c r="K907" s="86">
        <f t="shared" si="229"/>
        <v>146.9</v>
      </c>
    </row>
    <row r="908" spans="1:11" ht="22.5" x14ac:dyDescent="0.2">
      <c r="A908" s="28" t="s">
        <v>1616</v>
      </c>
      <c r="B908" s="50" t="s">
        <v>400</v>
      </c>
      <c r="C908" s="58" t="s">
        <v>1617</v>
      </c>
      <c r="D908" s="236" t="s">
        <v>1618</v>
      </c>
      <c r="E908" s="48" t="s">
        <v>230</v>
      </c>
      <c r="F908" s="74">
        <v>2</v>
      </c>
      <c r="G908" s="54">
        <v>2</v>
      </c>
      <c r="H908" s="54">
        <v>30.040000000000003</v>
      </c>
      <c r="I908" s="54">
        <v>12.43</v>
      </c>
      <c r="J908" s="86">
        <f t="shared" si="228"/>
        <v>84.94</v>
      </c>
      <c r="K908" s="86">
        <f t="shared" si="229"/>
        <v>84.94</v>
      </c>
    </row>
    <row r="909" spans="1:11" ht="22.5" x14ac:dyDescent="0.2">
      <c r="A909" s="28" t="s">
        <v>1619</v>
      </c>
      <c r="B909" s="50" t="s">
        <v>400</v>
      </c>
      <c r="C909" s="58" t="s">
        <v>1620</v>
      </c>
      <c r="D909" s="236" t="s">
        <v>1621</v>
      </c>
      <c r="E909" s="48" t="s">
        <v>230</v>
      </c>
      <c r="F909" s="74">
        <v>2</v>
      </c>
      <c r="G909" s="54">
        <v>2</v>
      </c>
      <c r="H909" s="54">
        <v>11.79</v>
      </c>
      <c r="I909" s="54">
        <v>10.4</v>
      </c>
      <c r="J909" s="86">
        <f t="shared" si="228"/>
        <v>44.38</v>
      </c>
      <c r="K909" s="86">
        <f t="shared" si="229"/>
        <v>44.38</v>
      </c>
    </row>
    <row r="910" spans="1:11" ht="22.5" x14ac:dyDescent="0.2">
      <c r="A910" s="28" t="s">
        <v>1622</v>
      </c>
      <c r="B910" s="50" t="s">
        <v>400</v>
      </c>
      <c r="C910" s="58" t="s">
        <v>1623</v>
      </c>
      <c r="D910" s="236" t="s">
        <v>1624</v>
      </c>
      <c r="E910" s="48" t="s">
        <v>230</v>
      </c>
      <c r="F910" s="74">
        <v>4</v>
      </c>
      <c r="G910" s="54">
        <v>4</v>
      </c>
      <c r="H910" s="54">
        <v>14.31</v>
      </c>
      <c r="I910" s="54">
        <v>7.78</v>
      </c>
      <c r="J910" s="86">
        <f t="shared" si="228"/>
        <v>88.36</v>
      </c>
      <c r="K910" s="86">
        <f t="shared" si="229"/>
        <v>88.36</v>
      </c>
    </row>
    <row r="911" spans="1:11" ht="22.5" x14ac:dyDescent="0.2">
      <c r="A911" s="28" t="s">
        <v>1625</v>
      </c>
      <c r="B911" s="50" t="s">
        <v>400</v>
      </c>
      <c r="C911" s="58" t="s">
        <v>1626</v>
      </c>
      <c r="D911" s="236" t="s">
        <v>1627</v>
      </c>
      <c r="E911" s="48" t="s">
        <v>255</v>
      </c>
      <c r="F911" s="74">
        <v>2</v>
      </c>
      <c r="G911" s="54">
        <v>2</v>
      </c>
      <c r="H911" s="54">
        <v>14.15</v>
      </c>
      <c r="I911" s="54">
        <v>12.43</v>
      </c>
      <c r="J911" s="86">
        <f t="shared" si="228"/>
        <v>53.16</v>
      </c>
      <c r="K911" s="86">
        <f t="shared" si="229"/>
        <v>53.16</v>
      </c>
    </row>
    <row r="912" spans="1:11" ht="22.5" x14ac:dyDescent="0.2">
      <c r="A912" s="28" t="s">
        <v>1628</v>
      </c>
      <c r="B912" s="50" t="s">
        <v>400</v>
      </c>
      <c r="C912" s="58" t="s">
        <v>1629</v>
      </c>
      <c r="D912" s="236" t="s">
        <v>1630</v>
      </c>
      <c r="E912" s="48" t="s">
        <v>230</v>
      </c>
      <c r="F912" s="74">
        <v>1</v>
      </c>
      <c r="G912" s="54">
        <v>1</v>
      </c>
      <c r="H912" s="54">
        <v>1325.55</v>
      </c>
      <c r="I912" s="54">
        <v>249.01999999999998</v>
      </c>
      <c r="J912" s="86">
        <f t="shared" si="228"/>
        <v>1574.57</v>
      </c>
      <c r="K912" s="86">
        <f t="shared" si="229"/>
        <v>1574.57</v>
      </c>
    </row>
    <row r="913" spans="1:11" ht="22.5" x14ac:dyDescent="0.2">
      <c r="A913" s="28" t="s">
        <v>1631</v>
      </c>
      <c r="B913" s="50" t="s">
        <v>400</v>
      </c>
      <c r="C913" s="58" t="s">
        <v>1632</v>
      </c>
      <c r="D913" s="236" t="s">
        <v>1633</v>
      </c>
      <c r="E913" s="48" t="s">
        <v>230</v>
      </c>
      <c r="F913" s="74">
        <v>2</v>
      </c>
      <c r="G913" s="54">
        <v>2</v>
      </c>
      <c r="H913" s="54">
        <v>2326.38</v>
      </c>
      <c r="I913" s="54">
        <v>249.01999999999998</v>
      </c>
      <c r="J913" s="86">
        <f t="shared" si="228"/>
        <v>5150.8</v>
      </c>
      <c r="K913" s="86">
        <f t="shared" si="229"/>
        <v>5150.8</v>
      </c>
    </row>
    <row r="914" spans="1:11" x14ac:dyDescent="0.2">
      <c r="A914" s="44" t="s">
        <v>1634</v>
      </c>
      <c r="B914" s="45"/>
      <c r="C914" s="45"/>
      <c r="D914" s="44" t="s">
        <v>688</v>
      </c>
      <c r="E914" s="45"/>
      <c r="F914" s="79"/>
      <c r="G914" s="79"/>
      <c r="H914" s="79"/>
      <c r="I914" s="79"/>
      <c r="J914" s="85">
        <f>J915</f>
        <v>3336.41</v>
      </c>
      <c r="K914" s="85">
        <f>K915</f>
        <v>3336.41</v>
      </c>
    </row>
    <row r="915" spans="1:11" ht="33.75" x14ac:dyDescent="0.2">
      <c r="A915" s="61" t="s">
        <v>1635</v>
      </c>
      <c r="B915" s="62" t="s">
        <v>234</v>
      </c>
      <c r="C915" s="63">
        <v>100160</v>
      </c>
      <c r="D915" s="239" t="s">
        <v>977</v>
      </c>
      <c r="E915" s="64" t="s">
        <v>236</v>
      </c>
      <c r="F915" s="76">
        <v>77.989999999999995</v>
      </c>
      <c r="G915" s="69">
        <v>77.989999999999995</v>
      </c>
      <c r="H915" s="54">
        <v>19.5</v>
      </c>
      <c r="I915" s="54">
        <v>23.28</v>
      </c>
      <c r="J915" s="86">
        <f>TRUNC((I915+H915)*F915,2)</f>
        <v>3336.41</v>
      </c>
      <c r="K915" s="86">
        <f>TRUNC((I915+H915)*G915,2)</f>
        <v>3336.41</v>
      </c>
    </row>
    <row r="916" spans="1:11" x14ac:dyDescent="0.2">
      <c r="A916" s="44" t="s">
        <v>1636</v>
      </c>
      <c r="B916" s="45"/>
      <c r="C916" s="45"/>
      <c r="D916" s="44" t="s">
        <v>698</v>
      </c>
      <c r="E916" s="45"/>
      <c r="F916" s="79"/>
      <c r="G916" s="79"/>
      <c r="H916" s="79"/>
      <c r="I916" s="79"/>
      <c r="J916" s="85">
        <f>SUM(J917:J921)</f>
        <v>1651.2400000000002</v>
      </c>
      <c r="K916" s="85">
        <f>SUM(K917:K921)</f>
        <v>1651.2400000000002</v>
      </c>
    </row>
    <row r="917" spans="1:11" ht="22.5" x14ac:dyDescent="0.2">
      <c r="A917" s="28" t="s">
        <v>1637</v>
      </c>
      <c r="B917" s="50" t="s">
        <v>234</v>
      </c>
      <c r="C917" s="51">
        <v>120101</v>
      </c>
      <c r="D917" s="236" t="s">
        <v>1638</v>
      </c>
      <c r="E917" s="48" t="s">
        <v>236</v>
      </c>
      <c r="F917" s="74">
        <v>6.71</v>
      </c>
      <c r="G917" s="54">
        <v>6.71</v>
      </c>
      <c r="H917" s="54">
        <v>9.91</v>
      </c>
      <c r="I917" s="54">
        <v>8.34</v>
      </c>
      <c r="J917" s="86">
        <f t="shared" ref="J917:J921" si="230">TRUNC((I917+H917)*F917,2)</f>
        <v>122.45</v>
      </c>
      <c r="K917" s="86">
        <f t="shared" ref="K917:K921" si="231">TRUNC((I917+H917)*G917,2)</f>
        <v>122.45</v>
      </c>
    </row>
    <row r="918" spans="1:11" ht="22.5" x14ac:dyDescent="0.2">
      <c r="A918" s="28" t="s">
        <v>1639</v>
      </c>
      <c r="B918" s="50" t="s">
        <v>234</v>
      </c>
      <c r="C918" s="51">
        <v>120107</v>
      </c>
      <c r="D918" s="236" t="s">
        <v>1640</v>
      </c>
      <c r="E918" s="48" t="s">
        <v>236</v>
      </c>
      <c r="F918" s="74">
        <v>6.71</v>
      </c>
      <c r="G918" s="54">
        <v>6.71</v>
      </c>
      <c r="H918" s="54">
        <v>60.78</v>
      </c>
      <c r="I918" s="54">
        <v>20</v>
      </c>
      <c r="J918" s="86">
        <f t="shared" si="230"/>
        <v>542.03</v>
      </c>
      <c r="K918" s="86">
        <f t="shared" si="231"/>
        <v>542.03</v>
      </c>
    </row>
    <row r="919" spans="1:11" ht="22.5" x14ac:dyDescent="0.2">
      <c r="A919" s="28" t="s">
        <v>1641</v>
      </c>
      <c r="B919" s="50" t="s">
        <v>234</v>
      </c>
      <c r="C919" s="51">
        <v>120207</v>
      </c>
      <c r="D919" s="236" t="s">
        <v>1642</v>
      </c>
      <c r="E919" s="48" t="s">
        <v>236</v>
      </c>
      <c r="F919" s="74">
        <v>6.71</v>
      </c>
      <c r="G919" s="54">
        <v>6.71</v>
      </c>
      <c r="H919" s="54">
        <v>8.64</v>
      </c>
      <c r="I919" s="54">
        <v>8.34</v>
      </c>
      <c r="J919" s="86">
        <f t="shared" si="230"/>
        <v>113.93</v>
      </c>
      <c r="K919" s="86">
        <f t="shared" si="231"/>
        <v>113.93</v>
      </c>
    </row>
    <row r="920" spans="1:11" ht="22.5" x14ac:dyDescent="0.2">
      <c r="A920" s="28" t="s">
        <v>1643</v>
      </c>
      <c r="B920" s="50" t="s">
        <v>234</v>
      </c>
      <c r="C920" s="51">
        <v>120209</v>
      </c>
      <c r="D920" s="236" t="s">
        <v>705</v>
      </c>
      <c r="E920" s="48" t="s">
        <v>236</v>
      </c>
      <c r="F920" s="74">
        <v>32.74</v>
      </c>
      <c r="G920" s="54">
        <v>32.74</v>
      </c>
      <c r="H920" s="54">
        <v>10.38</v>
      </c>
      <c r="I920" s="54">
        <v>11.22</v>
      </c>
      <c r="J920" s="86">
        <f t="shared" si="230"/>
        <v>707.18</v>
      </c>
      <c r="K920" s="86">
        <f t="shared" si="231"/>
        <v>707.18</v>
      </c>
    </row>
    <row r="921" spans="1:11" ht="22.5" x14ac:dyDescent="0.2">
      <c r="A921" s="28" t="s">
        <v>1644</v>
      </c>
      <c r="B921" s="50" t="s">
        <v>234</v>
      </c>
      <c r="C921" s="51">
        <v>120902</v>
      </c>
      <c r="D921" s="236" t="s">
        <v>701</v>
      </c>
      <c r="E921" s="48" t="s">
        <v>236</v>
      </c>
      <c r="F921" s="74">
        <v>5.72</v>
      </c>
      <c r="G921" s="54">
        <v>5.72</v>
      </c>
      <c r="H921" s="54">
        <v>10.790000000000001</v>
      </c>
      <c r="I921" s="54">
        <v>18.170000000000002</v>
      </c>
      <c r="J921" s="86">
        <f t="shared" si="230"/>
        <v>165.65</v>
      </c>
      <c r="K921" s="86">
        <f t="shared" si="231"/>
        <v>165.65</v>
      </c>
    </row>
    <row r="922" spans="1:11" x14ac:dyDescent="0.2">
      <c r="A922" s="44" t="s">
        <v>1645</v>
      </c>
      <c r="B922" s="45"/>
      <c r="C922" s="45"/>
      <c r="D922" s="44" t="s">
        <v>721</v>
      </c>
      <c r="E922" s="45"/>
      <c r="F922" s="79"/>
      <c r="G922" s="79"/>
      <c r="H922" s="79"/>
      <c r="I922" s="79"/>
      <c r="J922" s="85">
        <f>SUM(J923:J926)</f>
        <v>10489.3</v>
      </c>
      <c r="K922" s="85">
        <f>SUM(K923:K926)</f>
        <v>10489.3</v>
      </c>
    </row>
    <row r="923" spans="1:11" ht="33.75" x14ac:dyDescent="0.2">
      <c r="A923" s="28" t="s">
        <v>1646</v>
      </c>
      <c r="B923" s="50" t="s">
        <v>234</v>
      </c>
      <c r="C923" s="51">
        <v>180710</v>
      </c>
      <c r="D923" s="237" t="s">
        <v>1647</v>
      </c>
      <c r="E923" s="48" t="s">
        <v>236</v>
      </c>
      <c r="F923" s="74">
        <v>0.42</v>
      </c>
      <c r="G923" s="54">
        <v>0.42</v>
      </c>
      <c r="H923" s="54">
        <v>291.25</v>
      </c>
      <c r="I923" s="54">
        <v>5.73</v>
      </c>
      <c r="J923" s="86">
        <f t="shared" ref="J923:J926" si="232">TRUNC((I923+H923)*F923,2)</f>
        <v>124.73</v>
      </c>
      <c r="K923" s="86">
        <f t="shared" ref="K923:K926" si="233">TRUNC((I923+H923)*G923,2)</f>
        <v>124.73</v>
      </c>
    </row>
    <row r="924" spans="1:11" ht="22.5" x14ac:dyDescent="0.2">
      <c r="A924" s="28" t="s">
        <v>1648</v>
      </c>
      <c r="B924" s="50" t="s">
        <v>234</v>
      </c>
      <c r="C924" s="51">
        <v>180504</v>
      </c>
      <c r="D924" s="236" t="s">
        <v>1649</v>
      </c>
      <c r="E924" s="48" t="s">
        <v>236</v>
      </c>
      <c r="F924" s="74">
        <v>1.68</v>
      </c>
      <c r="G924" s="54">
        <v>1.68</v>
      </c>
      <c r="H924" s="54">
        <v>514.74</v>
      </c>
      <c r="I924" s="54">
        <v>38.11</v>
      </c>
      <c r="J924" s="86">
        <f t="shared" si="232"/>
        <v>928.78</v>
      </c>
      <c r="K924" s="86">
        <f t="shared" si="233"/>
        <v>928.78</v>
      </c>
    </row>
    <row r="925" spans="1:11" ht="22.5" x14ac:dyDescent="0.2">
      <c r="A925" s="28" t="s">
        <v>1650</v>
      </c>
      <c r="B925" s="50" t="s">
        <v>234</v>
      </c>
      <c r="C925" s="51">
        <v>180701</v>
      </c>
      <c r="D925" s="236" t="s">
        <v>1651</v>
      </c>
      <c r="E925" s="48" t="s">
        <v>255</v>
      </c>
      <c r="F925" s="74">
        <v>11.54</v>
      </c>
      <c r="G925" s="54">
        <v>11.54</v>
      </c>
      <c r="H925" s="54">
        <v>550.74000000000012</v>
      </c>
      <c r="I925" s="54">
        <v>6.63</v>
      </c>
      <c r="J925" s="86">
        <f t="shared" si="232"/>
        <v>6432.04</v>
      </c>
      <c r="K925" s="86">
        <f t="shared" si="233"/>
        <v>6432.04</v>
      </c>
    </row>
    <row r="926" spans="1:11" ht="22.5" x14ac:dyDescent="0.2">
      <c r="A926" s="28" t="s">
        <v>1652</v>
      </c>
      <c r="B926" s="50" t="s">
        <v>234</v>
      </c>
      <c r="C926" s="51">
        <v>180703</v>
      </c>
      <c r="D926" s="236" t="s">
        <v>1653</v>
      </c>
      <c r="E926" s="48" t="s">
        <v>255</v>
      </c>
      <c r="F926" s="74">
        <v>7.26</v>
      </c>
      <c r="G926" s="54">
        <v>7.26</v>
      </c>
      <c r="H926" s="54">
        <v>401.90000000000003</v>
      </c>
      <c r="I926" s="54">
        <v>11.84</v>
      </c>
      <c r="J926" s="86">
        <f t="shared" si="232"/>
        <v>3003.75</v>
      </c>
      <c r="K926" s="86">
        <f t="shared" si="233"/>
        <v>3003.75</v>
      </c>
    </row>
    <row r="927" spans="1:11" x14ac:dyDescent="0.2">
      <c r="A927" s="44" t="s">
        <v>1654</v>
      </c>
      <c r="B927" s="45"/>
      <c r="C927" s="45"/>
      <c r="D927" s="44" t="s">
        <v>745</v>
      </c>
      <c r="E927" s="45"/>
      <c r="F927" s="79"/>
      <c r="G927" s="79"/>
      <c r="H927" s="79"/>
      <c r="I927" s="79"/>
      <c r="J927" s="85">
        <f>SUM(J928:J929)</f>
        <v>4001.63</v>
      </c>
      <c r="K927" s="85">
        <f>SUM(K928:K929)</f>
        <v>4001.63</v>
      </c>
    </row>
    <row r="928" spans="1:11" ht="22.5" x14ac:dyDescent="0.2">
      <c r="A928" s="28" t="s">
        <v>1655</v>
      </c>
      <c r="B928" s="50" t="s">
        <v>234</v>
      </c>
      <c r="C928" s="51">
        <v>200150</v>
      </c>
      <c r="D928" s="236" t="s">
        <v>747</v>
      </c>
      <c r="E928" s="48" t="s">
        <v>236</v>
      </c>
      <c r="F928" s="74">
        <v>209.62</v>
      </c>
      <c r="G928" s="54">
        <v>209.62</v>
      </c>
      <c r="H928" s="54">
        <v>3.05</v>
      </c>
      <c r="I928" s="54">
        <v>1.03</v>
      </c>
      <c r="J928" s="86">
        <f t="shared" ref="J928:J929" si="234">TRUNC((I928+H928)*F928,2)</f>
        <v>855.24</v>
      </c>
      <c r="K928" s="86">
        <f t="shared" ref="K928:K929" si="235">TRUNC((I928+H928)*G928,2)</f>
        <v>855.24</v>
      </c>
    </row>
    <row r="929" spans="1:11" ht="22.5" x14ac:dyDescent="0.2">
      <c r="A929" s="28" t="s">
        <v>1656</v>
      </c>
      <c r="B929" s="50" t="s">
        <v>234</v>
      </c>
      <c r="C929" s="51">
        <v>200403</v>
      </c>
      <c r="D929" s="236" t="s">
        <v>751</v>
      </c>
      <c r="E929" s="48" t="s">
        <v>236</v>
      </c>
      <c r="F929" s="74">
        <v>209.62</v>
      </c>
      <c r="G929" s="54">
        <v>209.62</v>
      </c>
      <c r="H929" s="54">
        <v>2.4</v>
      </c>
      <c r="I929" s="54">
        <v>12.610000000000001</v>
      </c>
      <c r="J929" s="86">
        <f t="shared" si="234"/>
        <v>3146.39</v>
      </c>
      <c r="K929" s="86">
        <f t="shared" si="235"/>
        <v>3146.39</v>
      </c>
    </row>
    <row r="930" spans="1:11" x14ac:dyDescent="0.2">
      <c r="A930" s="44" t="s">
        <v>1657</v>
      </c>
      <c r="B930" s="45"/>
      <c r="C930" s="45"/>
      <c r="D930" s="44" t="s">
        <v>755</v>
      </c>
      <c r="E930" s="45"/>
      <c r="F930" s="79"/>
      <c r="G930" s="79"/>
      <c r="H930" s="79"/>
      <c r="I930" s="79"/>
      <c r="J930" s="87">
        <f>SUM(J931:J932)</f>
        <v>606.85</v>
      </c>
      <c r="K930" s="87">
        <f>SUM(K931:K932)</f>
        <v>606.85</v>
      </c>
    </row>
    <row r="931" spans="1:11" ht="22.5" x14ac:dyDescent="0.2">
      <c r="A931" s="28" t="s">
        <v>1658</v>
      </c>
      <c r="B931" s="50" t="s">
        <v>234</v>
      </c>
      <c r="C931" s="51">
        <v>210102</v>
      </c>
      <c r="D931" s="236" t="s">
        <v>1659</v>
      </c>
      <c r="E931" s="48" t="s">
        <v>236</v>
      </c>
      <c r="F931" s="74">
        <v>17.579999999999998</v>
      </c>
      <c r="G931" s="54">
        <v>17.579999999999998</v>
      </c>
      <c r="H931" s="54">
        <v>3.05</v>
      </c>
      <c r="I931" s="54">
        <v>1.03</v>
      </c>
      <c r="J931" s="86">
        <f t="shared" ref="J931:J932" si="236">TRUNC((I931+H931)*F931,2)</f>
        <v>71.72</v>
      </c>
      <c r="K931" s="86">
        <f t="shared" ref="K931:K932" si="237">TRUNC((I931+H931)*G931,2)</f>
        <v>71.72</v>
      </c>
    </row>
    <row r="932" spans="1:11" ht="22.5" x14ac:dyDescent="0.2">
      <c r="A932" s="28" t="s">
        <v>1660</v>
      </c>
      <c r="B932" s="50" t="s">
        <v>234</v>
      </c>
      <c r="C932" s="51">
        <v>210401</v>
      </c>
      <c r="D932" s="236" t="s">
        <v>1661</v>
      </c>
      <c r="E932" s="48" t="s">
        <v>236</v>
      </c>
      <c r="F932" s="74">
        <v>17.579999999999998</v>
      </c>
      <c r="G932" s="54">
        <v>17.579999999999998</v>
      </c>
      <c r="H932" s="54">
        <v>10.96</v>
      </c>
      <c r="I932" s="54">
        <v>19.48</v>
      </c>
      <c r="J932" s="86">
        <f t="shared" si="236"/>
        <v>535.13</v>
      </c>
      <c r="K932" s="86">
        <f t="shared" si="237"/>
        <v>535.13</v>
      </c>
    </row>
    <row r="933" spans="1:11" x14ac:dyDescent="0.2">
      <c r="A933" s="44" t="s">
        <v>1662</v>
      </c>
      <c r="B933" s="45"/>
      <c r="C933" s="45"/>
      <c r="D933" s="44" t="s">
        <v>299</v>
      </c>
      <c r="E933" s="45"/>
      <c r="F933" s="79"/>
      <c r="G933" s="79"/>
      <c r="H933" s="79"/>
      <c r="I933" s="79"/>
      <c r="J933" s="85">
        <f>SUM(J934:J935)</f>
        <v>923.49</v>
      </c>
      <c r="K933" s="85">
        <f>SUM(K934:K935)</f>
        <v>923.49</v>
      </c>
    </row>
    <row r="934" spans="1:11" ht="45" x14ac:dyDescent="0.2">
      <c r="A934" s="28" t="s">
        <v>1663</v>
      </c>
      <c r="B934" s="50" t="s">
        <v>234</v>
      </c>
      <c r="C934" s="51">
        <v>220100</v>
      </c>
      <c r="D934" s="237" t="s">
        <v>780</v>
      </c>
      <c r="E934" s="48" t="s">
        <v>236</v>
      </c>
      <c r="F934" s="74">
        <v>10.93</v>
      </c>
      <c r="G934" s="54">
        <v>10.93</v>
      </c>
      <c r="H934" s="54">
        <v>39.879999999999995</v>
      </c>
      <c r="I934" s="54">
        <v>32.79</v>
      </c>
      <c r="J934" s="86">
        <f t="shared" ref="J934:J935" si="238">TRUNC((I934+H934)*F934,2)</f>
        <v>794.28</v>
      </c>
      <c r="K934" s="86">
        <f t="shared" ref="K934:K935" si="239">TRUNC((I934+H934)*G934,2)</f>
        <v>794.28</v>
      </c>
    </row>
    <row r="935" spans="1:11" ht="22.5" x14ac:dyDescent="0.2">
      <c r="A935" s="28" t="s">
        <v>1664</v>
      </c>
      <c r="B935" s="50" t="s">
        <v>234</v>
      </c>
      <c r="C935" s="51">
        <v>220902</v>
      </c>
      <c r="D935" s="236" t="s">
        <v>782</v>
      </c>
      <c r="E935" s="48" t="s">
        <v>255</v>
      </c>
      <c r="F935" s="74">
        <v>15.7</v>
      </c>
      <c r="G935" s="54">
        <v>15.7</v>
      </c>
      <c r="H935" s="54">
        <v>1.25</v>
      </c>
      <c r="I935" s="54">
        <v>6.9799999999999995</v>
      </c>
      <c r="J935" s="86">
        <f t="shared" si="238"/>
        <v>129.21</v>
      </c>
      <c r="K935" s="86">
        <f t="shared" si="239"/>
        <v>129.21</v>
      </c>
    </row>
    <row r="936" spans="1:11" x14ac:dyDescent="0.2">
      <c r="A936" s="44" t="s">
        <v>1665</v>
      </c>
      <c r="B936" s="45"/>
      <c r="C936" s="45"/>
      <c r="D936" s="44" t="s">
        <v>303</v>
      </c>
      <c r="E936" s="45"/>
      <c r="F936" s="79"/>
      <c r="G936" s="79"/>
      <c r="H936" s="79"/>
      <c r="I936" s="79"/>
      <c r="J936" s="85">
        <f>SUM(J937:J940)</f>
        <v>3465.01</v>
      </c>
      <c r="K936" s="85">
        <f>SUM(K937:K940)</f>
        <v>3465.01</v>
      </c>
    </row>
    <row r="937" spans="1:11" ht="22.5" x14ac:dyDescent="0.2">
      <c r="A937" s="28" t="s">
        <v>1666</v>
      </c>
      <c r="B937" s="50" t="s">
        <v>234</v>
      </c>
      <c r="C937" s="51">
        <v>261300</v>
      </c>
      <c r="D937" s="236" t="s">
        <v>787</v>
      </c>
      <c r="E937" s="48" t="s">
        <v>236</v>
      </c>
      <c r="F937" s="74">
        <v>89.35</v>
      </c>
      <c r="G937" s="54">
        <v>89.35</v>
      </c>
      <c r="H937" s="54">
        <v>1.7999999999999998</v>
      </c>
      <c r="I937" s="54">
        <v>8.08</v>
      </c>
      <c r="J937" s="86">
        <f t="shared" ref="J937:J940" si="240">TRUNC((I937+H937)*F937,2)</f>
        <v>882.77</v>
      </c>
      <c r="K937" s="86">
        <f t="shared" ref="K937:K940" si="241">TRUNC((I937+H937)*G937,2)</f>
        <v>882.77</v>
      </c>
    </row>
    <row r="938" spans="1:11" ht="22.5" x14ac:dyDescent="0.2">
      <c r="A938" s="28" t="s">
        <v>1667</v>
      </c>
      <c r="B938" s="50" t="s">
        <v>234</v>
      </c>
      <c r="C938" s="51">
        <v>261001</v>
      </c>
      <c r="D938" s="236" t="s">
        <v>794</v>
      </c>
      <c r="E938" s="48" t="s">
        <v>236</v>
      </c>
      <c r="F938" s="74">
        <v>89.35</v>
      </c>
      <c r="G938" s="54">
        <v>89.35</v>
      </c>
      <c r="H938" s="54">
        <v>3.6199999999999997</v>
      </c>
      <c r="I938" s="54">
        <v>6.6</v>
      </c>
      <c r="J938" s="86">
        <f t="shared" si="240"/>
        <v>913.15</v>
      </c>
      <c r="K938" s="86">
        <f t="shared" si="241"/>
        <v>913.15</v>
      </c>
    </row>
    <row r="939" spans="1:11" ht="22.5" x14ac:dyDescent="0.2">
      <c r="A939" s="28" t="s">
        <v>1668</v>
      </c>
      <c r="B939" s="50" t="s">
        <v>234</v>
      </c>
      <c r="C939" s="51">
        <v>261000</v>
      </c>
      <c r="D939" s="236" t="s">
        <v>803</v>
      </c>
      <c r="E939" s="48" t="s">
        <v>236</v>
      </c>
      <c r="F939" s="74">
        <v>120.27</v>
      </c>
      <c r="G939" s="54">
        <v>120.27</v>
      </c>
      <c r="H939" s="54">
        <v>4.55</v>
      </c>
      <c r="I939" s="54">
        <v>6.6499999999999995</v>
      </c>
      <c r="J939" s="86">
        <f t="shared" si="240"/>
        <v>1347.02</v>
      </c>
      <c r="K939" s="86">
        <f t="shared" si="241"/>
        <v>1347.02</v>
      </c>
    </row>
    <row r="940" spans="1:11" ht="22.5" x14ac:dyDescent="0.2">
      <c r="A940" s="28" t="s">
        <v>1669</v>
      </c>
      <c r="B940" s="50" t="s">
        <v>234</v>
      </c>
      <c r="C940" s="51">
        <v>261602</v>
      </c>
      <c r="D940" s="236" t="s">
        <v>305</v>
      </c>
      <c r="E940" s="48" t="s">
        <v>236</v>
      </c>
      <c r="F940" s="74">
        <v>14.68</v>
      </c>
      <c r="G940" s="54">
        <v>14.68</v>
      </c>
      <c r="H940" s="54">
        <v>9.5599999999999987</v>
      </c>
      <c r="I940" s="54">
        <v>12.379999999999999</v>
      </c>
      <c r="J940" s="86">
        <f t="shared" si="240"/>
        <v>322.07</v>
      </c>
      <c r="K940" s="86">
        <f t="shared" si="241"/>
        <v>322.07</v>
      </c>
    </row>
    <row r="941" spans="1:11" x14ac:dyDescent="0.2">
      <c r="A941" s="44" t="s">
        <v>1670</v>
      </c>
      <c r="B941" s="45"/>
      <c r="C941" s="45"/>
      <c r="D941" s="44" t="s">
        <v>266</v>
      </c>
      <c r="E941" s="45"/>
      <c r="F941" s="79"/>
      <c r="G941" s="79"/>
      <c r="H941" s="79"/>
      <c r="I941" s="79"/>
      <c r="J941" s="87">
        <f>J942</f>
        <v>18.350000000000001</v>
      </c>
      <c r="K941" s="87">
        <f>K942</f>
        <v>18.350000000000001</v>
      </c>
    </row>
    <row r="942" spans="1:11" ht="22.5" x14ac:dyDescent="0.2">
      <c r="A942" s="28" t="s">
        <v>1671</v>
      </c>
      <c r="B942" s="50" t="s">
        <v>234</v>
      </c>
      <c r="C942" s="51">
        <v>270501</v>
      </c>
      <c r="D942" s="236" t="s">
        <v>268</v>
      </c>
      <c r="E942" s="48" t="s">
        <v>236</v>
      </c>
      <c r="F942" s="74">
        <v>6.16</v>
      </c>
      <c r="G942" s="54">
        <v>6.16</v>
      </c>
      <c r="H942" s="54">
        <v>1.32</v>
      </c>
      <c r="I942" s="54">
        <v>1.66</v>
      </c>
      <c r="J942" s="86">
        <f>TRUNC((I942+H942)*F942,2)</f>
        <v>18.350000000000001</v>
      </c>
      <c r="K942" s="86">
        <f>TRUNC((I942+H942)*G942,2)</f>
        <v>18.350000000000001</v>
      </c>
    </row>
    <row r="943" spans="1:11" x14ac:dyDescent="0.2">
      <c r="A943" s="40">
        <v>14</v>
      </c>
      <c r="B943" s="41"/>
      <c r="C943" s="41"/>
      <c r="D943" s="42" t="s">
        <v>201</v>
      </c>
      <c r="E943" s="43" t="s">
        <v>230</v>
      </c>
      <c r="F943" s="77">
        <v>1</v>
      </c>
      <c r="G943" s="78"/>
      <c r="H943" s="78"/>
      <c r="I943" s="78"/>
      <c r="J943" s="84">
        <f>SUM(J944,J946,J948,J951,J959,J965,J968,J970)</f>
        <v>17372.480000000003</v>
      </c>
      <c r="K943" s="84">
        <f>SUM(K944,K946,K948,K951,K959,K965,K968,K970)</f>
        <v>17372.480000000003</v>
      </c>
    </row>
    <row r="944" spans="1:11" x14ac:dyDescent="0.2">
      <c r="A944" s="44" t="s">
        <v>1672</v>
      </c>
      <c r="B944" s="45"/>
      <c r="C944" s="45"/>
      <c r="D944" s="44" t="s">
        <v>232</v>
      </c>
      <c r="E944" s="45"/>
      <c r="F944" s="79"/>
      <c r="G944" s="79"/>
      <c r="H944" s="79"/>
      <c r="I944" s="79"/>
      <c r="J944" s="87">
        <f>J945</f>
        <v>54.1</v>
      </c>
      <c r="K944" s="87">
        <f>K945</f>
        <v>54.1</v>
      </c>
    </row>
    <row r="945" spans="1:11" ht="33.75" x14ac:dyDescent="0.2">
      <c r="A945" s="52" t="s">
        <v>1673</v>
      </c>
      <c r="B945" s="46" t="s">
        <v>234</v>
      </c>
      <c r="C945" s="47">
        <v>20701</v>
      </c>
      <c r="D945" s="236" t="s">
        <v>308</v>
      </c>
      <c r="E945" s="53" t="s">
        <v>236</v>
      </c>
      <c r="F945" s="74">
        <v>12.24</v>
      </c>
      <c r="G945" s="54">
        <v>12.24</v>
      </c>
      <c r="H945" s="54">
        <v>3.09</v>
      </c>
      <c r="I945" s="54">
        <v>1.33</v>
      </c>
      <c r="J945" s="86">
        <f>TRUNC((I945+H945)*F945,2)</f>
        <v>54.1</v>
      </c>
      <c r="K945" s="86">
        <f>TRUNC((I945+H945)*G945,2)</f>
        <v>54.1</v>
      </c>
    </row>
    <row r="946" spans="1:11" x14ac:dyDescent="0.2">
      <c r="A946" s="44" t="s">
        <v>1674</v>
      </c>
      <c r="B946" s="45"/>
      <c r="C946" s="45"/>
      <c r="D946" s="44" t="s">
        <v>246</v>
      </c>
      <c r="E946" s="45"/>
      <c r="F946" s="79"/>
      <c r="G946" s="79"/>
      <c r="H946" s="79"/>
      <c r="I946" s="79"/>
      <c r="J946" s="87">
        <f>J947</f>
        <v>31.11</v>
      </c>
      <c r="K946" s="87">
        <f>K947</f>
        <v>31.11</v>
      </c>
    </row>
    <row r="947" spans="1:11" ht="22.5" x14ac:dyDescent="0.2">
      <c r="A947" s="28" t="s">
        <v>1675</v>
      </c>
      <c r="B947" s="50" t="s">
        <v>234</v>
      </c>
      <c r="C947" s="51">
        <v>30101</v>
      </c>
      <c r="D947" s="236" t="s">
        <v>311</v>
      </c>
      <c r="E947" s="48" t="s">
        <v>280</v>
      </c>
      <c r="F947" s="74">
        <v>0.85</v>
      </c>
      <c r="G947" s="54">
        <v>0.85</v>
      </c>
      <c r="H947" s="54">
        <v>28.6</v>
      </c>
      <c r="I947" s="54">
        <v>8.01</v>
      </c>
      <c r="J947" s="86">
        <f>TRUNC((I947+H947)*F947,2)</f>
        <v>31.11</v>
      </c>
      <c r="K947" s="86">
        <f>TRUNC((I947+H947)*G947,2)</f>
        <v>31.11</v>
      </c>
    </row>
    <row r="948" spans="1:11" x14ac:dyDescent="0.2">
      <c r="A948" s="44" t="s">
        <v>1676</v>
      </c>
      <c r="B948" s="45"/>
      <c r="C948" s="45"/>
      <c r="D948" s="44" t="s">
        <v>277</v>
      </c>
      <c r="E948" s="45"/>
      <c r="F948" s="79"/>
      <c r="G948" s="79"/>
      <c r="H948" s="79"/>
      <c r="I948" s="79"/>
      <c r="J948" s="85">
        <f>SUM(J949:J950)</f>
        <v>1695.97</v>
      </c>
      <c r="K948" s="85">
        <f>SUM(K949:K950)</f>
        <v>1695.97</v>
      </c>
    </row>
    <row r="949" spans="1:11" ht="22.5" x14ac:dyDescent="0.2">
      <c r="A949" s="28" t="s">
        <v>1677</v>
      </c>
      <c r="B949" s="50" t="s">
        <v>234</v>
      </c>
      <c r="C949" s="51">
        <v>40101</v>
      </c>
      <c r="D949" s="236" t="s">
        <v>323</v>
      </c>
      <c r="E949" s="48" t="s">
        <v>280</v>
      </c>
      <c r="F949" s="74">
        <v>42.04</v>
      </c>
      <c r="G949" s="54">
        <v>42.04</v>
      </c>
      <c r="H949" s="54">
        <v>0</v>
      </c>
      <c r="I949" s="54">
        <v>28.53</v>
      </c>
      <c r="J949" s="86">
        <f t="shared" ref="J949:J950" si="242">TRUNC((I949+H949)*F949,2)</f>
        <v>1199.4000000000001</v>
      </c>
      <c r="K949" s="86">
        <f t="shared" ref="K949:K950" si="243">TRUNC((I949+H949)*G949,2)</f>
        <v>1199.4000000000001</v>
      </c>
    </row>
    <row r="950" spans="1:11" ht="22.5" x14ac:dyDescent="0.2">
      <c r="A950" s="28" t="s">
        <v>1678</v>
      </c>
      <c r="B950" s="50" t="s">
        <v>234</v>
      </c>
      <c r="C950" s="51">
        <v>40902</v>
      </c>
      <c r="D950" s="236" t="s">
        <v>325</v>
      </c>
      <c r="E950" s="48" t="s">
        <v>280</v>
      </c>
      <c r="F950" s="74">
        <v>26.26</v>
      </c>
      <c r="G950" s="54">
        <v>26.26</v>
      </c>
      <c r="H950" s="54">
        <v>0</v>
      </c>
      <c r="I950" s="54">
        <v>18.91</v>
      </c>
      <c r="J950" s="86">
        <f t="shared" si="242"/>
        <v>496.57</v>
      </c>
      <c r="K950" s="86">
        <f t="shared" si="243"/>
        <v>496.57</v>
      </c>
    </row>
    <row r="951" spans="1:11" x14ac:dyDescent="0.2">
      <c r="A951" s="44" t="s">
        <v>1679</v>
      </c>
      <c r="B951" s="45"/>
      <c r="C951" s="45"/>
      <c r="D951" s="44" t="s">
        <v>357</v>
      </c>
      <c r="E951" s="45"/>
      <c r="F951" s="79"/>
      <c r="G951" s="79"/>
      <c r="H951" s="79"/>
      <c r="I951" s="79"/>
      <c r="J951" s="85">
        <f>SUM(J952:J958)</f>
        <v>9879.4500000000007</v>
      </c>
      <c r="K951" s="85">
        <f>SUM(K952:K958)</f>
        <v>9879.4500000000007</v>
      </c>
    </row>
    <row r="952" spans="1:11" ht="22.5" x14ac:dyDescent="0.2">
      <c r="A952" s="28" t="s">
        <v>1680</v>
      </c>
      <c r="B952" s="50" t="s">
        <v>234</v>
      </c>
      <c r="C952" s="51">
        <v>60205</v>
      </c>
      <c r="D952" s="236" t="s">
        <v>379</v>
      </c>
      <c r="E952" s="48" t="s">
        <v>236</v>
      </c>
      <c r="F952" s="74">
        <v>57.23</v>
      </c>
      <c r="G952" s="54">
        <v>57.23</v>
      </c>
      <c r="H952" s="54">
        <v>28.45</v>
      </c>
      <c r="I952" s="54">
        <v>19.59</v>
      </c>
      <c r="J952" s="86">
        <f t="shared" ref="J952:J958" si="244">TRUNC((I952+H952)*F952,2)</f>
        <v>2749.32</v>
      </c>
      <c r="K952" s="86">
        <f t="shared" ref="K952:K958" si="245">TRUNC((I952+H952)*G952,2)</f>
        <v>2749.32</v>
      </c>
    </row>
    <row r="953" spans="1:11" ht="22.5" x14ac:dyDescent="0.2">
      <c r="A953" s="28" t="s">
        <v>1681</v>
      </c>
      <c r="B953" s="50" t="s">
        <v>234</v>
      </c>
      <c r="C953" s="51">
        <v>60524</v>
      </c>
      <c r="D953" s="236" t="s">
        <v>345</v>
      </c>
      <c r="E953" s="48" t="s">
        <v>280</v>
      </c>
      <c r="F953" s="74">
        <v>5.63</v>
      </c>
      <c r="G953" s="54">
        <v>5.63</v>
      </c>
      <c r="H953" s="54">
        <v>499.08</v>
      </c>
      <c r="I953" s="54">
        <v>0</v>
      </c>
      <c r="J953" s="86">
        <f t="shared" si="244"/>
        <v>2809.82</v>
      </c>
      <c r="K953" s="86">
        <f t="shared" si="245"/>
        <v>2809.82</v>
      </c>
    </row>
    <row r="954" spans="1:11" ht="22.5" x14ac:dyDescent="0.2">
      <c r="A954" s="28" t="s">
        <v>1682</v>
      </c>
      <c r="B954" s="50" t="s">
        <v>234</v>
      </c>
      <c r="C954" s="51">
        <v>60800</v>
      </c>
      <c r="D954" s="236" t="s">
        <v>367</v>
      </c>
      <c r="E954" s="48" t="s">
        <v>280</v>
      </c>
      <c r="F954" s="74">
        <v>5.63</v>
      </c>
      <c r="G954" s="54">
        <v>5.63</v>
      </c>
      <c r="H954" s="54">
        <v>0.09</v>
      </c>
      <c r="I954" s="54">
        <v>43.1</v>
      </c>
      <c r="J954" s="86">
        <f t="shared" si="244"/>
        <v>243.15</v>
      </c>
      <c r="K954" s="86">
        <f t="shared" si="245"/>
        <v>243.15</v>
      </c>
    </row>
    <row r="955" spans="1:11" ht="22.5" x14ac:dyDescent="0.2">
      <c r="A955" s="28" t="s">
        <v>1683</v>
      </c>
      <c r="B955" s="50" t="s">
        <v>234</v>
      </c>
      <c r="C955" s="51">
        <v>60314</v>
      </c>
      <c r="D955" s="236" t="s">
        <v>375</v>
      </c>
      <c r="E955" s="48" t="s">
        <v>333</v>
      </c>
      <c r="F955" s="74">
        <v>14</v>
      </c>
      <c r="G955" s="54">
        <v>14</v>
      </c>
      <c r="H955" s="54">
        <v>10.56</v>
      </c>
      <c r="I955" s="54">
        <v>2.16</v>
      </c>
      <c r="J955" s="86">
        <f t="shared" si="244"/>
        <v>178.08</v>
      </c>
      <c r="K955" s="86">
        <f t="shared" si="245"/>
        <v>178.08</v>
      </c>
    </row>
    <row r="956" spans="1:11" ht="22.5" x14ac:dyDescent="0.2">
      <c r="A956" s="28" t="s">
        <v>1684</v>
      </c>
      <c r="B956" s="50" t="s">
        <v>234</v>
      </c>
      <c r="C956" s="51">
        <v>60303</v>
      </c>
      <c r="D956" s="236" t="s">
        <v>370</v>
      </c>
      <c r="E956" s="48" t="s">
        <v>333</v>
      </c>
      <c r="F956" s="74">
        <v>49</v>
      </c>
      <c r="G956" s="54">
        <v>49</v>
      </c>
      <c r="H956" s="54">
        <v>8.07</v>
      </c>
      <c r="I956" s="54">
        <v>2.4699999999999998</v>
      </c>
      <c r="J956" s="86">
        <f t="shared" si="244"/>
        <v>516.46</v>
      </c>
      <c r="K956" s="86">
        <f t="shared" si="245"/>
        <v>516.46</v>
      </c>
    </row>
    <row r="957" spans="1:11" ht="22.5" x14ac:dyDescent="0.2">
      <c r="A957" s="28" t="s">
        <v>1685</v>
      </c>
      <c r="B957" s="50" t="s">
        <v>234</v>
      </c>
      <c r="C957" s="51">
        <v>60304</v>
      </c>
      <c r="D957" s="236" t="s">
        <v>372</v>
      </c>
      <c r="E957" s="48" t="s">
        <v>333</v>
      </c>
      <c r="F957" s="74">
        <v>321</v>
      </c>
      <c r="G957" s="54">
        <v>321</v>
      </c>
      <c r="H957" s="54">
        <v>7.82</v>
      </c>
      <c r="I957" s="54">
        <v>2.48</v>
      </c>
      <c r="J957" s="86">
        <f t="shared" si="244"/>
        <v>3306.3</v>
      </c>
      <c r="K957" s="86">
        <f t="shared" si="245"/>
        <v>3306.3</v>
      </c>
    </row>
    <row r="958" spans="1:11" ht="22.5" x14ac:dyDescent="0.2">
      <c r="A958" s="28" t="s">
        <v>1686</v>
      </c>
      <c r="B958" s="50" t="s">
        <v>234</v>
      </c>
      <c r="C958" s="51">
        <v>60487</v>
      </c>
      <c r="D958" s="236" t="s">
        <v>355</v>
      </c>
      <c r="E958" s="48" t="s">
        <v>230</v>
      </c>
      <c r="F958" s="74">
        <v>6</v>
      </c>
      <c r="G958" s="54">
        <v>6</v>
      </c>
      <c r="H958" s="54">
        <v>12.72</v>
      </c>
      <c r="I958" s="54">
        <v>0</v>
      </c>
      <c r="J958" s="86">
        <f t="shared" si="244"/>
        <v>76.319999999999993</v>
      </c>
      <c r="K958" s="86">
        <f t="shared" si="245"/>
        <v>76.319999999999993</v>
      </c>
    </row>
    <row r="959" spans="1:11" x14ac:dyDescent="0.2">
      <c r="A959" s="44" t="s">
        <v>1687</v>
      </c>
      <c r="B959" s="45"/>
      <c r="C959" s="45"/>
      <c r="D959" s="44" t="s">
        <v>698</v>
      </c>
      <c r="E959" s="45"/>
      <c r="F959" s="79"/>
      <c r="G959" s="79"/>
      <c r="H959" s="79"/>
      <c r="I959" s="79"/>
      <c r="J959" s="85">
        <f>SUM(J960:J964)</f>
        <v>3968.2700000000004</v>
      </c>
      <c r="K959" s="85">
        <f>SUM(K960:K964)</f>
        <v>3968.2700000000004</v>
      </c>
    </row>
    <row r="960" spans="1:11" ht="22.5" x14ac:dyDescent="0.2">
      <c r="A960" s="28" t="s">
        <v>1688</v>
      </c>
      <c r="B960" s="50" t="s">
        <v>234</v>
      </c>
      <c r="C960" s="51">
        <v>120101</v>
      </c>
      <c r="D960" s="236" t="s">
        <v>1638</v>
      </c>
      <c r="E960" s="48" t="s">
        <v>236</v>
      </c>
      <c r="F960" s="74">
        <v>12.24</v>
      </c>
      <c r="G960" s="54">
        <v>12.24</v>
      </c>
      <c r="H960" s="54">
        <v>9.91</v>
      </c>
      <c r="I960" s="54">
        <v>8.34</v>
      </c>
      <c r="J960" s="86">
        <f t="shared" ref="J960:J964" si="246">TRUNC((I960+H960)*F960,2)</f>
        <v>223.38</v>
      </c>
      <c r="K960" s="86">
        <f t="shared" ref="K960:K964" si="247">TRUNC((I960+H960)*G960,2)</f>
        <v>223.38</v>
      </c>
    </row>
    <row r="961" spans="1:11" ht="22.5" x14ac:dyDescent="0.2">
      <c r="A961" s="28" t="s">
        <v>1689</v>
      </c>
      <c r="B961" s="50" t="s">
        <v>234</v>
      </c>
      <c r="C961" s="51">
        <v>120107</v>
      </c>
      <c r="D961" s="236" t="s">
        <v>1640</v>
      </c>
      <c r="E961" s="48" t="s">
        <v>236</v>
      </c>
      <c r="F961" s="74">
        <v>12.24</v>
      </c>
      <c r="G961" s="54">
        <v>12.24</v>
      </c>
      <c r="H961" s="54">
        <v>60.78</v>
      </c>
      <c r="I961" s="54">
        <v>20</v>
      </c>
      <c r="J961" s="86">
        <f t="shared" si="246"/>
        <v>988.74</v>
      </c>
      <c r="K961" s="86">
        <f t="shared" si="247"/>
        <v>988.74</v>
      </c>
    </row>
    <row r="962" spans="1:11" ht="22.5" x14ac:dyDescent="0.2">
      <c r="A962" s="28" t="s">
        <v>1690</v>
      </c>
      <c r="B962" s="50" t="s">
        <v>234</v>
      </c>
      <c r="C962" s="51">
        <v>120207</v>
      </c>
      <c r="D962" s="236" t="s">
        <v>1642</v>
      </c>
      <c r="E962" s="48" t="s">
        <v>236</v>
      </c>
      <c r="F962" s="74">
        <v>19.12</v>
      </c>
      <c r="G962" s="54">
        <v>19.12</v>
      </c>
      <c r="H962" s="54">
        <v>8.64</v>
      </c>
      <c r="I962" s="54">
        <v>8.34</v>
      </c>
      <c r="J962" s="86">
        <f t="shared" si="246"/>
        <v>324.64999999999998</v>
      </c>
      <c r="K962" s="86">
        <f t="shared" si="247"/>
        <v>324.64999999999998</v>
      </c>
    </row>
    <row r="963" spans="1:11" ht="22.5" x14ac:dyDescent="0.2">
      <c r="A963" s="28" t="s">
        <v>1691</v>
      </c>
      <c r="B963" s="50" t="s">
        <v>234</v>
      </c>
      <c r="C963" s="51">
        <v>120209</v>
      </c>
      <c r="D963" s="236" t="s">
        <v>705</v>
      </c>
      <c r="E963" s="48" t="s">
        <v>236</v>
      </c>
      <c r="F963" s="74">
        <v>47.7</v>
      </c>
      <c r="G963" s="54">
        <v>47.7</v>
      </c>
      <c r="H963" s="54">
        <v>10.38</v>
      </c>
      <c r="I963" s="54">
        <v>11.22</v>
      </c>
      <c r="J963" s="86">
        <f t="shared" si="246"/>
        <v>1030.32</v>
      </c>
      <c r="K963" s="86">
        <f t="shared" si="247"/>
        <v>1030.32</v>
      </c>
    </row>
    <row r="964" spans="1:11" ht="22.5" x14ac:dyDescent="0.2">
      <c r="A964" s="28" t="s">
        <v>1692</v>
      </c>
      <c r="B964" s="50" t="s">
        <v>318</v>
      </c>
      <c r="C964" s="51">
        <v>98557</v>
      </c>
      <c r="D964" s="236" t="s">
        <v>1693</v>
      </c>
      <c r="E964" s="48" t="s">
        <v>236</v>
      </c>
      <c r="F964" s="74">
        <v>35.5</v>
      </c>
      <c r="G964" s="54">
        <v>35.5</v>
      </c>
      <c r="H964" s="54">
        <v>30.49</v>
      </c>
      <c r="I964" s="54">
        <v>8.98</v>
      </c>
      <c r="J964" s="86">
        <f t="shared" si="246"/>
        <v>1401.18</v>
      </c>
      <c r="K964" s="86">
        <f t="shared" si="247"/>
        <v>1401.18</v>
      </c>
    </row>
    <row r="965" spans="1:11" x14ac:dyDescent="0.2">
      <c r="A965" s="44" t="s">
        <v>1694</v>
      </c>
      <c r="B965" s="45"/>
      <c r="C965" s="45"/>
      <c r="D965" s="44" t="s">
        <v>721</v>
      </c>
      <c r="E965" s="45"/>
      <c r="F965" s="79"/>
      <c r="G965" s="79"/>
      <c r="H965" s="79"/>
      <c r="I965" s="79"/>
      <c r="J965" s="85">
        <f>SUM(J966:J967)</f>
        <v>1553.3200000000002</v>
      </c>
      <c r="K965" s="85">
        <f>SUM(K966:K967)</f>
        <v>1553.3200000000002</v>
      </c>
    </row>
    <row r="966" spans="1:11" ht="33.75" x14ac:dyDescent="0.2">
      <c r="A966" s="28" t="s">
        <v>1695</v>
      </c>
      <c r="B966" s="50" t="s">
        <v>234</v>
      </c>
      <c r="C966" s="51">
        <v>180710</v>
      </c>
      <c r="D966" s="237" t="s">
        <v>1647</v>
      </c>
      <c r="E966" s="48" t="s">
        <v>236</v>
      </c>
      <c r="F966" s="74">
        <v>3.28</v>
      </c>
      <c r="G966" s="54">
        <v>3.28</v>
      </c>
      <c r="H966" s="54">
        <v>291.25</v>
      </c>
      <c r="I966" s="54">
        <v>5.73</v>
      </c>
      <c r="J966" s="86">
        <f t="shared" ref="J966:J967" si="248">TRUNC((I966+H966)*F966,2)</f>
        <v>974.09</v>
      </c>
      <c r="K966" s="86">
        <f t="shared" ref="K966:K967" si="249">TRUNC((I966+H966)*G966,2)</f>
        <v>974.09</v>
      </c>
    </row>
    <row r="967" spans="1:11" ht="22.5" x14ac:dyDescent="0.2">
      <c r="A967" s="28" t="s">
        <v>1696</v>
      </c>
      <c r="B967" s="50" t="s">
        <v>234</v>
      </c>
      <c r="C967" s="51">
        <v>180703</v>
      </c>
      <c r="D967" s="236" t="s">
        <v>1653</v>
      </c>
      <c r="E967" s="48" t="s">
        <v>255</v>
      </c>
      <c r="F967" s="74">
        <v>1.4</v>
      </c>
      <c r="G967" s="54">
        <v>1.4</v>
      </c>
      <c r="H967" s="54">
        <v>401.90000000000003</v>
      </c>
      <c r="I967" s="54">
        <v>11.84</v>
      </c>
      <c r="J967" s="86">
        <f t="shared" si="248"/>
        <v>579.23</v>
      </c>
      <c r="K967" s="86">
        <f t="shared" si="249"/>
        <v>579.23</v>
      </c>
    </row>
    <row r="968" spans="1:11" x14ac:dyDescent="0.2">
      <c r="A968" s="44" t="s">
        <v>1697</v>
      </c>
      <c r="B968" s="45"/>
      <c r="C968" s="45"/>
      <c r="D968" s="44" t="s">
        <v>303</v>
      </c>
      <c r="E968" s="45"/>
      <c r="F968" s="79"/>
      <c r="G968" s="79"/>
      <c r="H968" s="79"/>
      <c r="I968" s="79"/>
      <c r="J968" s="87">
        <f>J969</f>
        <v>153.79</v>
      </c>
      <c r="K968" s="87">
        <f>K969</f>
        <v>153.79</v>
      </c>
    </row>
    <row r="969" spans="1:11" ht="22.5" x14ac:dyDescent="0.2">
      <c r="A969" s="28" t="s">
        <v>1698</v>
      </c>
      <c r="B969" s="50" t="s">
        <v>234</v>
      </c>
      <c r="C969" s="51">
        <v>261602</v>
      </c>
      <c r="D969" s="236" t="s">
        <v>305</v>
      </c>
      <c r="E969" s="48" t="s">
        <v>236</v>
      </c>
      <c r="F969" s="74">
        <v>7.01</v>
      </c>
      <c r="G969" s="54">
        <v>7.01</v>
      </c>
      <c r="H969" s="54">
        <v>9.5599999999999987</v>
      </c>
      <c r="I969" s="54">
        <v>12.379999999999999</v>
      </c>
      <c r="J969" s="86">
        <f>TRUNC((I969+H969)*F969,2)</f>
        <v>153.79</v>
      </c>
      <c r="K969" s="86">
        <f>TRUNC((I969+H969)*G969,2)</f>
        <v>153.79</v>
      </c>
    </row>
    <row r="970" spans="1:11" x14ac:dyDescent="0.2">
      <c r="A970" s="44" t="s">
        <v>1699</v>
      </c>
      <c r="B970" s="45"/>
      <c r="C970" s="45"/>
      <c r="D970" s="44" t="s">
        <v>266</v>
      </c>
      <c r="E970" s="45"/>
      <c r="F970" s="79"/>
      <c r="G970" s="79"/>
      <c r="H970" s="79"/>
      <c r="I970" s="79"/>
      <c r="J970" s="87">
        <f>J971</f>
        <v>36.47</v>
      </c>
      <c r="K970" s="87">
        <f>K971</f>
        <v>36.47</v>
      </c>
    </row>
    <row r="971" spans="1:11" ht="22.5" x14ac:dyDescent="0.2">
      <c r="A971" s="28" t="s">
        <v>1700</v>
      </c>
      <c r="B971" s="50" t="s">
        <v>234</v>
      </c>
      <c r="C971" s="51">
        <v>270501</v>
      </c>
      <c r="D971" s="236" t="s">
        <v>268</v>
      </c>
      <c r="E971" s="48" t="s">
        <v>236</v>
      </c>
      <c r="F971" s="74">
        <v>12.24</v>
      </c>
      <c r="G971" s="54">
        <v>12.24</v>
      </c>
      <c r="H971" s="54">
        <v>1.32</v>
      </c>
      <c r="I971" s="54">
        <v>1.66</v>
      </c>
      <c r="J971" s="86">
        <f>TRUNC((I971+H971)*F971,2)</f>
        <v>36.47</v>
      </c>
      <c r="K971" s="86">
        <f>TRUNC((I971+H971)*G971,2)</f>
        <v>36.47</v>
      </c>
    </row>
    <row r="972" spans="1:11" x14ac:dyDescent="0.2">
      <c r="A972" s="40">
        <v>15</v>
      </c>
      <c r="B972" s="41"/>
      <c r="C972" s="41"/>
      <c r="D972" s="42" t="s">
        <v>202</v>
      </c>
      <c r="E972" s="43" t="s">
        <v>230</v>
      </c>
      <c r="F972" s="77">
        <v>1</v>
      </c>
      <c r="G972" s="78"/>
      <c r="H972" s="78"/>
      <c r="I972" s="78"/>
      <c r="J972" s="84">
        <f>SUM(J973,J976)</f>
        <v>10039.609999999999</v>
      </c>
      <c r="K972" s="84">
        <f>SUM(K973,K976)</f>
        <v>10039.609999999999</v>
      </c>
    </row>
    <row r="973" spans="1:11" x14ac:dyDescent="0.2">
      <c r="A973" s="44" t="s">
        <v>1701</v>
      </c>
      <c r="B973" s="45"/>
      <c r="C973" s="45"/>
      <c r="D973" s="44" t="s">
        <v>277</v>
      </c>
      <c r="E973" s="45"/>
      <c r="F973" s="79"/>
      <c r="G973" s="79"/>
      <c r="H973" s="79"/>
      <c r="I973" s="79"/>
      <c r="J973" s="87">
        <f>SUM(J974:J975)</f>
        <v>22.28</v>
      </c>
      <c r="K973" s="87">
        <f>SUM(K974:K975)</f>
        <v>22.28</v>
      </c>
    </row>
    <row r="974" spans="1:11" ht="22.5" x14ac:dyDescent="0.2">
      <c r="A974" s="28" t="s">
        <v>1702</v>
      </c>
      <c r="B974" s="50" t="s">
        <v>234</v>
      </c>
      <c r="C974" s="51">
        <v>40101</v>
      </c>
      <c r="D974" s="236" t="s">
        <v>323</v>
      </c>
      <c r="E974" s="48" t="s">
        <v>280</v>
      </c>
      <c r="F974" s="74">
        <v>0.47</v>
      </c>
      <c r="G974" s="54">
        <v>0.47</v>
      </c>
      <c r="H974" s="54">
        <v>0</v>
      </c>
      <c r="I974" s="54">
        <v>28.53</v>
      </c>
      <c r="J974" s="86">
        <f t="shared" ref="J974:J975" si="250">TRUNC((I974+H974)*F974,2)</f>
        <v>13.4</v>
      </c>
      <c r="K974" s="86">
        <f t="shared" ref="K974:K975" si="251">TRUNC((I974+H974)*G974,2)</f>
        <v>13.4</v>
      </c>
    </row>
    <row r="975" spans="1:11" ht="22.5" x14ac:dyDescent="0.2">
      <c r="A975" s="28" t="s">
        <v>1703</v>
      </c>
      <c r="B975" s="50" t="s">
        <v>234</v>
      </c>
      <c r="C975" s="51">
        <v>40902</v>
      </c>
      <c r="D975" s="236" t="s">
        <v>325</v>
      </c>
      <c r="E975" s="48" t="s">
        <v>280</v>
      </c>
      <c r="F975" s="74">
        <v>0.47</v>
      </c>
      <c r="G975" s="54">
        <v>0.47</v>
      </c>
      <c r="H975" s="54">
        <v>0</v>
      </c>
      <c r="I975" s="54">
        <v>18.91</v>
      </c>
      <c r="J975" s="86">
        <f t="shared" si="250"/>
        <v>8.8800000000000008</v>
      </c>
      <c r="K975" s="86">
        <f t="shared" si="251"/>
        <v>8.8800000000000008</v>
      </c>
    </row>
    <row r="976" spans="1:11" x14ac:dyDescent="0.2">
      <c r="A976" s="44" t="s">
        <v>1704</v>
      </c>
      <c r="B976" s="45"/>
      <c r="C976" s="45"/>
      <c r="D976" s="44" t="s">
        <v>1705</v>
      </c>
      <c r="E976" s="45"/>
      <c r="F976" s="79"/>
      <c r="G976" s="79"/>
      <c r="H976" s="79"/>
      <c r="I976" s="79"/>
      <c r="J976" s="85">
        <f>J977</f>
        <v>10017.329999999998</v>
      </c>
      <c r="K976" s="85">
        <f>K977</f>
        <v>10017.329999999998</v>
      </c>
    </row>
    <row r="977" spans="1:11" x14ac:dyDescent="0.2">
      <c r="A977" s="55" t="s">
        <v>1706</v>
      </c>
      <c r="B977" s="56"/>
      <c r="C977" s="56"/>
      <c r="D977" s="55" t="s">
        <v>1707</v>
      </c>
      <c r="E977" s="56"/>
      <c r="F977" s="80"/>
      <c r="G977" s="80"/>
      <c r="H977" s="80"/>
      <c r="I977" s="80"/>
      <c r="J977" s="88">
        <f>SUM(J978:J1004)</f>
        <v>10017.329999999998</v>
      </c>
      <c r="K977" s="88">
        <f>SUM(K978:K1004)</f>
        <v>10017.329999999998</v>
      </c>
    </row>
    <row r="978" spans="1:11" ht="33.75" x14ac:dyDescent="0.2">
      <c r="A978" s="28" t="s">
        <v>1708</v>
      </c>
      <c r="B978" s="50" t="s">
        <v>234</v>
      </c>
      <c r="C978" s="51">
        <v>91007</v>
      </c>
      <c r="D978" s="236" t="s">
        <v>4862</v>
      </c>
      <c r="E978" s="48" t="s">
        <v>230</v>
      </c>
      <c r="F978" s="74">
        <v>1</v>
      </c>
      <c r="G978" s="54">
        <v>1</v>
      </c>
      <c r="H978" s="54">
        <v>4410.25</v>
      </c>
      <c r="I978" s="54">
        <v>2302.7000000000003</v>
      </c>
      <c r="J978" s="86">
        <f t="shared" ref="J978:J1004" si="252">TRUNC((I978+H978)*F978,2)</f>
        <v>6712.95</v>
      </c>
      <c r="K978" s="86">
        <f t="shared" ref="K978:K1004" si="253">TRUNC((I978+H978)*G978,2)</f>
        <v>6712.95</v>
      </c>
    </row>
    <row r="979" spans="1:11" ht="22.5" x14ac:dyDescent="0.2">
      <c r="A979" s="28" t="s">
        <v>1709</v>
      </c>
      <c r="B979" s="50" t="s">
        <v>234</v>
      </c>
      <c r="C979" s="51">
        <v>91024</v>
      </c>
      <c r="D979" s="236" t="s">
        <v>1710</v>
      </c>
      <c r="E979" s="48" t="s">
        <v>230</v>
      </c>
      <c r="F979" s="74">
        <v>3</v>
      </c>
      <c r="G979" s="54">
        <v>3</v>
      </c>
      <c r="H979" s="54">
        <v>28.78</v>
      </c>
      <c r="I979" s="54">
        <v>4.9800000000000004</v>
      </c>
      <c r="J979" s="86">
        <f t="shared" si="252"/>
        <v>101.28</v>
      </c>
      <c r="K979" s="86">
        <f t="shared" si="253"/>
        <v>101.28</v>
      </c>
    </row>
    <row r="980" spans="1:11" ht="22.5" x14ac:dyDescent="0.2">
      <c r="A980" s="28" t="s">
        <v>1711</v>
      </c>
      <c r="B980" s="50" t="s">
        <v>400</v>
      </c>
      <c r="C980" s="58" t="s">
        <v>1712</v>
      </c>
      <c r="D980" s="236" t="s">
        <v>1713</v>
      </c>
      <c r="E980" s="48" t="s">
        <v>230</v>
      </c>
      <c r="F980" s="74">
        <v>1</v>
      </c>
      <c r="G980" s="54">
        <v>1</v>
      </c>
      <c r="H980" s="54">
        <v>13.850000000000001</v>
      </c>
      <c r="I980" s="54">
        <v>18.87</v>
      </c>
      <c r="J980" s="86">
        <f t="shared" si="252"/>
        <v>32.72</v>
      </c>
      <c r="K980" s="86">
        <f t="shared" si="253"/>
        <v>32.72</v>
      </c>
    </row>
    <row r="981" spans="1:11" ht="22.5" x14ac:dyDescent="0.2">
      <c r="A981" s="28" t="s">
        <v>1714</v>
      </c>
      <c r="B981" s="50" t="s">
        <v>400</v>
      </c>
      <c r="C981" s="58" t="s">
        <v>1715</v>
      </c>
      <c r="D981" s="236" t="s">
        <v>1716</v>
      </c>
      <c r="E981" s="48" t="s">
        <v>230</v>
      </c>
      <c r="F981" s="74">
        <v>3</v>
      </c>
      <c r="G981" s="54">
        <v>3</v>
      </c>
      <c r="H981" s="54">
        <v>5.65</v>
      </c>
      <c r="I981" s="54">
        <v>4.9800000000000004</v>
      </c>
      <c r="J981" s="86">
        <f t="shared" si="252"/>
        <v>31.89</v>
      </c>
      <c r="K981" s="86">
        <f t="shared" si="253"/>
        <v>31.89</v>
      </c>
    </row>
    <row r="982" spans="1:11" ht="22.5" x14ac:dyDescent="0.2">
      <c r="A982" s="28" t="s">
        <v>1717</v>
      </c>
      <c r="B982" s="50" t="s">
        <v>234</v>
      </c>
      <c r="C982" s="51">
        <v>91021</v>
      </c>
      <c r="D982" s="236" t="s">
        <v>1718</v>
      </c>
      <c r="E982" s="48" t="s">
        <v>230</v>
      </c>
      <c r="F982" s="74">
        <v>2</v>
      </c>
      <c r="G982" s="54">
        <v>2</v>
      </c>
      <c r="H982" s="54">
        <v>6.39</v>
      </c>
      <c r="I982" s="54">
        <v>4.9800000000000004</v>
      </c>
      <c r="J982" s="86">
        <f t="shared" si="252"/>
        <v>22.74</v>
      </c>
      <c r="K982" s="86">
        <f t="shared" si="253"/>
        <v>22.74</v>
      </c>
    </row>
    <row r="983" spans="1:11" ht="33.75" x14ac:dyDescent="0.2">
      <c r="A983" s="52" t="s">
        <v>1719</v>
      </c>
      <c r="B983" s="46" t="s">
        <v>318</v>
      </c>
      <c r="C983" s="47">
        <v>92692</v>
      </c>
      <c r="D983" s="236" t="s">
        <v>1720</v>
      </c>
      <c r="E983" s="53" t="s">
        <v>230</v>
      </c>
      <c r="F983" s="74">
        <v>6</v>
      </c>
      <c r="G983" s="54">
        <v>6</v>
      </c>
      <c r="H983" s="54">
        <v>6.84</v>
      </c>
      <c r="I983" s="54">
        <v>5.3599999999999994</v>
      </c>
      <c r="J983" s="86">
        <f t="shared" si="252"/>
        <v>73.2</v>
      </c>
      <c r="K983" s="86">
        <f t="shared" si="253"/>
        <v>73.2</v>
      </c>
    </row>
    <row r="984" spans="1:11" ht="22.5" x14ac:dyDescent="0.2">
      <c r="A984" s="28" t="s">
        <v>1721</v>
      </c>
      <c r="B984" s="50" t="s">
        <v>234</v>
      </c>
      <c r="C984" s="51">
        <v>91031</v>
      </c>
      <c r="D984" s="236" t="s">
        <v>1722</v>
      </c>
      <c r="E984" s="48" t="s">
        <v>230</v>
      </c>
      <c r="F984" s="74">
        <v>6</v>
      </c>
      <c r="G984" s="54">
        <v>6</v>
      </c>
      <c r="H984" s="54">
        <v>6.08</v>
      </c>
      <c r="I984" s="54">
        <v>4.9800000000000004</v>
      </c>
      <c r="J984" s="86">
        <f t="shared" si="252"/>
        <v>66.36</v>
      </c>
      <c r="K984" s="86">
        <f t="shared" si="253"/>
        <v>66.36</v>
      </c>
    </row>
    <row r="985" spans="1:11" ht="22.5" x14ac:dyDescent="0.2">
      <c r="A985" s="28" t="s">
        <v>1723</v>
      </c>
      <c r="B985" s="50" t="s">
        <v>400</v>
      </c>
      <c r="C985" s="58" t="s">
        <v>1724</v>
      </c>
      <c r="D985" s="236" t="s">
        <v>1725</v>
      </c>
      <c r="E985" s="48" t="s">
        <v>230</v>
      </c>
      <c r="F985" s="74">
        <v>4</v>
      </c>
      <c r="G985" s="54">
        <v>4</v>
      </c>
      <c r="H985" s="54">
        <v>6.06</v>
      </c>
      <c r="I985" s="54">
        <v>4.99</v>
      </c>
      <c r="J985" s="86">
        <f t="shared" si="252"/>
        <v>44.2</v>
      </c>
      <c r="K985" s="86">
        <f t="shared" si="253"/>
        <v>44.2</v>
      </c>
    </row>
    <row r="986" spans="1:11" ht="22.5" x14ac:dyDescent="0.2">
      <c r="A986" s="28" t="s">
        <v>1726</v>
      </c>
      <c r="B986" s="50" t="s">
        <v>400</v>
      </c>
      <c r="C986" s="58" t="s">
        <v>1727</v>
      </c>
      <c r="D986" s="236" t="s">
        <v>1728</v>
      </c>
      <c r="E986" s="48" t="s">
        <v>230</v>
      </c>
      <c r="F986" s="74">
        <v>4</v>
      </c>
      <c r="G986" s="54">
        <v>4</v>
      </c>
      <c r="H986" s="54">
        <v>7.88</v>
      </c>
      <c r="I986" s="54">
        <v>4.99</v>
      </c>
      <c r="J986" s="86">
        <f t="shared" si="252"/>
        <v>51.48</v>
      </c>
      <c r="K986" s="86">
        <f t="shared" si="253"/>
        <v>51.48</v>
      </c>
    </row>
    <row r="987" spans="1:11" ht="45" x14ac:dyDescent="0.2">
      <c r="A987" s="52" t="s">
        <v>1729</v>
      </c>
      <c r="B987" s="46" t="s">
        <v>318</v>
      </c>
      <c r="C987" s="47">
        <v>92688</v>
      </c>
      <c r="D987" s="236" t="s">
        <v>1730</v>
      </c>
      <c r="E987" s="53" t="s">
        <v>255</v>
      </c>
      <c r="F987" s="74">
        <v>12</v>
      </c>
      <c r="G987" s="54">
        <v>12</v>
      </c>
      <c r="H987" s="54">
        <v>25.04</v>
      </c>
      <c r="I987" s="54">
        <v>9.2200000000000006</v>
      </c>
      <c r="J987" s="86">
        <f t="shared" si="252"/>
        <v>411.12</v>
      </c>
      <c r="K987" s="86">
        <f t="shared" si="253"/>
        <v>411.12</v>
      </c>
    </row>
    <row r="988" spans="1:11" ht="45" x14ac:dyDescent="0.2">
      <c r="A988" s="52" t="s">
        <v>1731</v>
      </c>
      <c r="B988" s="46" t="s">
        <v>318</v>
      </c>
      <c r="C988" s="47">
        <v>92701</v>
      </c>
      <c r="D988" s="236" t="s">
        <v>1732</v>
      </c>
      <c r="E988" s="53" t="s">
        <v>230</v>
      </c>
      <c r="F988" s="74">
        <v>2</v>
      </c>
      <c r="G988" s="54">
        <v>2</v>
      </c>
      <c r="H988" s="54">
        <v>13.64</v>
      </c>
      <c r="I988" s="54">
        <v>13.83</v>
      </c>
      <c r="J988" s="86">
        <f t="shared" si="252"/>
        <v>54.94</v>
      </c>
      <c r="K988" s="86">
        <f t="shared" si="253"/>
        <v>54.94</v>
      </c>
    </row>
    <row r="989" spans="1:11" ht="22.5" x14ac:dyDescent="0.2">
      <c r="A989" s="28" t="s">
        <v>1733</v>
      </c>
      <c r="B989" s="50" t="s">
        <v>400</v>
      </c>
      <c r="C989" s="58" t="s">
        <v>1734</v>
      </c>
      <c r="D989" s="236" t="s">
        <v>1735</v>
      </c>
      <c r="E989" s="48" t="s">
        <v>255</v>
      </c>
      <c r="F989" s="74">
        <v>10</v>
      </c>
      <c r="G989" s="54">
        <v>10</v>
      </c>
      <c r="H989" s="54">
        <v>6.29</v>
      </c>
      <c r="I989" s="54">
        <v>6.22</v>
      </c>
      <c r="J989" s="86">
        <f t="shared" si="252"/>
        <v>125.1</v>
      </c>
      <c r="K989" s="86">
        <f t="shared" si="253"/>
        <v>125.1</v>
      </c>
    </row>
    <row r="990" spans="1:11" ht="22.5" x14ac:dyDescent="0.2">
      <c r="A990" s="28" t="s">
        <v>1736</v>
      </c>
      <c r="B990" s="50" t="s">
        <v>234</v>
      </c>
      <c r="C990" s="51">
        <v>91025</v>
      </c>
      <c r="D990" s="236" t="s">
        <v>1737</v>
      </c>
      <c r="E990" s="48" t="s">
        <v>230</v>
      </c>
      <c r="F990" s="74">
        <v>3</v>
      </c>
      <c r="G990" s="54">
        <v>3</v>
      </c>
      <c r="H990" s="54">
        <v>109.29</v>
      </c>
      <c r="I990" s="54">
        <v>13.440000000000001</v>
      </c>
      <c r="J990" s="86">
        <f t="shared" si="252"/>
        <v>368.19</v>
      </c>
      <c r="K990" s="86">
        <f t="shared" si="253"/>
        <v>368.19</v>
      </c>
    </row>
    <row r="991" spans="1:11" ht="22.5" x14ac:dyDescent="0.2">
      <c r="A991" s="28" t="s">
        <v>1738</v>
      </c>
      <c r="B991" s="50" t="s">
        <v>234</v>
      </c>
      <c r="C991" s="51">
        <v>91020</v>
      </c>
      <c r="D991" s="236" t="s">
        <v>1739</v>
      </c>
      <c r="E991" s="48" t="s">
        <v>230</v>
      </c>
      <c r="F991" s="74">
        <v>2</v>
      </c>
      <c r="G991" s="54">
        <v>2</v>
      </c>
      <c r="H991" s="54">
        <v>13.92</v>
      </c>
      <c r="I991" s="54">
        <v>11.45</v>
      </c>
      <c r="J991" s="86">
        <f t="shared" si="252"/>
        <v>50.74</v>
      </c>
      <c r="K991" s="86">
        <f t="shared" si="253"/>
        <v>50.74</v>
      </c>
    </row>
    <row r="992" spans="1:11" ht="22.5" x14ac:dyDescent="0.2">
      <c r="A992" s="28" t="s">
        <v>1740</v>
      </c>
      <c r="B992" s="50" t="s">
        <v>400</v>
      </c>
      <c r="C992" s="58" t="s">
        <v>1741</v>
      </c>
      <c r="D992" s="236" t="s">
        <v>1742</v>
      </c>
      <c r="E992" s="48" t="s">
        <v>230</v>
      </c>
      <c r="F992" s="74">
        <v>1</v>
      </c>
      <c r="G992" s="54">
        <v>1</v>
      </c>
      <c r="H992" s="54">
        <v>36.380000000000003</v>
      </c>
      <c r="I992" s="54">
        <v>13.45</v>
      </c>
      <c r="J992" s="86">
        <f t="shared" si="252"/>
        <v>49.83</v>
      </c>
      <c r="K992" s="86">
        <f t="shared" si="253"/>
        <v>49.83</v>
      </c>
    </row>
    <row r="993" spans="1:11" ht="22.5" x14ac:dyDescent="0.2">
      <c r="A993" s="28" t="s">
        <v>1743</v>
      </c>
      <c r="B993" s="50" t="s">
        <v>400</v>
      </c>
      <c r="C993" s="58" t="s">
        <v>1744</v>
      </c>
      <c r="D993" s="236" t="s">
        <v>1745</v>
      </c>
      <c r="E993" s="48" t="s">
        <v>230</v>
      </c>
      <c r="F993" s="74">
        <v>1</v>
      </c>
      <c r="G993" s="54">
        <v>1</v>
      </c>
      <c r="H993" s="54">
        <v>21.83</v>
      </c>
      <c r="I993" s="54">
        <v>13.45</v>
      </c>
      <c r="J993" s="86">
        <f t="shared" si="252"/>
        <v>35.28</v>
      </c>
      <c r="K993" s="86">
        <f t="shared" si="253"/>
        <v>35.28</v>
      </c>
    </row>
    <row r="994" spans="1:11" ht="22.5" x14ac:dyDescent="0.2">
      <c r="A994" s="28" t="s">
        <v>1746</v>
      </c>
      <c r="B994" s="50" t="s">
        <v>234</v>
      </c>
      <c r="C994" s="51">
        <v>91029</v>
      </c>
      <c r="D994" s="236" t="s">
        <v>1747</v>
      </c>
      <c r="E994" s="48" t="s">
        <v>230</v>
      </c>
      <c r="F994" s="74">
        <v>1</v>
      </c>
      <c r="G994" s="54">
        <v>1</v>
      </c>
      <c r="H994" s="54">
        <v>20.67</v>
      </c>
      <c r="I994" s="54">
        <v>4.9800000000000004</v>
      </c>
      <c r="J994" s="86">
        <f t="shared" si="252"/>
        <v>25.65</v>
      </c>
      <c r="K994" s="86">
        <f t="shared" si="253"/>
        <v>25.65</v>
      </c>
    </row>
    <row r="995" spans="1:11" ht="22.5" x14ac:dyDescent="0.2">
      <c r="A995" s="28" t="s">
        <v>1748</v>
      </c>
      <c r="B995" s="50" t="s">
        <v>400</v>
      </c>
      <c r="C995" s="58" t="s">
        <v>1749</v>
      </c>
      <c r="D995" s="236" t="s">
        <v>1750</v>
      </c>
      <c r="E995" s="48" t="s">
        <v>230</v>
      </c>
      <c r="F995" s="74">
        <v>1</v>
      </c>
      <c r="G995" s="54">
        <v>1</v>
      </c>
      <c r="H995" s="54">
        <v>119.2</v>
      </c>
      <c r="I995" s="54">
        <v>35.799999999999997</v>
      </c>
      <c r="J995" s="86">
        <f t="shared" si="252"/>
        <v>155</v>
      </c>
      <c r="K995" s="86">
        <f t="shared" si="253"/>
        <v>155</v>
      </c>
    </row>
    <row r="996" spans="1:11" ht="22.5" x14ac:dyDescent="0.2">
      <c r="A996" s="28" t="s">
        <v>1751</v>
      </c>
      <c r="B996" s="50" t="s">
        <v>234</v>
      </c>
      <c r="C996" s="51">
        <v>85003</v>
      </c>
      <c r="D996" s="236" t="s">
        <v>1752</v>
      </c>
      <c r="E996" s="48" t="s">
        <v>230</v>
      </c>
      <c r="F996" s="74">
        <v>1</v>
      </c>
      <c r="G996" s="54">
        <v>1</v>
      </c>
      <c r="H996" s="54">
        <v>152.18</v>
      </c>
      <c r="I996" s="54">
        <v>13.370000000000001</v>
      </c>
      <c r="J996" s="86">
        <f t="shared" si="252"/>
        <v>165.55</v>
      </c>
      <c r="K996" s="86">
        <f t="shared" si="253"/>
        <v>165.55</v>
      </c>
    </row>
    <row r="997" spans="1:11" ht="22.5" x14ac:dyDescent="0.2">
      <c r="A997" s="28" t="s">
        <v>1753</v>
      </c>
      <c r="B997" s="50" t="s">
        <v>400</v>
      </c>
      <c r="C997" s="58" t="s">
        <v>1754</v>
      </c>
      <c r="D997" s="236" t="s">
        <v>1755</v>
      </c>
      <c r="E997" s="48" t="s">
        <v>230</v>
      </c>
      <c r="F997" s="74">
        <v>2</v>
      </c>
      <c r="G997" s="54">
        <v>2</v>
      </c>
      <c r="H997" s="54">
        <v>25.97</v>
      </c>
      <c r="I997" s="54">
        <v>0.99</v>
      </c>
      <c r="J997" s="86">
        <f t="shared" si="252"/>
        <v>53.92</v>
      </c>
      <c r="K997" s="86">
        <f t="shared" si="253"/>
        <v>53.92</v>
      </c>
    </row>
    <row r="998" spans="1:11" ht="22.5" x14ac:dyDescent="0.2">
      <c r="A998" s="28" t="s">
        <v>1756</v>
      </c>
      <c r="B998" s="50" t="s">
        <v>400</v>
      </c>
      <c r="C998" s="58" t="s">
        <v>1757</v>
      </c>
      <c r="D998" s="236" t="s">
        <v>1758</v>
      </c>
      <c r="E998" s="48" t="s">
        <v>230</v>
      </c>
      <c r="F998" s="74">
        <v>2</v>
      </c>
      <c r="G998" s="54">
        <v>2</v>
      </c>
      <c r="H998" s="54">
        <v>25.97</v>
      </c>
      <c r="I998" s="54">
        <v>0.99</v>
      </c>
      <c r="J998" s="86">
        <f t="shared" si="252"/>
        <v>53.92</v>
      </c>
      <c r="K998" s="86">
        <f t="shared" si="253"/>
        <v>53.92</v>
      </c>
    </row>
    <row r="999" spans="1:11" ht="22.5" x14ac:dyDescent="0.2">
      <c r="A999" s="28" t="s">
        <v>1759</v>
      </c>
      <c r="B999" s="50" t="s">
        <v>234</v>
      </c>
      <c r="C999" s="51">
        <v>70371</v>
      </c>
      <c r="D999" s="236" t="s">
        <v>412</v>
      </c>
      <c r="E999" s="48" t="s">
        <v>230</v>
      </c>
      <c r="F999" s="74">
        <v>8</v>
      </c>
      <c r="G999" s="54">
        <v>8</v>
      </c>
      <c r="H999" s="54">
        <v>1.22</v>
      </c>
      <c r="I999" s="54">
        <v>0.3</v>
      </c>
      <c r="J999" s="86">
        <f t="shared" si="252"/>
        <v>12.16</v>
      </c>
      <c r="K999" s="86">
        <f t="shared" si="253"/>
        <v>12.16</v>
      </c>
    </row>
    <row r="1000" spans="1:11" ht="22.5" x14ac:dyDescent="0.2">
      <c r="A1000" s="28" t="s">
        <v>1760</v>
      </c>
      <c r="B1000" s="50" t="s">
        <v>234</v>
      </c>
      <c r="C1000" s="51">
        <v>71863</v>
      </c>
      <c r="D1000" s="236" t="s">
        <v>1761</v>
      </c>
      <c r="E1000" s="48" t="s">
        <v>230</v>
      </c>
      <c r="F1000" s="74">
        <v>16</v>
      </c>
      <c r="G1000" s="54">
        <v>16</v>
      </c>
      <c r="H1000" s="54">
        <v>0.46</v>
      </c>
      <c r="I1000" s="54">
        <v>0.88</v>
      </c>
      <c r="J1000" s="86">
        <f t="shared" si="252"/>
        <v>21.44</v>
      </c>
      <c r="K1000" s="86">
        <f t="shared" si="253"/>
        <v>21.44</v>
      </c>
    </row>
    <row r="1001" spans="1:11" ht="22.5" x14ac:dyDescent="0.2">
      <c r="A1001" s="28" t="s">
        <v>1762</v>
      </c>
      <c r="B1001" s="50" t="s">
        <v>234</v>
      </c>
      <c r="C1001" s="51">
        <v>70393</v>
      </c>
      <c r="D1001" s="236" t="s">
        <v>1763</v>
      </c>
      <c r="E1001" s="48" t="s">
        <v>230</v>
      </c>
      <c r="F1001" s="74">
        <v>16</v>
      </c>
      <c r="G1001" s="54">
        <v>16</v>
      </c>
      <c r="H1001" s="54">
        <v>0.37</v>
      </c>
      <c r="I1001" s="54">
        <v>0.62</v>
      </c>
      <c r="J1001" s="86">
        <f t="shared" si="252"/>
        <v>15.84</v>
      </c>
      <c r="K1001" s="86">
        <f t="shared" si="253"/>
        <v>15.84</v>
      </c>
    </row>
    <row r="1002" spans="1:11" ht="45" x14ac:dyDescent="0.2">
      <c r="A1002" s="52" t="s">
        <v>1764</v>
      </c>
      <c r="B1002" s="46" t="s">
        <v>234</v>
      </c>
      <c r="C1002" s="47">
        <v>91041</v>
      </c>
      <c r="D1002" s="236" t="s">
        <v>1765</v>
      </c>
      <c r="E1002" s="53" t="s">
        <v>230</v>
      </c>
      <c r="F1002" s="74">
        <v>2</v>
      </c>
      <c r="G1002" s="54">
        <v>2</v>
      </c>
      <c r="H1002" s="54">
        <v>21.83</v>
      </c>
      <c r="I1002" s="54">
        <v>8.6999999999999993</v>
      </c>
      <c r="J1002" s="86">
        <f t="shared" si="252"/>
        <v>61.06</v>
      </c>
      <c r="K1002" s="86">
        <f t="shared" si="253"/>
        <v>61.06</v>
      </c>
    </row>
    <row r="1003" spans="1:11" ht="56.25" x14ac:dyDescent="0.2">
      <c r="A1003" s="28" t="s">
        <v>1766</v>
      </c>
      <c r="B1003" s="46" t="s">
        <v>234</v>
      </c>
      <c r="C1003" s="47">
        <v>91045</v>
      </c>
      <c r="D1003" s="236" t="s">
        <v>1767</v>
      </c>
      <c r="E1003" s="48" t="s">
        <v>230</v>
      </c>
      <c r="F1003" s="74">
        <v>1</v>
      </c>
      <c r="G1003" s="54">
        <v>1</v>
      </c>
      <c r="H1003" s="54">
        <v>6.6300000000000008</v>
      </c>
      <c r="I1003" s="54">
        <v>8.07</v>
      </c>
      <c r="J1003" s="86">
        <f t="shared" si="252"/>
        <v>14.7</v>
      </c>
      <c r="K1003" s="86">
        <f t="shared" si="253"/>
        <v>14.7</v>
      </c>
    </row>
    <row r="1004" spans="1:11" ht="22.5" x14ac:dyDescent="0.2">
      <c r="A1004" s="28" t="s">
        <v>1768</v>
      </c>
      <c r="B1004" s="50" t="s">
        <v>400</v>
      </c>
      <c r="C1004" s="58" t="s">
        <v>1769</v>
      </c>
      <c r="D1004" s="236" t="s">
        <v>1770</v>
      </c>
      <c r="E1004" s="48" t="s">
        <v>230</v>
      </c>
      <c r="F1004" s="74">
        <v>1</v>
      </c>
      <c r="G1004" s="54">
        <v>1</v>
      </c>
      <c r="H1004" s="54">
        <v>0</v>
      </c>
      <c r="I1004" s="54">
        <v>1206.07</v>
      </c>
      <c r="J1004" s="86">
        <f t="shared" si="252"/>
        <v>1206.07</v>
      </c>
      <c r="K1004" s="86">
        <f t="shared" si="253"/>
        <v>1206.07</v>
      </c>
    </row>
    <row r="1005" spans="1:11" x14ac:dyDescent="0.2">
      <c r="A1005" s="40">
        <v>16</v>
      </c>
      <c r="B1005" s="41"/>
      <c r="C1005" s="41"/>
      <c r="D1005" s="42" t="s">
        <v>203</v>
      </c>
      <c r="E1005" s="43" t="s">
        <v>230</v>
      </c>
      <c r="F1005" s="77">
        <v>1</v>
      </c>
      <c r="G1005" s="78"/>
      <c r="H1005" s="78"/>
      <c r="I1005" s="78"/>
      <c r="J1005" s="84">
        <f>SUM(J1006,J1008,J1010,J1013)</f>
        <v>70571.269999999975</v>
      </c>
      <c r="K1005" s="84">
        <f>SUM(K1006,K1008,K1010,K1013)</f>
        <v>70571.269999999975</v>
      </c>
    </row>
    <row r="1006" spans="1:11" x14ac:dyDescent="0.2">
      <c r="A1006" s="44" t="s">
        <v>1771</v>
      </c>
      <c r="B1006" s="45"/>
      <c r="C1006" s="45"/>
      <c r="D1006" s="44" t="s">
        <v>232</v>
      </c>
      <c r="E1006" s="45"/>
      <c r="F1006" s="79"/>
      <c r="G1006" s="79"/>
      <c r="H1006" s="79"/>
      <c r="I1006" s="79"/>
      <c r="J1006" s="87">
        <f>J1007</f>
        <v>168.75</v>
      </c>
      <c r="K1006" s="87">
        <f>K1007</f>
        <v>168.75</v>
      </c>
    </row>
    <row r="1007" spans="1:11" ht="22.5" x14ac:dyDescent="0.2">
      <c r="A1007" s="28" t="s">
        <v>1772</v>
      </c>
      <c r="B1007" s="50" t="s">
        <v>234</v>
      </c>
      <c r="C1007" s="51">
        <v>20121</v>
      </c>
      <c r="D1007" s="236" t="s">
        <v>834</v>
      </c>
      <c r="E1007" s="48" t="s">
        <v>280</v>
      </c>
      <c r="F1007" s="74">
        <v>1.25</v>
      </c>
      <c r="G1007" s="54">
        <v>1.25</v>
      </c>
      <c r="H1007" s="54">
        <v>0</v>
      </c>
      <c r="I1007" s="54">
        <v>135</v>
      </c>
      <c r="J1007" s="86">
        <f>TRUNC((I1007+H1007)*F1007,2)</f>
        <v>168.75</v>
      </c>
      <c r="K1007" s="86">
        <f>TRUNC((I1007+H1007)*G1007,2)</f>
        <v>168.75</v>
      </c>
    </row>
    <row r="1008" spans="1:11" x14ac:dyDescent="0.2">
      <c r="A1008" s="44" t="s">
        <v>1773</v>
      </c>
      <c r="B1008" s="45"/>
      <c r="C1008" s="45"/>
      <c r="D1008" s="44" t="s">
        <v>246</v>
      </c>
      <c r="E1008" s="45"/>
      <c r="F1008" s="79"/>
      <c r="G1008" s="79"/>
      <c r="H1008" s="79"/>
      <c r="I1008" s="79"/>
      <c r="J1008" s="87">
        <f>J1009</f>
        <v>45.76</v>
      </c>
      <c r="K1008" s="87">
        <f>K1009</f>
        <v>45.76</v>
      </c>
    </row>
    <row r="1009" spans="1:11" ht="22.5" x14ac:dyDescent="0.2">
      <c r="A1009" s="28" t="s">
        <v>1774</v>
      </c>
      <c r="B1009" s="50" t="s">
        <v>234</v>
      </c>
      <c r="C1009" s="51">
        <v>30101</v>
      </c>
      <c r="D1009" s="236" t="s">
        <v>311</v>
      </c>
      <c r="E1009" s="48" t="s">
        <v>280</v>
      </c>
      <c r="F1009" s="74">
        <v>1.25</v>
      </c>
      <c r="G1009" s="54">
        <v>1.25</v>
      </c>
      <c r="H1009" s="54">
        <v>28.6</v>
      </c>
      <c r="I1009" s="54">
        <v>8.01</v>
      </c>
      <c r="J1009" s="86">
        <f>TRUNC((I1009+H1009)*F1009,2)</f>
        <v>45.76</v>
      </c>
      <c r="K1009" s="86">
        <f>TRUNC((I1009+H1009)*G1009,2)</f>
        <v>45.76</v>
      </c>
    </row>
    <row r="1010" spans="1:11" x14ac:dyDescent="0.2">
      <c r="A1010" s="44" t="s">
        <v>1775</v>
      </c>
      <c r="B1010" s="45"/>
      <c r="C1010" s="45"/>
      <c r="D1010" s="44" t="s">
        <v>277</v>
      </c>
      <c r="E1010" s="45"/>
      <c r="F1010" s="79"/>
      <c r="G1010" s="79"/>
      <c r="H1010" s="79"/>
      <c r="I1010" s="79"/>
      <c r="J1010" s="85">
        <f>SUM(J1011:J1012)</f>
        <v>1778.9899999999998</v>
      </c>
      <c r="K1010" s="85">
        <f>SUM(K1011:K1012)</f>
        <v>1778.9899999999998</v>
      </c>
    </row>
    <row r="1011" spans="1:11" ht="22.5" x14ac:dyDescent="0.2">
      <c r="A1011" s="28" t="s">
        <v>1776</v>
      </c>
      <c r="B1011" s="50" t="s">
        <v>234</v>
      </c>
      <c r="C1011" s="51">
        <v>40101</v>
      </c>
      <c r="D1011" s="236" t="s">
        <v>323</v>
      </c>
      <c r="E1011" s="48" t="s">
        <v>280</v>
      </c>
      <c r="F1011" s="74">
        <v>37.5</v>
      </c>
      <c r="G1011" s="54">
        <v>37.5</v>
      </c>
      <c r="H1011" s="54">
        <v>0</v>
      </c>
      <c r="I1011" s="54">
        <v>28.53</v>
      </c>
      <c r="J1011" s="86">
        <f t="shared" ref="J1011:J1012" si="254">TRUNC((I1011+H1011)*F1011,2)</f>
        <v>1069.8699999999999</v>
      </c>
      <c r="K1011" s="86">
        <f t="shared" ref="K1011:K1012" si="255">TRUNC((I1011+H1011)*G1011,2)</f>
        <v>1069.8699999999999</v>
      </c>
    </row>
    <row r="1012" spans="1:11" ht="22.5" x14ac:dyDescent="0.2">
      <c r="A1012" s="28" t="s">
        <v>1777</v>
      </c>
      <c r="B1012" s="50" t="s">
        <v>234</v>
      </c>
      <c r="C1012" s="51">
        <v>40902</v>
      </c>
      <c r="D1012" s="236" t="s">
        <v>325</v>
      </c>
      <c r="E1012" s="48" t="s">
        <v>280</v>
      </c>
      <c r="F1012" s="74">
        <v>37.5</v>
      </c>
      <c r="G1012" s="54">
        <v>37.5</v>
      </c>
      <c r="H1012" s="54">
        <v>0</v>
      </c>
      <c r="I1012" s="54">
        <v>18.91</v>
      </c>
      <c r="J1012" s="86">
        <f t="shared" si="254"/>
        <v>709.12</v>
      </c>
      <c r="K1012" s="86">
        <f t="shared" si="255"/>
        <v>709.12</v>
      </c>
    </row>
    <row r="1013" spans="1:11" x14ac:dyDescent="0.2">
      <c r="A1013" s="44" t="s">
        <v>1778</v>
      </c>
      <c r="B1013" s="45"/>
      <c r="C1013" s="45"/>
      <c r="D1013" s="44" t="s">
        <v>1705</v>
      </c>
      <c r="E1013" s="45"/>
      <c r="F1013" s="79"/>
      <c r="G1013" s="79"/>
      <c r="H1013" s="79"/>
      <c r="I1013" s="79"/>
      <c r="J1013" s="85">
        <f>J1014</f>
        <v>68577.769999999975</v>
      </c>
      <c r="K1013" s="85">
        <f>K1014</f>
        <v>68577.769999999975</v>
      </c>
    </row>
    <row r="1014" spans="1:11" x14ac:dyDescent="0.2">
      <c r="A1014" s="55" t="s">
        <v>1779</v>
      </c>
      <c r="B1014" s="56"/>
      <c r="C1014" s="56"/>
      <c r="D1014" s="55" t="s">
        <v>1780</v>
      </c>
      <c r="E1014" s="56"/>
      <c r="F1014" s="80"/>
      <c r="G1014" s="80"/>
      <c r="H1014" s="80"/>
      <c r="I1014" s="80"/>
      <c r="J1014" s="88">
        <f>SUM(J1015:J1053)</f>
        <v>68577.769999999975</v>
      </c>
      <c r="K1014" s="88">
        <f>SUM(K1015:K1053)</f>
        <v>68577.769999999975</v>
      </c>
    </row>
    <row r="1015" spans="1:11" ht="33.75" x14ac:dyDescent="0.2">
      <c r="A1015" s="28" t="s">
        <v>1781</v>
      </c>
      <c r="B1015" s="50" t="s">
        <v>400</v>
      </c>
      <c r="C1015" s="58" t="s">
        <v>1782</v>
      </c>
      <c r="D1015" s="237" t="s">
        <v>1783</v>
      </c>
      <c r="E1015" s="48" t="s">
        <v>230</v>
      </c>
      <c r="F1015" s="74">
        <v>1</v>
      </c>
      <c r="G1015" s="54">
        <v>1</v>
      </c>
      <c r="H1015" s="54">
        <v>3159.93</v>
      </c>
      <c r="I1015" s="54">
        <v>249.01999999999998</v>
      </c>
      <c r="J1015" s="86">
        <f t="shared" ref="J1015:J1053" si="256">TRUNC((I1015+H1015)*F1015,2)</f>
        <v>3408.95</v>
      </c>
      <c r="K1015" s="86">
        <f t="shared" ref="K1015:K1053" si="257">TRUNC((I1015+H1015)*G1015,2)</f>
        <v>3408.95</v>
      </c>
    </row>
    <row r="1016" spans="1:11" ht="22.5" x14ac:dyDescent="0.2">
      <c r="A1016" s="28" t="s">
        <v>1784</v>
      </c>
      <c r="B1016" s="50" t="s">
        <v>400</v>
      </c>
      <c r="C1016" s="58" t="s">
        <v>1785</v>
      </c>
      <c r="D1016" s="236" t="s">
        <v>1786</v>
      </c>
      <c r="E1016" s="48" t="s">
        <v>230</v>
      </c>
      <c r="F1016" s="74">
        <v>1</v>
      </c>
      <c r="G1016" s="54">
        <v>1</v>
      </c>
      <c r="H1016" s="54">
        <v>225.19</v>
      </c>
      <c r="I1016" s="54">
        <v>4.3499999999999996</v>
      </c>
      <c r="J1016" s="86">
        <f t="shared" si="256"/>
        <v>229.54</v>
      </c>
      <c r="K1016" s="86">
        <f t="shared" si="257"/>
        <v>229.54</v>
      </c>
    </row>
    <row r="1017" spans="1:11" ht="56.25" x14ac:dyDescent="0.2">
      <c r="A1017" s="28" t="s">
        <v>1787</v>
      </c>
      <c r="B1017" s="46" t="s">
        <v>318</v>
      </c>
      <c r="C1017" s="47">
        <v>94473</v>
      </c>
      <c r="D1017" s="237" t="s">
        <v>1607</v>
      </c>
      <c r="E1017" s="48" t="s">
        <v>230</v>
      </c>
      <c r="F1017" s="74">
        <v>20</v>
      </c>
      <c r="G1017" s="54">
        <v>20</v>
      </c>
      <c r="H1017" s="54">
        <v>87.53</v>
      </c>
      <c r="I1017" s="54">
        <v>16.2</v>
      </c>
      <c r="J1017" s="86">
        <f t="shared" si="256"/>
        <v>2074.6</v>
      </c>
      <c r="K1017" s="86">
        <f t="shared" si="257"/>
        <v>2074.6</v>
      </c>
    </row>
    <row r="1018" spans="1:11" ht="56.25" x14ac:dyDescent="0.2">
      <c r="A1018" s="28" t="s">
        <v>1788</v>
      </c>
      <c r="B1018" s="46" t="s">
        <v>318</v>
      </c>
      <c r="C1018" s="47">
        <v>94474</v>
      </c>
      <c r="D1018" s="237" t="s">
        <v>1789</v>
      </c>
      <c r="E1018" s="48" t="s">
        <v>230</v>
      </c>
      <c r="F1018" s="74">
        <v>1</v>
      </c>
      <c r="G1018" s="54">
        <v>1</v>
      </c>
      <c r="H1018" s="54">
        <v>98.31</v>
      </c>
      <c r="I1018" s="54">
        <v>16.2</v>
      </c>
      <c r="J1018" s="86">
        <f t="shared" si="256"/>
        <v>114.51</v>
      </c>
      <c r="K1018" s="86">
        <f t="shared" si="257"/>
        <v>114.51</v>
      </c>
    </row>
    <row r="1019" spans="1:11" ht="22.5" x14ac:dyDescent="0.2">
      <c r="A1019" s="28" t="s">
        <v>1790</v>
      </c>
      <c r="B1019" s="50" t="s">
        <v>234</v>
      </c>
      <c r="C1019" s="51">
        <v>80910</v>
      </c>
      <c r="D1019" s="236" t="s">
        <v>1791</v>
      </c>
      <c r="E1019" s="48" t="s">
        <v>230</v>
      </c>
      <c r="F1019" s="74">
        <v>3</v>
      </c>
      <c r="G1019" s="54">
        <v>3</v>
      </c>
      <c r="H1019" s="54">
        <v>230.91</v>
      </c>
      <c r="I1019" s="54">
        <v>35.799999999999997</v>
      </c>
      <c r="J1019" s="86">
        <f t="shared" si="256"/>
        <v>800.13</v>
      </c>
      <c r="K1019" s="86">
        <f t="shared" si="257"/>
        <v>800.13</v>
      </c>
    </row>
    <row r="1020" spans="1:11" ht="22.5" x14ac:dyDescent="0.2">
      <c r="A1020" s="28" t="s">
        <v>1792</v>
      </c>
      <c r="B1020" s="50" t="s">
        <v>234</v>
      </c>
      <c r="C1020" s="51">
        <v>82379</v>
      </c>
      <c r="D1020" s="236" t="s">
        <v>1793</v>
      </c>
      <c r="E1020" s="48" t="s">
        <v>255</v>
      </c>
      <c r="F1020" s="74">
        <v>207</v>
      </c>
      <c r="G1020" s="54">
        <v>207</v>
      </c>
      <c r="H1020" s="54">
        <v>118.9</v>
      </c>
      <c r="I1020" s="54">
        <v>25.84</v>
      </c>
      <c r="J1020" s="86">
        <f t="shared" si="256"/>
        <v>29961.18</v>
      </c>
      <c r="K1020" s="86">
        <f t="shared" si="257"/>
        <v>29961.18</v>
      </c>
    </row>
    <row r="1021" spans="1:11" ht="22.5" x14ac:dyDescent="0.2">
      <c r="A1021" s="28" t="s">
        <v>1794</v>
      </c>
      <c r="B1021" s="50" t="s">
        <v>234</v>
      </c>
      <c r="C1021" s="51">
        <v>85003</v>
      </c>
      <c r="D1021" s="236" t="s">
        <v>1752</v>
      </c>
      <c r="E1021" s="48" t="s">
        <v>230</v>
      </c>
      <c r="F1021" s="74">
        <v>2</v>
      </c>
      <c r="G1021" s="54">
        <v>2</v>
      </c>
      <c r="H1021" s="54">
        <v>152.18</v>
      </c>
      <c r="I1021" s="54">
        <v>13.370000000000001</v>
      </c>
      <c r="J1021" s="86">
        <f t="shared" si="256"/>
        <v>331.1</v>
      </c>
      <c r="K1021" s="86">
        <f t="shared" si="257"/>
        <v>331.1</v>
      </c>
    </row>
    <row r="1022" spans="1:11" ht="22.5" x14ac:dyDescent="0.2">
      <c r="A1022" s="28" t="s">
        <v>1795</v>
      </c>
      <c r="B1022" s="50" t="s">
        <v>234</v>
      </c>
      <c r="C1022" s="51">
        <v>85006</v>
      </c>
      <c r="D1022" s="236" t="s">
        <v>1796</v>
      </c>
      <c r="E1022" s="48" t="s">
        <v>230</v>
      </c>
      <c r="F1022" s="74">
        <v>13</v>
      </c>
      <c r="G1022" s="54">
        <v>13</v>
      </c>
      <c r="H1022" s="54">
        <v>170.57</v>
      </c>
      <c r="I1022" s="54">
        <v>13.370000000000001</v>
      </c>
      <c r="J1022" s="86">
        <f t="shared" si="256"/>
        <v>2391.2199999999998</v>
      </c>
      <c r="K1022" s="86">
        <f t="shared" si="257"/>
        <v>2391.2199999999998</v>
      </c>
    </row>
    <row r="1023" spans="1:11" ht="33.75" x14ac:dyDescent="0.2">
      <c r="A1023" s="28" t="s">
        <v>1797</v>
      </c>
      <c r="B1023" s="50" t="s">
        <v>234</v>
      </c>
      <c r="C1023" s="51">
        <v>85011</v>
      </c>
      <c r="D1023" s="236" t="s">
        <v>1798</v>
      </c>
      <c r="E1023" s="48" t="s">
        <v>230</v>
      </c>
      <c r="F1023" s="74">
        <v>6</v>
      </c>
      <c r="G1023" s="54">
        <v>6</v>
      </c>
      <c r="H1023" s="54">
        <v>369.42999999999995</v>
      </c>
      <c r="I1023" s="54">
        <v>156.43</v>
      </c>
      <c r="J1023" s="86">
        <f t="shared" si="256"/>
        <v>3155.16</v>
      </c>
      <c r="K1023" s="86">
        <f t="shared" si="257"/>
        <v>3155.16</v>
      </c>
    </row>
    <row r="1024" spans="1:11" ht="22.5" x14ac:dyDescent="0.2">
      <c r="A1024" s="28" t="s">
        <v>1799</v>
      </c>
      <c r="B1024" s="50" t="s">
        <v>234</v>
      </c>
      <c r="C1024" s="51">
        <v>85017</v>
      </c>
      <c r="D1024" s="236" t="s">
        <v>1800</v>
      </c>
      <c r="E1024" s="48" t="s">
        <v>555</v>
      </c>
      <c r="F1024" s="74">
        <v>12</v>
      </c>
      <c r="G1024" s="54">
        <v>12</v>
      </c>
      <c r="H1024" s="54">
        <v>336.64</v>
      </c>
      <c r="I1024" s="54">
        <v>6.2200000000000006</v>
      </c>
      <c r="J1024" s="86">
        <f t="shared" si="256"/>
        <v>4114.32</v>
      </c>
      <c r="K1024" s="86">
        <f t="shared" si="257"/>
        <v>4114.32</v>
      </c>
    </row>
    <row r="1025" spans="1:11" ht="22.5" x14ac:dyDescent="0.2">
      <c r="A1025" s="28" t="s">
        <v>1801</v>
      </c>
      <c r="B1025" s="50" t="s">
        <v>234</v>
      </c>
      <c r="C1025" s="51">
        <v>85025</v>
      </c>
      <c r="D1025" s="236" t="s">
        <v>1802</v>
      </c>
      <c r="E1025" s="48" t="s">
        <v>230</v>
      </c>
      <c r="F1025" s="74">
        <v>6</v>
      </c>
      <c r="G1025" s="54">
        <v>6</v>
      </c>
      <c r="H1025" s="54">
        <v>172.82</v>
      </c>
      <c r="I1025" s="54">
        <v>2.58</v>
      </c>
      <c r="J1025" s="86">
        <f t="shared" si="256"/>
        <v>1052.4000000000001</v>
      </c>
      <c r="K1025" s="86">
        <f t="shared" si="257"/>
        <v>1052.4000000000001</v>
      </c>
    </row>
    <row r="1026" spans="1:11" ht="22.5" x14ac:dyDescent="0.2">
      <c r="A1026" s="28" t="s">
        <v>1803</v>
      </c>
      <c r="B1026" s="50" t="s">
        <v>234</v>
      </c>
      <c r="C1026" s="51">
        <v>85027</v>
      </c>
      <c r="D1026" s="236" t="s">
        <v>1804</v>
      </c>
      <c r="E1026" s="48" t="s">
        <v>230</v>
      </c>
      <c r="F1026" s="74">
        <v>2</v>
      </c>
      <c r="G1026" s="54">
        <v>2</v>
      </c>
      <c r="H1026" s="54">
        <v>41.6</v>
      </c>
      <c r="I1026" s="54">
        <v>4.66</v>
      </c>
      <c r="J1026" s="86">
        <f t="shared" si="256"/>
        <v>92.52</v>
      </c>
      <c r="K1026" s="86">
        <f t="shared" si="257"/>
        <v>92.52</v>
      </c>
    </row>
    <row r="1027" spans="1:11" ht="22.5" x14ac:dyDescent="0.2">
      <c r="A1027" s="28" t="s">
        <v>1805</v>
      </c>
      <c r="B1027" s="50" t="s">
        <v>234</v>
      </c>
      <c r="C1027" s="51">
        <v>85031</v>
      </c>
      <c r="D1027" s="236" t="s">
        <v>1806</v>
      </c>
      <c r="E1027" s="48" t="s">
        <v>230</v>
      </c>
      <c r="F1027" s="74">
        <v>6</v>
      </c>
      <c r="G1027" s="54">
        <v>6</v>
      </c>
      <c r="H1027" s="54">
        <v>249.07999999999998</v>
      </c>
      <c r="I1027" s="54">
        <v>15.559999999999999</v>
      </c>
      <c r="J1027" s="86">
        <f t="shared" si="256"/>
        <v>1587.84</v>
      </c>
      <c r="K1027" s="86">
        <f t="shared" si="257"/>
        <v>1587.84</v>
      </c>
    </row>
    <row r="1028" spans="1:11" ht="22.5" x14ac:dyDescent="0.2">
      <c r="A1028" s="28" t="s">
        <v>1807</v>
      </c>
      <c r="B1028" s="50" t="s">
        <v>400</v>
      </c>
      <c r="C1028" s="58" t="s">
        <v>1808</v>
      </c>
      <c r="D1028" s="236" t="s">
        <v>1809</v>
      </c>
      <c r="E1028" s="48" t="s">
        <v>230</v>
      </c>
      <c r="F1028" s="74">
        <v>6</v>
      </c>
      <c r="G1028" s="54">
        <v>6</v>
      </c>
      <c r="H1028" s="54">
        <v>99.33</v>
      </c>
      <c r="I1028" s="54">
        <v>2.79</v>
      </c>
      <c r="J1028" s="86">
        <f t="shared" si="256"/>
        <v>612.72</v>
      </c>
      <c r="K1028" s="86">
        <f t="shared" si="257"/>
        <v>612.72</v>
      </c>
    </row>
    <row r="1029" spans="1:11" ht="22.5" x14ac:dyDescent="0.2">
      <c r="A1029" s="28" t="s">
        <v>1810</v>
      </c>
      <c r="B1029" s="50" t="s">
        <v>234</v>
      </c>
      <c r="C1029" s="51">
        <v>85035</v>
      </c>
      <c r="D1029" s="236" t="s">
        <v>1811</v>
      </c>
      <c r="E1029" s="48" t="s">
        <v>230</v>
      </c>
      <c r="F1029" s="74">
        <v>1</v>
      </c>
      <c r="G1029" s="54">
        <v>1</v>
      </c>
      <c r="H1029" s="54">
        <v>110.19</v>
      </c>
      <c r="I1029" s="54">
        <v>4.67</v>
      </c>
      <c r="J1029" s="86">
        <f t="shared" si="256"/>
        <v>114.86</v>
      </c>
      <c r="K1029" s="86">
        <f t="shared" si="257"/>
        <v>114.86</v>
      </c>
    </row>
    <row r="1030" spans="1:11" ht="22.5" x14ac:dyDescent="0.2">
      <c r="A1030" s="28" t="s">
        <v>1812</v>
      </c>
      <c r="B1030" s="50" t="s">
        <v>234</v>
      </c>
      <c r="C1030" s="51">
        <v>85037</v>
      </c>
      <c r="D1030" s="236" t="s">
        <v>1813</v>
      </c>
      <c r="E1030" s="48" t="s">
        <v>230</v>
      </c>
      <c r="F1030" s="74">
        <v>1</v>
      </c>
      <c r="G1030" s="54">
        <v>1</v>
      </c>
      <c r="H1030" s="54">
        <v>200.01999999999998</v>
      </c>
      <c r="I1030" s="54">
        <v>20.23</v>
      </c>
      <c r="J1030" s="86">
        <f t="shared" si="256"/>
        <v>220.25</v>
      </c>
      <c r="K1030" s="86">
        <f t="shared" si="257"/>
        <v>220.25</v>
      </c>
    </row>
    <row r="1031" spans="1:11" ht="22.5" x14ac:dyDescent="0.2">
      <c r="A1031" s="28" t="s">
        <v>1814</v>
      </c>
      <c r="B1031" s="50" t="s">
        <v>234</v>
      </c>
      <c r="C1031" s="51">
        <v>85039</v>
      </c>
      <c r="D1031" s="236" t="s">
        <v>1815</v>
      </c>
      <c r="E1031" s="48" t="s">
        <v>230</v>
      </c>
      <c r="F1031" s="74">
        <v>1</v>
      </c>
      <c r="G1031" s="54">
        <v>1</v>
      </c>
      <c r="H1031" s="54">
        <v>75.040000000000006</v>
      </c>
      <c r="I1031" s="54">
        <v>20.23</v>
      </c>
      <c r="J1031" s="86">
        <f t="shared" si="256"/>
        <v>95.27</v>
      </c>
      <c r="K1031" s="86">
        <f t="shared" si="257"/>
        <v>95.27</v>
      </c>
    </row>
    <row r="1032" spans="1:11" ht="22.5" x14ac:dyDescent="0.2">
      <c r="A1032" s="28" t="s">
        <v>1816</v>
      </c>
      <c r="B1032" s="50" t="s">
        <v>234</v>
      </c>
      <c r="C1032" s="51">
        <v>85041</v>
      </c>
      <c r="D1032" s="236" t="s">
        <v>1817</v>
      </c>
      <c r="E1032" s="48" t="s">
        <v>230</v>
      </c>
      <c r="F1032" s="74">
        <v>1</v>
      </c>
      <c r="G1032" s="54">
        <v>1</v>
      </c>
      <c r="H1032" s="54">
        <v>122.28999999999999</v>
      </c>
      <c r="I1032" s="54">
        <v>20.23</v>
      </c>
      <c r="J1032" s="86">
        <f t="shared" si="256"/>
        <v>142.52000000000001</v>
      </c>
      <c r="K1032" s="86">
        <f t="shared" si="257"/>
        <v>142.52000000000001</v>
      </c>
    </row>
    <row r="1033" spans="1:11" ht="22.5" x14ac:dyDescent="0.2">
      <c r="A1033" s="28" t="s">
        <v>1818</v>
      </c>
      <c r="B1033" s="50" t="s">
        <v>234</v>
      </c>
      <c r="C1033" s="51">
        <v>85047</v>
      </c>
      <c r="D1033" s="236" t="s">
        <v>1819</v>
      </c>
      <c r="E1033" s="48" t="s">
        <v>230</v>
      </c>
      <c r="F1033" s="74">
        <v>7</v>
      </c>
      <c r="G1033" s="54">
        <v>7</v>
      </c>
      <c r="H1033" s="54">
        <v>33.950000000000003</v>
      </c>
      <c r="I1033" s="54">
        <v>12.43</v>
      </c>
      <c r="J1033" s="86">
        <f t="shared" si="256"/>
        <v>324.66000000000003</v>
      </c>
      <c r="K1033" s="86">
        <f t="shared" si="257"/>
        <v>324.66000000000003</v>
      </c>
    </row>
    <row r="1034" spans="1:11" ht="45" x14ac:dyDescent="0.2">
      <c r="A1034" s="52" t="s">
        <v>1820</v>
      </c>
      <c r="B1034" s="46" t="s">
        <v>318</v>
      </c>
      <c r="C1034" s="47">
        <v>92377</v>
      </c>
      <c r="D1034" s="236" t="s">
        <v>1821</v>
      </c>
      <c r="E1034" s="53" t="s">
        <v>230</v>
      </c>
      <c r="F1034" s="74">
        <v>6</v>
      </c>
      <c r="G1034" s="54">
        <v>6</v>
      </c>
      <c r="H1034" s="54">
        <v>56.12</v>
      </c>
      <c r="I1034" s="54">
        <v>22.83</v>
      </c>
      <c r="J1034" s="86">
        <f t="shared" si="256"/>
        <v>473.7</v>
      </c>
      <c r="K1034" s="86">
        <f t="shared" si="257"/>
        <v>473.7</v>
      </c>
    </row>
    <row r="1035" spans="1:11" ht="22.5" x14ac:dyDescent="0.2">
      <c r="A1035" s="28" t="s">
        <v>1822</v>
      </c>
      <c r="B1035" s="50" t="s">
        <v>234</v>
      </c>
      <c r="C1035" s="51">
        <v>85077</v>
      </c>
      <c r="D1035" s="236" t="s">
        <v>1823</v>
      </c>
      <c r="E1035" s="48" t="s">
        <v>230</v>
      </c>
      <c r="F1035" s="74">
        <v>2</v>
      </c>
      <c r="G1035" s="54">
        <v>2</v>
      </c>
      <c r="H1035" s="54">
        <v>353.68</v>
      </c>
      <c r="I1035" s="54">
        <v>35.799999999999997</v>
      </c>
      <c r="J1035" s="86">
        <f t="shared" si="256"/>
        <v>778.96</v>
      </c>
      <c r="K1035" s="86">
        <f t="shared" si="257"/>
        <v>778.96</v>
      </c>
    </row>
    <row r="1036" spans="1:11" ht="33.75" x14ac:dyDescent="0.2">
      <c r="A1036" s="28" t="s">
        <v>1824</v>
      </c>
      <c r="B1036" s="50" t="s">
        <v>400</v>
      </c>
      <c r="C1036" s="58" t="s">
        <v>1825</v>
      </c>
      <c r="D1036" s="236" t="s">
        <v>1826</v>
      </c>
      <c r="E1036" s="48" t="s">
        <v>230</v>
      </c>
      <c r="F1036" s="74">
        <v>6</v>
      </c>
      <c r="G1036" s="54">
        <v>6</v>
      </c>
      <c r="H1036" s="54">
        <v>178.52</v>
      </c>
      <c r="I1036" s="54">
        <v>4.9800000000000004</v>
      </c>
      <c r="J1036" s="86">
        <f t="shared" si="256"/>
        <v>1101</v>
      </c>
      <c r="K1036" s="86">
        <f t="shared" si="257"/>
        <v>1101</v>
      </c>
    </row>
    <row r="1037" spans="1:11" ht="22.5" x14ac:dyDescent="0.2">
      <c r="A1037" s="28" t="s">
        <v>1827</v>
      </c>
      <c r="B1037" s="50" t="s">
        <v>400</v>
      </c>
      <c r="C1037" s="58" t="s">
        <v>1828</v>
      </c>
      <c r="D1037" s="236" t="s">
        <v>1829</v>
      </c>
      <c r="E1037" s="48" t="s">
        <v>230</v>
      </c>
      <c r="F1037" s="74">
        <v>6</v>
      </c>
      <c r="G1037" s="54">
        <v>6</v>
      </c>
      <c r="H1037" s="54">
        <v>24.22</v>
      </c>
      <c r="I1037" s="54">
        <v>2.79</v>
      </c>
      <c r="J1037" s="86">
        <f t="shared" si="256"/>
        <v>162.06</v>
      </c>
      <c r="K1037" s="86">
        <f t="shared" si="257"/>
        <v>162.06</v>
      </c>
    </row>
    <row r="1038" spans="1:11" ht="22.5" x14ac:dyDescent="0.2">
      <c r="A1038" s="28" t="s">
        <v>1830</v>
      </c>
      <c r="B1038" s="50" t="s">
        <v>400</v>
      </c>
      <c r="C1038" s="58" t="s">
        <v>1831</v>
      </c>
      <c r="D1038" s="236" t="s">
        <v>1832</v>
      </c>
      <c r="E1038" s="48" t="s">
        <v>230</v>
      </c>
      <c r="F1038" s="74">
        <v>1</v>
      </c>
      <c r="G1038" s="54">
        <v>1</v>
      </c>
      <c r="H1038" s="54">
        <v>194.06</v>
      </c>
      <c r="I1038" s="54">
        <v>35.799999999999997</v>
      </c>
      <c r="J1038" s="86">
        <f t="shared" si="256"/>
        <v>229.86</v>
      </c>
      <c r="K1038" s="86">
        <f t="shared" si="257"/>
        <v>229.86</v>
      </c>
    </row>
    <row r="1039" spans="1:11" ht="22.5" x14ac:dyDescent="0.2">
      <c r="A1039" s="28" t="s">
        <v>1833</v>
      </c>
      <c r="B1039" s="50" t="s">
        <v>234</v>
      </c>
      <c r="C1039" s="51">
        <v>85056</v>
      </c>
      <c r="D1039" s="236" t="s">
        <v>1834</v>
      </c>
      <c r="E1039" s="48" t="s">
        <v>230</v>
      </c>
      <c r="F1039" s="74">
        <v>9</v>
      </c>
      <c r="G1039" s="54">
        <v>9</v>
      </c>
      <c r="H1039" s="54">
        <v>70.089999999999989</v>
      </c>
      <c r="I1039" s="54">
        <v>28.950000000000003</v>
      </c>
      <c r="J1039" s="86">
        <f t="shared" si="256"/>
        <v>891.36</v>
      </c>
      <c r="K1039" s="86">
        <f t="shared" si="257"/>
        <v>891.36</v>
      </c>
    </row>
    <row r="1040" spans="1:11" ht="22.5" x14ac:dyDescent="0.2">
      <c r="A1040" s="28" t="s">
        <v>1835</v>
      </c>
      <c r="B1040" s="50" t="s">
        <v>400</v>
      </c>
      <c r="C1040" s="58" t="s">
        <v>1836</v>
      </c>
      <c r="D1040" s="236" t="s">
        <v>1837</v>
      </c>
      <c r="E1040" s="48" t="s">
        <v>230</v>
      </c>
      <c r="F1040" s="74">
        <v>4</v>
      </c>
      <c r="G1040" s="54">
        <v>4</v>
      </c>
      <c r="H1040" s="54">
        <v>228.73000000000002</v>
      </c>
      <c r="I1040" s="54">
        <v>12.43</v>
      </c>
      <c r="J1040" s="86">
        <f t="shared" si="256"/>
        <v>964.64</v>
      </c>
      <c r="K1040" s="86">
        <f t="shared" si="257"/>
        <v>964.64</v>
      </c>
    </row>
    <row r="1041" spans="1:11" ht="22.5" x14ac:dyDescent="0.2">
      <c r="A1041" s="28" t="s">
        <v>1838</v>
      </c>
      <c r="B1041" s="50" t="s">
        <v>400</v>
      </c>
      <c r="C1041" s="58" t="s">
        <v>1839</v>
      </c>
      <c r="D1041" s="236" t="s">
        <v>1840</v>
      </c>
      <c r="E1041" s="48" t="s">
        <v>230</v>
      </c>
      <c r="F1041" s="74">
        <v>1</v>
      </c>
      <c r="G1041" s="54">
        <v>1</v>
      </c>
      <c r="H1041" s="54">
        <v>191.94</v>
      </c>
      <c r="I1041" s="54">
        <v>2.79</v>
      </c>
      <c r="J1041" s="86">
        <f t="shared" si="256"/>
        <v>194.73</v>
      </c>
      <c r="K1041" s="86">
        <f t="shared" si="257"/>
        <v>194.73</v>
      </c>
    </row>
    <row r="1042" spans="1:11" ht="33.75" x14ac:dyDescent="0.2">
      <c r="A1042" s="28" t="s">
        <v>1841</v>
      </c>
      <c r="B1042" s="50" t="s">
        <v>400</v>
      </c>
      <c r="C1042" s="58" t="s">
        <v>1842</v>
      </c>
      <c r="D1042" s="236" t="s">
        <v>1843</v>
      </c>
      <c r="E1042" s="48" t="s">
        <v>230</v>
      </c>
      <c r="F1042" s="74">
        <v>4</v>
      </c>
      <c r="G1042" s="54">
        <v>4</v>
      </c>
      <c r="H1042" s="54">
        <v>96.59</v>
      </c>
      <c r="I1042" s="54">
        <v>31.13</v>
      </c>
      <c r="J1042" s="86">
        <f t="shared" si="256"/>
        <v>510.88</v>
      </c>
      <c r="K1042" s="86">
        <f t="shared" si="257"/>
        <v>510.88</v>
      </c>
    </row>
    <row r="1043" spans="1:11" ht="33.75" x14ac:dyDescent="0.2">
      <c r="A1043" s="28" t="s">
        <v>1844</v>
      </c>
      <c r="B1043" s="50" t="s">
        <v>400</v>
      </c>
      <c r="C1043" s="58" t="s">
        <v>1845</v>
      </c>
      <c r="D1043" s="236" t="s">
        <v>1846</v>
      </c>
      <c r="E1043" s="48" t="s">
        <v>230</v>
      </c>
      <c r="F1043" s="74">
        <v>7</v>
      </c>
      <c r="G1043" s="54">
        <v>7</v>
      </c>
      <c r="H1043" s="54">
        <v>40.94</v>
      </c>
      <c r="I1043" s="54">
        <v>24.9</v>
      </c>
      <c r="J1043" s="86">
        <f t="shared" si="256"/>
        <v>460.88</v>
      </c>
      <c r="K1043" s="86">
        <f t="shared" si="257"/>
        <v>460.88</v>
      </c>
    </row>
    <row r="1044" spans="1:11" ht="45" x14ac:dyDescent="0.2">
      <c r="A1044" s="52" t="s">
        <v>1847</v>
      </c>
      <c r="B1044" s="46" t="s">
        <v>400</v>
      </c>
      <c r="C1044" s="57" t="s">
        <v>1848</v>
      </c>
      <c r="D1044" s="236" t="s">
        <v>1849</v>
      </c>
      <c r="E1044" s="53" t="s">
        <v>230</v>
      </c>
      <c r="F1044" s="74">
        <v>1</v>
      </c>
      <c r="G1044" s="54">
        <v>1</v>
      </c>
      <c r="H1044" s="54">
        <v>478.13</v>
      </c>
      <c r="I1044" s="54">
        <v>249.01999999999998</v>
      </c>
      <c r="J1044" s="86">
        <f t="shared" si="256"/>
        <v>727.15</v>
      </c>
      <c r="K1044" s="86">
        <f t="shared" si="257"/>
        <v>727.15</v>
      </c>
    </row>
    <row r="1045" spans="1:11" ht="33.75" x14ac:dyDescent="0.2">
      <c r="A1045" s="28" t="s">
        <v>1850</v>
      </c>
      <c r="B1045" s="50" t="s">
        <v>318</v>
      </c>
      <c r="C1045" s="51">
        <v>97599</v>
      </c>
      <c r="D1045" s="236" t="s">
        <v>1851</v>
      </c>
      <c r="E1045" s="48" t="s">
        <v>230</v>
      </c>
      <c r="F1045" s="74">
        <v>39</v>
      </c>
      <c r="G1045" s="54">
        <v>39</v>
      </c>
      <c r="H1045" s="54">
        <v>15.94</v>
      </c>
      <c r="I1045" s="54">
        <v>4.3499999999999996</v>
      </c>
      <c r="J1045" s="86">
        <f t="shared" si="256"/>
        <v>791.31</v>
      </c>
      <c r="K1045" s="86">
        <f t="shared" si="257"/>
        <v>791.31</v>
      </c>
    </row>
    <row r="1046" spans="1:11" ht="22.5" x14ac:dyDescent="0.2">
      <c r="A1046" s="28" t="s">
        <v>1852</v>
      </c>
      <c r="B1046" s="50" t="s">
        <v>234</v>
      </c>
      <c r="C1046" s="51">
        <v>72338</v>
      </c>
      <c r="D1046" s="236" t="s">
        <v>1853</v>
      </c>
      <c r="E1046" s="48" t="s">
        <v>230</v>
      </c>
      <c r="F1046" s="74">
        <v>2</v>
      </c>
      <c r="G1046" s="54">
        <v>2</v>
      </c>
      <c r="H1046" s="54">
        <v>1322.61</v>
      </c>
      <c r="I1046" s="54">
        <v>18.669999999999998</v>
      </c>
      <c r="J1046" s="86">
        <f t="shared" si="256"/>
        <v>2682.56</v>
      </c>
      <c r="K1046" s="86">
        <f t="shared" si="257"/>
        <v>2682.56</v>
      </c>
    </row>
    <row r="1047" spans="1:11" ht="22.5" x14ac:dyDescent="0.2">
      <c r="A1047" s="28" t="s">
        <v>1854</v>
      </c>
      <c r="B1047" s="50" t="s">
        <v>400</v>
      </c>
      <c r="C1047" s="58" t="s">
        <v>1855</v>
      </c>
      <c r="D1047" s="236" t="s">
        <v>1856</v>
      </c>
      <c r="E1047" s="48" t="s">
        <v>230</v>
      </c>
      <c r="F1047" s="74">
        <v>15</v>
      </c>
      <c r="G1047" s="54">
        <v>15</v>
      </c>
      <c r="H1047" s="54">
        <v>25.97</v>
      </c>
      <c r="I1047" s="54">
        <v>0.99</v>
      </c>
      <c r="J1047" s="86">
        <f t="shared" si="256"/>
        <v>404.4</v>
      </c>
      <c r="K1047" s="86">
        <f t="shared" si="257"/>
        <v>404.4</v>
      </c>
    </row>
    <row r="1048" spans="1:11" ht="22.5" x14ac:dyDescent="0.2">
      <c r="A1048" s="28" t="s">
        <v>1857</v>
      </c>
      <c r="B1048" s="50" t="s">
        <v>400</v>
      </c>
      <c r="C1048" s="58" t="s">
        <v>1858</v>
      </c>
      <c r="D1048" s="236" t="s">
        <v>1859</v>
      </c>
      <c r="E1048" s="48" t="s">
        <v>230</v>
      </c>
      <c r="F1048" s="74">
        <v>30</v>
      </c>
      <c r="G1048" s="54">
        <v>30</v>
      </c>
      <c r="H1048" s="54">
        <v>25.97</v>
      </c>
      <c r="I1048" s="54">
        <v>0.99</v>
      </c>
      <c r="J1048" s="86">
        <f t="shared" si="256"/>
        <v>808.8</v>
      </c>
      <c r="K1048" s="86">
        <f t="shared" si="257"/>
        <v>808.8</v>
      </c>
    </row>
    <row r="1049" spans="1:11" ht="22.5" x14ac:dyDescent="0.2">
      <c r="A1049" s="28" t="s">
        <v>1860</v>
      </c>
      <c r="B1049" s="50" t="s">
        <v>400</v>
      </c>
      <c r="C1049" s="58" t="s">
        <v>1754</v>
      </c>
      <c r="D1049" s="236" t="s">
        <v>1755</v>
      </c>
      <c r="E1049" s="48" t="s">
        <v>230</v>
      </c>
      <c r="F1049" s="74">
        <v>1</v>
      </c>
      <c r="G1049" s="54">
        <v>1</v>
      </c>
      <c r="H1049" s="54">
        <v>25.97</v>
      </c>
      <c r="I1049" s="54">
        <v>0.99</v>
      </c>
      <c r="J1049" s="86">
        <f t="shared" si="256"/>
        <v>26.96</v>
      </c>
      <c r="K1049" s="86">
        <f t="shared" si="257"/>
        <v>26.96</v>
      </c>
    </row>
    <row r="1050" spans="1:11" ht="22.5" x14ac:dyDescent="0.2">
      <c r="A1050" s="28" t="s">
        <v>1861</v>
      </c>
      <c r="B1050" s="50" t="s">
        <v>400</v>
      </c>
      <c r="C1050" s="58" t="s">
        <v>1757</v>
      </c>
      <c r="D1050" s="236" t="s">
        <v>1758</v>
      </c>
      <c r="E1050" s="48" t="s">
        <v>230</v>
      </c>
      <c r="F1050" s="74">
        <v>1</v>
      </c>
      <c r="G1050" s="54">
        <v>1</v>
      </c>
      <c r="H1050" s="54">
        <v>25.97</v>
      </c>
      <c r="I1050" s="54">
        <v>0.99</v>
      </c>
      <c r="J1050" s="86">
        <f t="shared" si="256"/>
        <v>26.96</v>
      </c>
      <c r="K1050" s="86">
        <f t="shared" si="257"/>
        <v>26.96</v>
      </c>
    </row>
    <row r="1051" spans="1:11" ht="22.5" x14ac:dyDescent="0.2">
      <c r="A1051" s="28" t="s">
        <v>1862</v>
      </c>
      <c r="B1051" s="50" t="s">
        <v>400</v>
      </c>
      <c r="C1051" s="58" t="s">
        <v>1863</v>
      </c>
      <c r="D1051" s="236" t="s">
        <v>1864</v>
      </c>
      <c r="E1051" s="48" t="s">
        <v>230</v>
      </c>
      <c r="F1051" s="74">
        <v>4</v>
      </c>
      <c r="G1051" s="54">
        <v>4</v>
      </c>
      <c r="H1051" s="54">
        <v>31.73</v>
      </c>
      <c r="I1051" s="54">
        <v>0.99</v>
      </c>
      <c r="J1051" s="86">
        <f t="shared" si="256"/>
        <v>130.88</v>
      </c>
      <c r="K1051" s="86">
        <f t="shared" si="257"/>
        <v>130.88</v>
      </c>
    </row>
    <row r="1052" spans="1:11" ht="22.5" x14ac:dyDescent="0.2">
      <c r="A1052" s="28" t="s">
        <v>1865</v>
      </c>
      <c r="B1052" s="50" t="s">
        <v>400</v>
      </c>
      <c r="C1052" s="58" t="s">
        <v>1866</v>
      </c>
      <c r="D1052" s="236" t="s">
        <v>1867</v>
      </c>
      <c r="E1052" s="48" t="s">
        <v>230</v>
      </c>
      <c r="F1052" s="74">
        <v>4</v>
      </c>
      <c r="G1052" s="54">
        <v>4</v>
      </c>
      <c r="H1052" s="54">
        <v>31.73</v>
      </c>
      <c r="I1052" s="54">
        <v>0.99</v>
      </c>
      <c r="J1052" s="86">
        <f t="shared" si="256"/>
        <v>130.88</v>
      </c>
      <c r="K1052" s="86">
        <f t="shared" si="257"/>
        <v>130.88</v>
      </c>
    </row>
    <row r="1053" spans="1:11" ht="22.5" x14ac:dyDescent="0.2">
      <c r="A1053" s="28" t="s">
        <v>1868</v>
      </c>
      <c r="B1053" s="50" t="s">
        <v>400</v>
      </c>
      <c r="C1053" s="58" t="s">
        <v>1869</v>
      </c>
      <c r="D1053" s="236" t="s">
        <v>1870</v>
      </c>
      <c r="E1053" s="48" t="s">
        <v>230</v>
      </c>
      <c r="F1053" s="74">
        <v>1</v>
      </c>
      <c r="G1053" s="54">
        <v>1</v>
      </c>
      <c r="H1053" s="54">
        <v>0</v>
      </c>
      <c r="I1053" s="54">
        <v>6256.0499999999984</v>
      </c>
      <c r="J1053" s="86">
        <f t="shared" si="256"/>
        <v>6256.05</v>
      </c>
      <c r="K1053" s="86">
        <f t="shared" si="257"/>
        <v>6256.05</v>
      </c>
    </row>
    <row r="1054" spans="1:11" x14ac:dyDescent="0.2">
      <c r="A1054" s="40">
        <v>17</v>
      </c>
      <c r="B1054" s="41"/>
      <c r="C1054" s="41"/>
      <c r="D1054" s="42" t="s">
        <v>204</v>
      </c>
      <c r="E1054" s="43" t="s">
        <v>230</v>
      </c>
      <c r="F1054" s="77">
        <v>1</v>
      </c>
      <c r="G1054" s="78"/>
      <c r="H1054" s="78"/>
      <c r="I1054" s="78"/>
      <c r="J1054" s="84">
        <f>SUM(J1055,J1057,J1059,J1062)</f>
        <v>178445.98</v>
      </c>
      <c r="K1054" s="84">
        <f>SUM(K1055,K1057,K1059,K1062)</f>
        <v>178445.98</v>
      </c>
    </row>
    <row r="1055" spans="1:11" x14ac:dyDescent="0.2">
      <c r="A1055" s="44" t="s">
        <v>1871</v>
      </c>
      <c r="B1055" s="45"/>
      <c r="C1055" s="45"/>
      <c r="D1055" s="44" t="s">
        <v>232</v>
      </c>
      <c r="E1055" s="45"/>
      <c r="F1055" s="79"/>
      <c r="G1055" s="79"/>
      <c r="H1055" s="79"/>
      <c r="I1055" s="79"/>
      <c r="J1055" s="87">
        <f>J1056</f>
        <v>641.25</v>
      </c>
      <c r="K1055" s="87">
        <f>K1056</f>
        <v>641.25</v>
      </c>
    </row>
    <row r="1056" spans="1:11" ht="22.5" x14ac:dyDescent="0.2">
      <c r="A1056" s="28" t="s">
        <v>1872</v>
      </c>
      <c r="B1056" s="50" t="s">
        <v>234</v>
      </c>
      <c r="C1056" s="51">
        <v>20121</v>
      </c>
      <c r="D1056" s="236" t="s">
        <v>834</v>
      </c>
      <c r="E1056" s="48" t="s">
        <v>280</v>
      </c>
      <c r="F1056" s="74">
        <v>4.75</v>
      </c>
      <c r="G1056" s="54">
        <v>4.75</v>
      </c>
      <c r="H1056" s="54">
        <v>0</v>
      </c>
      <c r="I1056" s="54">
        <v>135</v>
      </c>
      <c r="J1056" s="86">
        <f>TRUNC((I1056+H1056)*F1056,2)</f>
        <v>641.25</v>
      </c>
      <c r="K1056" s="86">
        <f>TRUNC((I1056+H1056)*G1056,2)</f>
        <v>641.25</v>
      </c>
    </row>
    <row r="1057" spans="1:11" x14ac:dyDescent="0.2">
      <c r="A1057" s="44" t="s">
        <v>1873</v>
      </c>
      <c r="B1057" s="45"/>
      <c r="C1057" s="45"/>
      <c r="D1057" s="44" t="s">
        <v>246</v>
      </c>
      <c r="E1057" s="45"/>
      <c r="F1057" s="79"/>
      <c r="G1057" s="79"/>
      <c r="H1057" s="79"/>
      <c r="I1057" s="79"/>
      <c r="J1057" s="87">
        <f>J1058</f>
        <v>173.89</v>
      </c>
      <c r="K1057" s="87">
        <f>K1058</f>
        <v>173.89</v>
      </c>
    </row>
    <row r="1058" spans="1:11" ht="22.5" x14ac:dyDescent="0.2">
      <c r="A1058" s="28" t="s">
        <v>1874</v>
      </c>
      <c r="B1058" s="50" t="s">
        <v>234</v>
      </c>
      <c r="C1058" s="51">
        <v>30101</v>
      </c>
      <c r="D1058" s="236" t="s">
        <v>311</v>
      </c>
      <c r="E1058" s="48" t="s">
        <v>280</v>
      </c>
      <c r="F1058" s="74">
        <v>4.75</v>
      </c>
      <c r="G1058" s="54">
        <v>4.75</v>
      </c>
      <c r="H1058" s="54">
        <v>28.6</v>
      </c>
      <c r="I1058" s="54">
        <v>8.01</v>
      </c>
      <c r="J1058" s="86">
        <f>TRUNC((I1058+H1058)*F1058,2)</f>
        <v>173.89</v>
      </c>
      <c r="K1058" s="86">
        <f>TRUNC((I1058+H1058)*G1058,2)</f>
        <v>173.89</v>
      </c>
    </row>
    <row r="1059" spans="1:11" x14ac:dyDescent="0.2">
      <c r="A1059" s="44" t="s">
        <v>1875</v>
      </c>
      <c r="B1059" s="45"/>
      <c r="C1059" s="45"/>
      <c r="D1059" s="44" t="s">
        <v>277</v>
      </c>
      <c r="E1059" s="45"/>
      <c r="F1059" s="79"/>
      <c r="G1059" s="79"/>
      <c r="H1059" s="79"/>
      <c r="I1059" s="79"/>
      <c r="J1059" s="85">
        <f>SUM(J1060:J1061)</f>
        <v>5930</v>
      </c>
      <c r="K1059" s="85">
        <f>SUM(K1060:K1061)</f>
        <v>5930</v>
      </c>
    </row>
    <row r="1060" spans="1:11" ht="22.5" x14ac:dyDescent="0.2">
      <c r="A1060" s="28" t="s">
        <v>1876</v>
      </c>
      <c r="B1060" s="50" t="s">
        <v>234</v>
      </c>
      <c r="C1060" s="51">
        <v>40101</v>
      </c>
      <c r="D1060" s="236" t="s">
        <v>323</v>
      </c>
      <c r="E1060" s="48" t="s">
        <v>280</v>
      </c>
      <c r="F1060" s="74">
        <v>125</v>
      </c>
      <c r="G1060" s="54">
        <v>125</v>
      </c>
      <c r="H1060" s="54">
        <v>0</v>
      </c>
      <c r="I1060" s="54">
        <v>28.53</v>
      </c>
      <c r="J1060" s="86">
        <f t="shared" ref="J1060:J1061" si="258">TRUNC((I1060+H1060)*F1060,2)</f>
        <v>3566.25</v>
      </c>
      <c r="K1060" s="86">
        <f t="shared" ref="K1060:K1061" si="259">TRUNC((I1060+H1060)*G1060,2)</f>
        <v>3566.25</v>
      </c>
    </row>
    <row r="1061" spans="1:11" ht="22.5" x14ac:dyDescent="0.2">
      <c r="A1061" s="28" t="s">
        <v>1877</v>
      </c>
      <c r="B1061" s="50" t="s">
        <v>234</v>
      </c>
      <c r="C1061" s="51">
        <v>40902</v>
      </c>
      <c r="D1061" s="236" t="s">
        <v>325</v>
      </c>
      <c r="E1061" s="48" t="s">
        <v>280</v>
      </c>
      <c r="F1061" s="74">
        <v>125</v>
      </c>
      <c r="G1061" s="54">
        <v>125</v>
      </c>
      <c r="H1061" s="54">
        <v>0</v>
      </c>
      <c r="I1061" s="54">
        <v>18.91</v>
      </c>
      <c r="J1061" s="86">
        <f t="shared" si="258"/>
        <v>2363.75</v>
      </c>
      <c r="K1061" s="86">
        <f t="shared" si="259"/>
        <v>2363.75</v>
      </c>
    </row>
    <row r="1062" spans="1:11" x14ac:dyDescent="0.2">
      <c r="A1062" s="44" t="s">
        <v>1878</v>
      </c>
      <c r="B1062" s="45"/>
      <c r="C1062" s="45"/>
      <c r="D1062" s="44" t="s">
        <v>293</v>
      </c>
      <c r="E1062" s="45"/>
      <c r="F1062" s="79"/>
      <c r="G1062" s="79"/>
      <c r="H1062" s="79"/>
      <c r="I1062" s="79"/>
      <c r="J1062" s="85">
        <f>SUM(J1063,J1103,J1165,J1203)</f>
        <v>171700.84</v>
      </c>
      <c r="K1062" s="85">
        <f>SUM(K1063,K1103,K1165,K1203)</f>
        <v>171700.84</v>
      </c>
    </row>
    <row r="1063" spans="1:11" x14ac:dyDescent="0.2">
      <c r="A1063" s="55" t="s">
        <v>1879</v>
      </c>
      <c r="B1063" s="56"/>
      <c r="C1063" s="56"/>
      <c r="D1063" s="55" t="s">
        <v>1167</v>
      </c>
      <c r="E1063" s="56"/>
      <c r="F1063" s="80"/>
      <c r="G1063" s="80"/>
      <c r="H1063" s="80"/>
      <c r="I1063" s="80"/>
      <c r="J1063" s="88">
        <f>SUM(J1064,J1075,J1085,J1091,J1097)</f>
        <v>45480.139999999992</v>
      </c>
      <c r="K1063" s="88">
        <f>SUM(K1064,K1075,K1085,K1091,K1097)</f>
        <v>45480.139999999992</v>
      </c>
    </row>
    <row r="1064" spans="1:11" ht="22.5" x14ac:dyDescent="0.2">
      <c r="A1064" s="59" t="s">
        <v>1880</v>
      </c>
      <c r="B1064" s="60"/>
      <c r="C1064" s="60"/>
      <c r="D1064" s="59" t="s">
        <v>1169</v>
      </c>
      <c r="E1064" s="60"/>
      <c r="F1064" s="81"/>
      <c r="G1064" s="81"/>
      <c r="H1064" s="81"/>
      <c r="I1064" s="81"/>
      <c r="J1064" s="90">
        <f>SUM(J1065:J1074)</f>
        <v>28282.039999999994</v>
      </c>
      <c r="K1064" s="90">
        <f>SUM(K1065:K1074)</f>
        <v>28282.039999999994</v>
      </c>
    </row>
    <row r="1065" spans="1:11" ht="22.5" x14ac:dyDescent="0.2">
      <c r="A1065" s="28" t="s">
        <v>1881</v>
      </c>
      <c r="B1065" s="50" t="s">
        <v>234</v>
      </c>
      <c r="C1065" s="51">
        <v>80510</v>
      </c>
      <c r="D1065" s="236" t="s">
        <v>552</v>
      </c>
      <c r="E1065" s="48" t="s">
        <v>230</v>
      </c>
      <c r="F1065" s="74">
        <v>32</v>
      </c>
      <c r="G1065" s="54">
        <v>32</v>
      </c>
      <c r="H1065" s="54">
        <v>10.65</v>
      </c>
      <c r="I1065" s="54">
        <v>4.66</v>
      </c>
      <c r="J1065" s="86">
        <f t="shared" ref="J1065:J1074" si="260">TRUNC((I1065+H1065)*F1065,2)</f>
        <v>489.92</v>
      </c>
      <c r="K1065" s="86">
        <f t="shared" ref="K1065:K1074" si="261">TRUNC((I1065+H1065)*G1065,2)</f>
        <v>489.92</v>
      </c>
    </row>
    <row r="1066" spans="1:11" ht="22.5" x14ac:dyDescent="0.2">
      <c r="A1066" s="28" t="s">
        <v>1882</v>
      </c>
      <c r="B1066" s="50" t="s">
        <v>234</v>
      </c>
      <c r="C1066" s="51">
        <v>80502</v>
      </c>
      <c r="D1066" s="236" t="s">
        <v>544</v>
      </c>
      <c r="E1066" s="48" t="s">
        <v>230</v>
      </c>
      <c r="F1066" s="74">
        <v>28</v>
      </c>
      <c r="G1066" s="54">
        <v>28</v>
      </c>
      <c r="H1066" s="54">
        <v>208.65</v>
      </c>
      <c r="I1066" s="54">
        <v>58.820000000000007</v>
      </c>
      <c r="J1066" s="86">
        <f t="shared" si="260"/>
        <v>7489.16</v>
      </c>
      <c r="K1066" s="86">
        <f t="shared" si="261"/>
        <v>7489.16</v>
      </c>
    </row>
    <row r="1067" spans="1:11" ht="22.5" x14ac:dyDescent="0.2">
      <c r="A1067" s="28" t="s">
        <v>1883</v>
      </c>
      <c r="B1067" s="50" t="s">
        <v>234</v>
      </c>
      <c r="C1067" s="51">
        <v>80503</v>
      </c>
      <c r="D1067" s="236" t="s">
        <v>1884</v>
      </c>
      <c r="E1067" s="48" t="s">
        <v>230</v>
      </c>
      <c r="F1067" s="74">
        <v>4</v>
      </c>
      <c r="G1067" s="54">
        <v>4</v>
      </c>
      <c r="H1067" s="54">
        <v>630.30999999999995</v>
      </c>
      <c r="I1067" s="54">
        <v>58.819999999999993</v>
      </c>
      <c r="J1067" s="86">
        <f t="shared" si="260"/>
        <v>2756.52</v>
      </c>
      <c r="K1067" s="86">
        <f t="shared" si="261"/>
        <v>2756.52</v>
      </c>
    </row>
    <row r="1068" spans="1:11" ht="22.5" x14ac:dyDescent="0.2">
      <c r="A1068" s="28" t="s">
        <v>1885</v>
      </c>
      <c r="B1068" s="50" t="s">
        <v>234</v>
      </c>
      <c r="C1068" s="51">
        <v>80517</v>
      </c>
      <c r="D1068" s="236" t="s">
        <v>546</v>
      </c>
      <c r="E1068" s="48" t="s">
        <v>230</v>
      </c>
      <c r="F1068" s="74">
        <v>28</v>
      </c>
      <c r="G1068" s="54">
        <v>28</v>
      </c>
      <c r="H1068" s="54">
        <v>254.08</v>
      </c>
      <c r="I1068" s="54">
        <v>50.67</v>
      </c>
      <c r="J1068" s="86">
        <f t="shared" si="260"/>
        <v>8533</v>
      </c>
      <c r="K1068" s="86">
        <f t="shared" si="261"/>
        <v>8533</v>
      </c>
    </row>
    <row r="1069" spans="1:11" ht="22.5" x14ac:dyDescent="0.2">
      <c r="A1069" s="28" t="s">
        <v>1886</v>
      </c>
      <c r="B1069" s="50" t="s">
        <v>234</v>
      </c>
      <c r="C1069" s="51">
        <v>80519</v>
      </c>
      <c r="D1069" s="236" t="s">
        <v>1176</v>
      </c>
      <c r="E1069" s="48" t="s">
        <v>230</v>
      </c>
      <c r="F1069" s="74">
        <v>4</v>
      </c>
      <c r="G1069" s="54">
        <v>4</v>
      </c>
      <c r="H1069" s="54">
        <v>332.69</v>
      </c>
      <c r="I1069" s="54">
        <v>50.67</v>
      </c>
      <c r="J1069" s="86">
        <f t="shared" si="260"/>
        <v>1533.44</v>
      </c>
      <c r="K1069" s="86">
        <f t="shared" si="261"/>
        <v>1533.44</v>
      </c>
    </row>
    <row r="1070" spans="1:11" ht="22.5" x14ac:dyDescent="0.2">
      <c r="A1070" s="28" t="s">
        <v>1887</v>
      </c>
      <c r="B1070" s="50" t="s">
        <v>234</v>
      </c>
      <c r="C1070" s="51">
        <v>80514</v>
      </c>
      <c r="D1070" s="236" t="s">
        <v>550</v>
      </c>
      <c r="E1070" s="48" t="s">
        <v>230</v>
      </c>
      <c r="F1070" s="74">
        <v>32</v>
      </c>
      <c r="G1070" s="54">
        <v>32</v>
      </c>
      <c r="H1070" s="54">
        <v>33.83</v>
      </c>
      <c r="I1070" s="54">
        <v>4.3499999999999996</v>
      </c>
      <c r="J1070" s="86">
        <f t="shared" si="260"/>
        <v>1221.76</v>
      </c>
      <c r="K1070" s="86">
        <f t="shared" si="261"/>
        <v>1221.76</v>
      </c>
    </row>
    <row r="1071" spans="1:11" ht="22.5" x14ac:dyDescent="0.2">
      <c r="A1071" s="28" t="s">
        <v>1888</v>
      </c>
      <c r="B1071" s="50" t="s">
        <v>234</v>
      </c>
      <c r="C1071" s="51">
        <v>80513</v>
      </c>
      <c r="D1071" s="236" t="s">
        <v>548</v>
      </c>
      <c r="E1071" s="48" t="s">
        <v>230</v>
      </c>
      <c r="F1071" s="74">
        <v>32</v>
      </c>
      <c r="G1071" s="54">
        <v>32</v>
      </c>
      <c r="H1071" s="54">
        <v>9.6999999999999993</v>
      </c>
      <c r="I1071" s="54">
        <v>9.9699999999999989</v>
      </c>
      <c r="J1071" s="86">
        <f t="shared" si="260"/>
        <v>629.44000000000005</v>
      </c>
      <c r="K1071" s="86">
        <f t="shared" si="261"/>
        <v>629.44000000000005</v>
      </c>
    </row>
    <row r="1072" spans="1:11" ht="22.5" x14ac:dyDescent="0.2">
      <c r="A1072" s="28" t="s">
        <v>1889</v>
      </c>
      <c r="B1072" s="50" t="s">
        <v>234</v>
      </c>
      <c r="C1072" s="51">
        <v>80520</v>
      </c>
      <c r="D1072" s="236" t="s">
        <v>554</v>
      </c>
      <c r="E1072" s="48" t="s">
        <v>555</v>
      </c>
      <c r="F1072" s="74">
        <v>32</v>
      </c>
      <c r="G1072" s="54">
        <v>32</v>
      </c>
      <c r="H1072" s="54">
        <v>4.37</v>
      </c>
      <c r="I1072" s="54">
        <v>6.22</v>
      </c>
      <c r="J1072" s="86">
        <f t="shared" si="260"/>
        <v>338.88</v>
      </c>
      <c r="K1072" s="86">
        <f t="shared" si="261"/>
        <v>338.88</v>
      </c>
    </row>
    <row r="1073" spans="1:11" ht="22.5" x14ac:dyDescent="0.2">
      <c r="A1073" s="28" t="s">
        <v>1890</v>
      </c>
      <c r="B1073" s="50" t="s">
        <v>234</v>
      </c>
      <c r="C1073" s="51">
        <v>80526</v>
      </c>
      <c r="D1073" s="236" t="s">
        <v>557</v>
      </c>
      <c r="E1073" s="48" t="s">
        <v>230</v>
      </c>
      <c r="F1073" s="74">
        <v>32</v>
      </c>
      <c r="G1073" s="54">
        <v>32</v>
      </c>
      <c r="H1073" s="54">
        <v>133.38999999999999</v>
      </c>
      <c r="I1073" s="54">
        <v>4.67</v>
      </c>
      <c r="J1073" s="86">
        <f t="shared" si="260"/>
        <v>4417.92</v>
      </c>
      <c r="K1073" s="86">
        <f t="shared" si="261"/>
        <v>4417.92</v>
      </c>
    </row>
    <row r="1074" spans="1:11" ht="22.5" x14ac:dyDescent="0.2">
      <c r="A1074" s="28" t="s">
        <v>1891</v>
      </c>
      <c r="B1074" s="50" t="s">
        <v>318</v>
      </c>
      <c r="C1074" s="51">
        <v>95544</v>
      </c>
      <c r="D1074" s="236" t="s">
        <v>559</v>
      </c>
      <c r="E1074" s="48" t="s">
        <v>230</v>
      </c>
      <c r="F1074" s="74">
        <v>32</v>
      </c>
      <c r="G1074" s="54">
        <v>32</v>
      </c>
      <c r="H1074" s="54">
        <v>20.190000000000001</v>
      </c>
      <c r="I1074" s="54">
        <v>7.0600000000000005</v>
      </c>
      <c r="J1074" s="86">
        <f t="shared" si="260"/>
        <v>872</v>
      </c>
      <c r="K1074" s="86">
        <f t="shared" si="261"/>
        <v>872</v>
      </c>
    </row>
    <row r="1075" spans="1:11" ht="22.5" x14ac:dyDescent="0.2">
      <c r="A1075" s="59" t="s">
        <v>1892</v>
      </c>
      <c r="B1075" s="60"/>
      <c r="C1075" s="60"/>
      <c r="D1075" s="59" t="s">
        <v>1191</v>
      </c>
      <c r="E1075" s="60"/>
      <c r="F1075" s="81"/>
      <c r="G1075" s="81"/>
      <c r="H1075" s="81"/>
      <c r="I1075" s="81"/>
      <c r="J1075" s="90">
        <f>SUM(J1076:J1084)</f>
        <v>11244.7</v>
      </c>
      <c r="K1075" s="90">
        <f>SUM(K1076:K1084)</f>
        <v>11244.7</v>
      </c>
    </row>
    <row r="1076" spans="1:11" ht="22.5" x14ac:dyDescent="0.2">
      <c r="A1076" s="28" t="s">
        <v>1893</v>
      </c>
      <c r="B1076" s="50" t="s">
        <v>234</v>
      </c>
      <c r="C1076" s="51">
        <v>80587</v>
      </c>
      <c r="D1076" s="236" t="s">
        <v>1203</v>
      </c>
      <c r="E1076" s="48" t="s">
        <v>230</v>
      </c>
      <c r="F1076" s="74">
        <v>26</v>
      </c>
      <c r="G1076" s="54">
        <v>26</v>
      </c>
      <c r="H1076" s="54">
        <v>72.06</v>
      </c>
      <c r="I1076" s="54">
        <v>12.14</v>
      </c>
      <c r="J1076" s="86">
        <f t="shared" ref="J1076:J1084" si="262">TRUNC((I1076+H1076)*F1076,2)</f>
        <v>2189.1999999999998</v>
      </c>
      <c r="K1076" s="86">
        <f t="shared" ref="K1076:K1084" si="263">TRUNC((I1076+H1076)*G1076,2)</f>
        <v>2189.1999999999998</v>
      </c>
    </row>
    <row r="1077" spans="1:11" ht="22.5" x14ac:dyDescent="0.2">
      <c r="A1077" s="28" t="s">
        <v>1894</v>
      </c>
      <c r="B1077" s="50" t="s">
        <v>234</v>
      </c>
      <c r="C1077" s="51">
        <v>80543</v>
      </c>
      <c r="D1077" s="236" t="s">
        <v>1895</v>
      </c>
      <c r="E1077" s="48" t="s">
        <v>230</v>
      </c>
      <c r="F1077" s="74">
        <v>4</v>
      </c>
      <c r="G1077" s="54">
        <v>4</v>
      </c>
      <c r="H1077" s="54">
        <v>153.5</v>
      </c>
      <c r="I1077" s="54">
        <v>51.040000000000006</v>
      </c>
      <c r="J1077" s="86">
        <f t="shared" si="262"/>
        <v>818.16</v>
      </c>
      <c r="K1077" s="86">
        <f t="shared" si="263"/>
        <v>818.16</v>
      </c>
    </row>
    <row r="1078" spans="1:11" ht="22.5" x14ac:dyDescent="0.2">
      <c r="A1078" s="28" t="s">
        <v>1896</v>
      </c>
      <c r="B1078" s="50" t="s">
        <v>234</v>
      </c>
      <c r="C1078" s="51">
        <v>80550</v>
      </c>
      <c r="D1078" s="236" t="s">
        <v>523</v>
      </c>
      <c r="E1078" s="48" t="s">
        <v>524</v>
      </c>
      <c r="F1078" s="74">
        <v>4</v>
      </c>
      <c r="G1078" s="54">
        <v>4</v>
      </c>
      <c r="H1078" s="54">
        <v>3.56</v>
      </c>
      <c r="I1078" s="54">
        <v>4.67</v>
      </c>
      <c r="J1078" s="86">
        <f t="shared" si="262"/>
        <v>32.92</v>
      </c>
      <c r="K1078" s="86">
        <f t="shared" si="263"/>
        <v>32.92</v>
      </c>
    </row>
    <row r="1079" spans="1:11" ht="22.5" x14ac:dyDescent="0.2">
      <c r="A1079" s="28" t="s">
        <v>1897</v>
      </c>
      <c r="B1079" s="50" t="s">
        <v>234</v>
      </c>
      <c r="C1079" s="51">
        <v>80556</v>
      </c>
      <c r="D1079" s="236" t="s">
        <v>1898</v>
      </c>
      <c r="E1079" s="48" t="s">
        <v>230</v>
      </c>
      <c r="F1079" s="74">
        <v>30</v>
      </c>
      <c r="G1079" s="54">
        <v>30</v>
      </c>
      <c r="H1079" s="54">
        <v>2.81</v>
      </c>
      <c r="I1079" s="54">
        <v>7.7700000000000005</v>
      </c>
      <c r="J1079" s="86">
        <f t="shared" si="262"/>
        <v>317.39999999999998</v>
      </c>
      <c r="K1079" s="86">
        <f t="shared" si="263"/>
        <v>317.39999999999998</v>
      </c>
    </row>
    <row r="1080" spans="1:11" ht="22.5" x14ac:dyDescent="0.2">
      <c r="A1080" s="28" t="s">
        <v>1899</v>
      </c>
      <c r="B1080" s="50" t="s">
        <v>318</v>
      </c>
      <c r="C1080" s="51">
        <v>86883</v>
      </c>
      <c r="D1080" s="236" t="s">
        <v>517</v>
      </c>
      <c r="E1080" s="48" t="s">
        <v>230</v>
      </c>
      <c r="F1080" s="74">
        <v>30</v>
      </c>
      <c r="G1080" s="54">
        <v>30</v>
      </c>
      <c r="H1080" s="54">
        <v>8.1999999999999993</v>
      </c>
      <c r="I1080" s="54">
        <v>1.87</v>
      </c>
      <c r="J1080" s="86">
        <f t="shared" si="262"/>
        <v>302.10000000000002</v>
      </c>
      <c r="K1080" s="86">
        <f t="shared" si="263"/>
        <v>302.10000000000002</v>
      </c>
    </row>
    <row r="1081" spans="1:11" ht="22.5" x14ac:dyDescent="0.2">
      <c r="A1081" s="28" t="s">
        <v>1900</v>
      </c>
      <c r="B1081" s="50" t="s">
        <v>234</v>
      </c>
      <c r="C1081" s="51">
        <v>80572</v>
      </c>
      <c r="D1081" s="236" t="s">
        <v>515</v>
      </c>
      <c r="E1081" s="48" t="s">
        <v>230</v>
      </c>
      <c r="F1081" s="74">
        <v>26</v>
      </c>
      <c r="G1081" s="54">
        <v>26</v>
      </c>
      <c r="H1081" s="54">
        <v>104.36999999999999</v>
      </c>
      <c r="I1081" s="54">
        <v>6.22</v>
      </c>
      <c r="J1081" s="86">
        <f t="shared" si="262"/>
        <v>2875.34</v>
      </c>
      <c r="K1081" s="86">
        <f t="shared" si="263"/>
        <v>2875.34</v>
      </c>
    </row>
    <row r="1082" spans="1:11" ht="33.75" x14ac:dyDescent="0.2">
      <c r="A1082" s="28" t="s">
        <v>1901</v>
      </c>
      <c r="B1082" s="50" t="s">
        <v>234</v>
      </c>
      <c r="C1082" s="51">
        <v>80573</v>
      </c>
      <c r="D1082" s="236" t="s">
        <v>1198</v>
      </c>
      <c r="E1082" s="48" t="s">
        <v>230</v>
      </c>
      <c r="F1082" s="74">
        <v>4</v>
      </c>
      <c r="G1082" s="54">
        <v>4</v>
      </c>
      <c r="H1082" s="54">
        <v>653.44000000000005</v>
      </c>
      <c r="I1082" s="54">
        <v>6.22</v>
      </c>
      <c r="J1082" s="86">
        <f t="shared" si="262"/>
        <v>2638.64</v>
      </c>
      <c r="K1082" s="86">
        <f t="shared" si="263"/>
        <v>2638.64</v>
      </c>
    </row>
    <row r="1083" spans="1:11" ht="22.5" x14ac:dyDescent="0.2">
      <c r="A1083" s="28" t="s">
        <v>1902</v>
      </c>
      <c r="B1083" s="50" t="s">
        <v>234</v>
      </c>
      <c r="C1083" s="51">
        <v>80580</v>
      </c>
      <c r="D1083" s="236" t="s">
        <v>1201</v>
      </c>
      <c r="E1083" s="48" t="s">
        <v>230</v>
      </c>
      <c r="F1083" s="74">
        <v>30</v>
      </c>
      <c r="G1083" s="54">
        <v>30</v>
      </c>
      <c r="H1083" s="54">
        <v>57.96</v>
      </c>
      <c r="I1083" s="54">
        <v>4.66</v>
      </c>
      <c r="J1083" s="86">
        <f t="shared" si="262"/>
        <v>1878.6</v>
      </c>
      <c r="K1083" s="86">
        <f t="shared" si="263"/>
        <v>1878.6</v>
      </c>
    </row>
    <row r="1084" spans="1:11" ht="22.5" x14ac:dyDescent="0.2">
      <c r="A1084" s="28" t="s">
        <v>1903</v>
      </c>
      <c r="B1084" s="50" t="s">
        <v>400</v>
      </c>
      <c r="C1084" s="58" t="s">
        <v>1184</v>
      </c>
      <c r="D1084" s="236" t="s">
        <v>1185</v>
      </c>
      <c r="E1084" s="48" t="s">
        <v>230</v>
      </c>
      <c r="F1084" s="74">
        <v>2</v>
      </c>
      <c r="G1084" s="54">
        <v>2</v>
      </c>
      <c r="H1084" s="54">
        <v>89.95</v>
      </c>
      <c r="I1084" s="54">
        <v>6.22</v>
      </c>
      <c r="J1084" s="86">
        <f t="shared" si="262"/>
        <v>192.34</v>
      </c>
      <c r="K1084" s="86">
        <f t="shared" si="263"/>
        <v>192.34</v>
      </c>
    </row>
    <row r="1085" spans="1:11" ht="22.5" x14ac:dyDescent="0.2">
      <c r="A1085" s="59" t="s">
        <v>1904</v>
      </c>
      <c r="B1085" s="60"/>
      <c r="C1085" s="60"/>
      <c r="D1085" s="59" t="s">
        <v>1905</v>
      </c>
      <c r="E1085" s="60"/>
      <c r="F1085" s="81"/>
      <c r="G1085" s="81"/>
      <c r="H1085" s="81"/>
      <c r="I1085" s="81"/>
      <c r="J1085" s="90">
        <f>SUM(J1086:J1090)</f>
        <v>1096.3500000000001</v>
      </c>
      <c r="K1085" s="90">
        <f>SUM(K1086:K1090)</f>
        <v>1096.3500000000001</v>
      </c>
    </row>
    <row r="1086" spans="1:11" ht="22.5" x14ac:dyDescent="0.2">
      <c r="A1086" s="28" t="s">
        <v>1906</v>
      </c>
      <c r="B1086" s="50" t="s">
        <v>234</v>
      </c>
      <c r="C1086" s="51">
        <v>80688</v>
      </c>
      <c r="D1086" s="236" t="s">
        <v>1907</v>
      </c>
      <c r="E1086" s="48" t="s">
        <v>230</v>
      </c>
      <c r="F1086" s="74">
        <v>3</v>
      </c>
      <c r="G1086" s="54">
        <v>3</v>
      </c>
      <c r="H1086" s="54">
        <v>139.83000000000001</v>
      </c>
      <c r="I1086" s="54">
        <v>12.14</v>
      </c>
      <c r="J1086" s="86">
        <f t="shared" ref="J1086:J1090" si="264">TRUNC((I1086+H1086)*F1086,2)</f>
        <v>455.91</v>
      </c>
      <c r="K1086" s="86">
        <f t="shared" ref="K1086:K1090" si="265">TRUNC((I1086+H1086)*G1086,2)</f>
        <v>455.91</v>
      </c>
    </row>
    <row r="1087" spans="1:11" ht="33.75" x14ac:dyDescent="0.2">
      <c r="A1087" s="28" t="s">
        <v>1908</v>
      </c>
      <c r="B1087" s="50" t="s">
        <v>318</v>
      </c>
      <c r="C1087" s="51">
        <v>86909</v>
      </c>
      <c r="D1087" s="237" t="s">
        <v>1909</v>
      </c>
      <c r="E1087" s="48" t="s">
        <v>230</v>
      </c>
      <c r="F1087" s="74">
        <v>3</v>
      </c>
      <c r="G1087" s="54">
        <v>3</v>
      </c>
      <c r="H1087" s="54">
        <v>116.94</v>
      </c>
      <c r="I1087" s="54">
        <v>3.6999999999999997</v>
      </c>
      <c r="J1087" s="86">
        <f t="shared" si="264"/>
        <v>361.92</v>
      </c>
      <c r="K1087" s="86">
        <f t="shared" si="265"/>
        <v>361.92</v>
      </c>
    </row>
    <row r="1088" spans="1:11" ht="22.5" x14ac:dyDescent="0.2">
      <c r="A1088" s="28" t="s">
        <v>1910</v>
      </c>
      <c r="B1088" s="50" t="s">
        <v>234</v>
      </c>
      <c r="C1088" s="51">
        <v>80556</v>
      </c>
      <c r="D1088" s="236" t="s">
        <v>1898</v>
      </c>
      <c r="E1088" s="48" t="s">
        <v>230</v>
      </c>
      <c r="F1088" s="74">
        <v>3</v>
      </c>
      <c r="G1088" s="54">
        <v>3</v>
      </c>
      <c r="H1088" s="54">
        <v>2.81</v>
      </c>
      <c r="I1088" s="54">
        <v>7.7700000000000005</v>
      </c>
      <c r="J1088" s="86">
        <f t="shared" si="264"/>
        <v>31.74</v>
      </c>
      <c r="K1088" s="86">
        <f t="shared" si="265"/>
        <v>31.74</v>
      </c>
    </row>
    <row r="1089" spans="1:11" ht="22.5" x14ac:dyDescent="0.2">
      <c r="A1089" s="28" t="s">
        <v>1911</v>
      </c>
      <c r="B1089" s="50" t="s">
        <v>234</v>
      </c>
      <c r="C1089" s="51">
        <v>80671</v>
      </c>
      <c r="D1089" s="236" t="s">
        <v>1912</v>
      </c>
      <c r="E1089" s="48" t="s">
        <v>230</v>
      </c>
      <c r="F1089" s="74">
        <v>3</v>
      </c>
      <c r="G1089" s="54">
        <v>3</v>
      </c>
      <c r="H1089" s="54">
        <v>11.879999999999999</v>
      </c>
      <c r="I1089" s="54">
        <v>11.2</v>
      </c>
      <c r="J1089" s="86">
        <f t="shared" si="264"/>
        <v>69.239999999999995</v>
      </c>
      <c r="K1089" s="86">
        <f t="shared" si="265"/>
        <v>69.239999999999995</v>
      </c>
    </row>
    <row r="1090" spans="1:11" ht="22.5" x14ac:dyDescent="0.2">
      <c r="A1090" s="28" t="s">
        <v>1913</v>
      </c>
      <c r="B1090" s="50" t="s">
        <v>234</v>
      </c>
      <c r="C1090" s="51">
        <v>80680</v>
      </c>
      <c r="D1090" s="236" t="s">
        <v>534</v>
      </c>
      <c r="E1090" s="48" t="s">
        <v>230</v>
      </c>
      <c r="F1090" s="74">
        <v>3</v>
      </c>
      <c r="G1090" s="54">
        <v>3</v>
      </c>
      <c r="H1090" s="54">
        <v>52.339999999999996</v>
      </c>
      <c r="I1090" s="54">
        <v>6.84</v>
      </c>
      <c r="J1090" s="86">
        <f t="shared" si="264"/>
        <v>177.54</v>
      </c>
      <c r="K1090" s="86">
        <f t="shared" si="265"/>
        <v>177.54</v>
      </c>
    </row>
    <row r="1091" spans="1:11" ht="22.5" x14ac:dyDescent="0.2">
      <c r="A1091" s="59" t="s">
        <v>1914</v>
      </c>
      <c r="B1091" s="60"/>
      <c r="C1091" s="60"/>
      <c r="D1091" s="59" t="s">
        <v>1915</v>
      </c>
      <c r="E1091" s="60"/>
      <c r="F1091" s="81"/>
      <c r="G1091" s="81"/>
      <c r="H1091" s="81"/>
      <c r="I1091" s="81"/>
      <c r="J1091" s="90">
        <f>SUM(J1092:J1096)</f>
        <v>1036.3599999999999</v>
      </c>
      <c r="K1091" s="90">
        <f>SUM(K1092:K1096)</f>
        <v>1036.3599999999999</v>
      </c>
    </row>
    <row r="1092" spans="1:11" ht="22.5" x14ac:dyDescent="0.2">
      <c r="A1092" s="28" t="s">
        <v>1916</v>
      </c>
      <c r="B1092" s="50" t="s">
        <v>234</v>
      </c>
      <c r="C1092" s="51">
        <v>80802</v>
      </c>
      <c r="D1092" s="236" t="s">
        <v>1917</v>
      </c>
      <c r="E1092" s="48" t="s">
        <v>230</v>
      </c>
      <c r="F1092" s="74">
        <v>1</v>
      </c>
      <c r="G1092" s="54">
        <v>1</v>
      </c>
      <c r="H1092" s="54">
        <v>346.64</v>
      </c>
      <c r="I1092" s="54">
        <v>46.69</v>
      </c>
      <c r="J1092" s="86">
        <f t="shared" ref="J1092:J1096" si="266">TRUNC((I1092+H1092)*F1092,2)</f>
        <v>393.33</v>
      </c>
      <c r="K1092" s="86">
        <f t="shared" ref="K1092:K1096" si="267">TRUNC((I1092+H1092)*G1092,2)</f>
        <v>393.33</v>
      </c>
    </row>
    <row r="1093" spans="1:11" ht="22.5" x14ac:dyDescent="0.2">
      <c r="A1093" s="28" t="s">
        <v>1918</v>
      </c>
      <c r="B1093" s="50" t="s">
        <v>318</v>
      </c>
      <c r="C1093" s="51">
        <v>86913</v>
      </c>
      <c r="D1093" s="237" t="s">
        <v>1919</v>
      </c>
      <c r="E1093" s="48" t="s">
        <v>230</v>
      </c>
      <c r="F1093" s="74">
        <v>3</v>
      </c>
      <c r="G1093" s="54">
        <v>3</v>
      </c>
      <c r="H1093" s="54">
        <v>50.16</v>
      </c>
      <c r="I1093" s="54">
        <v>3.39</v>
      </c>
      <c r="J1093" s="86">
        <f t="shared" si="266"/>
        <v>160.65</v>
      </c>
      <c r="K1093" s="86">
        <f t="shared" si="267"/>
        <v>160.65</v>
      </c>
    </row>
    <row r="1094" spans="1:11" ht="22.5" x14ac:dyDescent="0.2">
      <c r="A1094" s="28" t="s">
        <v>1920</v>
      </c>
      <c r="B1094" s="50" t="s">
        <v>234</v>
      </c>
      <c r="C1094" s="51">
        <v>80811</v>
      </c>
      <c r="D1094" s="236" t="s">
        <v>1921</v>
      </c>
      <c r="E1094" s="48" t="s">
        <v>230</v>
      </c>
      <c r="F1094" s="74">
        <v>7</v>
      </c>
      <c r="G1094" s="54">
        <v>7</v>
      </c>
      <c r="H1094" s="54">
        <v>41.4</v>
      </c>
      <c r="I1094" s="54">
        <v>6.22</v>
      </c>
      <c r="J1094" s="86">
        <f t="shared" si="266"/>
        <v>333.34</v>
      </c>
      <c r="K1094" s="86">
        <f t="shared" si="267"/>
        <v>333.34</v>
      </c>
    </row>
    <row r="1095" spans="1:11" ht="22.5" x14ac:dyDescent="0.2">
      <c r="A1095" s="28" t="s">
        <v>1922</v>
      </c>
      <c r="B1095" s="50" t="s">
        <v>234</v>
      </c>
      <c r="C1095" s="51">
        <v>80820</v>
      </c>
      <c r="D1095" s="236" t="s">
        <v>1923</v>
      </c>
      <c r="E1095" s="48" t="s">
        <v>230</v>
      </c>
      <c r="F1095" s="74">
        <v>3</v>
      </c>
      <c r="G1095" s="54">
        <v>3</v>
      </c>
      <c r="H1095" s="54">
        <v>13.469999999999999</v>
      </c>
      <c r="I1095" s="54">
        <v>11.2</v>
      </c>
      <c r="J1095" s="86">
        <f t="shared" si="266"/>
        <v>74.010000000000005</v>
      </c>
      <c r="K1095" s="86">
        <f t="shared" si="267"/>
        <v>74.010000000000005</v>
      </c>
    </row>
    <row r="1096" spans="1:11" ht="22.5" x14ac:dyDescent="0.2">
      <c r="A1096" s="28" t="s">
        <v>1924</v>
      </c>
      <c r="B1096" s="50" t="s">
        <v>234</v>
      </c>
      <c r="C1096" s="51">
        <v>80830</v>
      </c>
      <c r="D1096" s="236" t="s">
        <v>1925</v>
      </c>
      <c r="E1096" s="48" t="s">
        <v>230</v>
      </c>
      <c r="F1096" s="74">
        <v>3</v>
      </c>
      <c r="G1096" s="54">
        <v>3</v>
      </c>
      <c r="H1096" s="54">
        <v>20.34</v>
      </c>
      <c r="I1096" s="54">
        <v>4.67</v>
      </c>
      <c r="J1096" s="86">
        <f t="shared" si="266"/>
        <v>75.03</v>
      </c>
      <c r="K1096" s="86">
        <f t="shared" si="267"/>
        <v>75.03</v>
      </c>
    </row>
    <row r="1097" spans="1:11" ht="22.5" x14ac:dyDescent="0.2">
      <c r="A1097" s="59" t="s">
        <v>1926</v>
      </c>
      <c r="B1097" s="60"/>
      <c r="C1097" s="60"/>
      <c r="D1097" s="59" t="s">
        <v>501</v>
      </c>
      <c r="E1097" s="60"/>
      <c r="F1097" s="81"/>
      <c r="G1097" s="81"/>
      <c r="H1097" s="81"/>
      <c r="I1097" s="81"/>
      <c r="J1097" s="90">
        <f>SUM(J1098:J1102)</f>
        <v>3820.69</v>
      </c>
      <c r="K1097" s="90">
        <f>SUM(K1098:K1102)</f>
        <v>3820.69</v>
      </c>
    </row>
    <row r="1098" spans="1:11" ht="22.5" x14ac:dyDescent="0.2">
      <c r="A1098" s="28" t="s">
        <v>1927</v>
      </c>
      <c r="B1098" s="50" t="s">
        <v>234</v>
      </c>
      <c r="C1098" s="51">
        <v>80927</v>
      </c>
      <c r="D1098" s="236" t="s">
        <v>1928</v>
      </c>
      <c r="E1098" s="48" t="s">
        <v>230</v>
      </c>
      <c r="F1098" s="74">
        <v>9</v>
      </c>
      <c r="G1098" s="54">
        <v>9</v>
      </c>
      <c r="H1098" s="54">
        <v>92.210000000000008</v>
      </c>
      <c r="I1098" s="54">
        <v>18.98</v>
      </c>
      <c r="J1098" s="86">
        <f t="shared" ref="J1098:J1102" si="268">TRUNC((I1098+H1098)*F1098,2)</f>
        <v>1000.71</v>
      </c>
      <c r="K1098" s="86">
        <f t="shared" ref="K1098:K1102" si="269">TRUNC((I1098+H1098)*G1098,2)</f>
        <v>1000.71</v>
      </c>
    </row>
    <row r="1099" spans="1:11" ht="22.5" x14ac:dyDescent="0.2">
      <c r="A1099" s="28" t="s">
        <v>1929</v>
      </c>
      <c r="B1099" s="50" t="s">
        <v>234</v>
      </c>
      <c r="C1099" s="51">
        <v>80929</v>
      </c>
      <c r="D1099" s="236" t="s">
        <v>1930</v>
      </c>
      <c r="E1099" s="48" t="s">
        <v>230</v>
      </c>
      <c r="F1099" s="74">
        <v>6</v>
      </c>
      <c r="G1099" s="54">
        <v>6</v>
      </c>
      <c r="H1099" s="54">
        <v>145.01999999999998</v>
      </c>
      <c r="I1099" s="54">
        <v>29.58</v>
      </c>
      <c r="J1099" s="86">
        <f t="shared" si="268"/>
        <v>1047.5999999999999</v>
      </c>
      <c r="K1099" s="86">
        <f t="shared" si="269"/>
        <v>1047.5999999999999</v>
      </c>
    </row>
    <row r="1100" spans="1:11" ht="22.5" x14ac:dyDescent="0.2">
      <c r="A1100" s="28" t="s">
        <v>1931</v>
      </c>
      <c r="B1100" s="50" t="s">
        <v>234</v>
      </c>
      <c r="C1100" s="51">
        <v>80926</v>
      </c>
      <c r="D1100" s="236" t="s">
        <v>1932</v>
      </c>
      <c r="E1100" s="48" t="s">
        <v>230</v>
      </c>
      <c r="F1100" s="74">
        <v>1</v>
      </c>
      <c r="G1100" s="54">
        <v>1</v>
      </c>
      <c r="H1100" s="54">
        <v>70.919999999999987</v>
      </c>
      <c r="I1100" s="54">
        <v>18.98</v>
      </c>
      <c r="J1100" s="86">
        <f t="shared" si="268"/>
        <v>89.9</v>
      </c>
      <c r="K1100" s="86">
        <f t="shared" si="269"/>
        <v>89.9</v>
      </c>
    </row>
    <row r="1101" spans="1:11" ht="22.5" x14ac:dyDescent="0.2">
      <c r="A1101" s="28" t="s">
        <v>1933</v>
      </c>
      <c r="B1101" s="50" t="s">
        <v>234</v>
      </c>
      <c r="C1101" s="51">
        <v>80980</v>
      </c>
      <c r="D1101" s="236" t="s">
        <v>1934</v>
      </c>
      <c r="E1101" s="48" t="s">
        <v>230</v>
      </c>
      <c r="F1101" s="74">
        <v>5</v>
      </c>
      <c r="G1101" s="54">
        <v>5</v>
      </c>
      <c r="H1101" s="54">
        <v>185.1</v>
      </c>
      <c r="I1101" s="54">
        <v>26.46</v>
      </c>
      <c r="J1101" s="86">
        <f t="shared" si="268"/>
        <v>1057.8</v>
      </c>
      <c r="K1101" s="86">
        <f t="shared" si="269"/>
        <v>1057.8</v>
      </c>
    </row>
    <row r="1102" spans="1:11" ht="22.5" x14ac:dyDescent="0.2">
      <c r="A1102" s="28" t="s">
        <v>1935</v>
      </c>
      <c r="B1102" s="50" t="s">
        <v>234</v>
      </c>
      <c r="C1102" s="51">
        <v>80911</v>
      </c>
      <c r="D1102" s="236" t="s">
        <v>1548</v>
      </c>
      <c r="E1102" s="48" t="s">
        <v>230</v>
      </c>
      <c r="F1102" s="74">
        <v>2</v>
      </c>
      <c r="G1102" s="54">
        <v>2</v>
      </c>
      <c r="H1102" s="54">
        <v>276.53999999999996</v>
      </c>
      <c r="I1102" s="54">
        <v>35.799999999999997</v>
      </c>
      <c r="J1102" s="86">
        <f t="shared" si="268"/>
        <v>624.67999999999995</v>
      </c>
      <c r="K1102" s="86">
        <f t="shared" si="269"/>
        <v>624.67999999999995</v>
      </c>
    </row>
    <row r="1103" spans="1:11" x14ac:dyDescent="0.2">
      <c r="A1103" s="55" t="s">
        <v>1936</v>
      </c>
      <c r="B1103" s="56"/>
      <c r="C1103" s="56"/>
      <c r="D1103" s="55" t="s">
        <v>573</v>
      </c>
      <c r="E1103" s="56"/>
      <c r="F1103" s="80"/>
      <c r="G1103" s="80"/>
      <c r="H1103" s="80"/>
      <c r="I1103" s="80"/>
      <c r="J1103" s="88">
        <f>SUM(J1104,J1110,J1118,J1120,J1129,J1135,J1139,J1152,J1155,J1158)</f>
        <v>29499.57</v>
      </c>
      <c r="K1103" s="88">
        <f>SUM(K1104,K1110,K1118,K1120,K1129,K1135,K1139,K1152,K1155,K1158)</f>
        <v>29499.57</v>
      </c>
    </row>
    <row r="1104" spans="1:11" ht="22.5" x14ac:dyDescent="0.2">
      <c r="A1104" s="59" t="s">
        <v>1937</v>
      </c>
      <c r="B1104" s="60"/>
      <c r="C1104" s="60"/>
      <c r="D1104" s="59" t="s">
        <v>575</v>
      </c>
      <c r="E1104" s="60"/>
      <c r="F1104" s="81"/>
      <c r="G1104" s="81"/>
      <c r="H1104" s="81"/>
      <c r="I1104" s="81"/>
      <c r="J1104" s="90">
        <f>SUM(J1105:J1109)</f>
        <v>18257.22</v>
      </c>
      <c r="K1104" s="90">
        <f>SUM(K1105:K1109)</f>
        <v>18257.22</v>
      </c>
    </row>
    <row r="1105" spans="1:11" ht="22.5" x14ac:dyDescent="0.2">
      <c r="A1105" s="28" t="s">
        <v>1938</v>
      </c>
      <c r="B1105" s="50" t="s">
        <v>234</v>
      </c>
      <c r="C1105" s="51">
        <v>81003</v>
      </c>
      <c r="D1105" s="236" t="s">
        <v>577</v>
      </c>
      <c r="E1105" s="48" t="s">
        <v>255</v>
      </c>
      <c r="F1105" s="74">
        <v>70</v>
      </c>
      <c r="G1105" s="54">
        <v>70</v>
      </c>
      <c r="H1105" s="54">
        <v>3.46</v>
      </c>
      <c r="I1105" s="54">
        <v>3.74</v>
      </c>
      <c r="J1105" s="86">
        <f t="shared" ref="J1105:J1109" si="270">TRUNC((I1105+H1105)*F1105,2)</f>
        <v>504</v>
      </c>
      <c r="K1105" s="86">
        <f t="shared" ref="K1105:K1109" si="271">TRUNC((I1105+H1105)*G1105,2)</f>
        <v>504</v>
      </c>
    </row>
    <row r="1106" spans="1:11" ht="33.75" x14ac:dyDescent="0.2">
      <c r="A1106" s="28" t="s">
        <v>1939</v>
      </c>
      <c r="B1106" s="50" t="s">
        <v>318</v>
      </c>
      <c r="C1106" s="51">
        <v>89447</v>
      </c>
      <c r="D1106" s="236" t="s">
        <v>1221</v>
      </c>
      <c r="E1106" s="48" t="s">
        <v>255</v>
      </c>
      <c r="F1106" s="74">
        <v>50</v>
      </c>
      <c r="G1106" s="54">
        <v>50</v>
      </c>
      <c r="H1106" s="54">
        <v>10.29</v>
      </c>
      <c r="I1106" s="54">
        <v>0.7</v>
      </c>
      <c r="J1106" s="86">
        <f t="shared" si="270"/>
        <v>549.5</v>
      </c>
      <c r="K1106" s="86">
        <f t="shared" si="271"/>
        <v>549.5</v>
      </c>
    </row>
    <row r="1107" spans="1:11" ht="33.75" x14ac:dyDescent="0.2">
      <c r="A1107" s="28" t="s">
        <v>1940</v>
      </c>
      <c r="B1107" s="50" t="s">
        <v>318</v>
      </c>
      <c r="C1107" s="51">
        <v>89449</v>
      </c>
      <c r="D1107" s="236" t="s">
        <v>579</v>
      </c>
      <c r="E1107" s="48" t="s">
        <v>255</v>
      </c>
      <c r="F1107" s="74">
        <v>80</v>
      </c>
      <c r="G1107" s="54">
        <v>80</v>
      </c>
      <c r="H1107" s="54">
        <v>17.66</v>
      </c>
      <c r="I1107" s="54">
        <v>1.04</v>
      </c>
      <c r="J1107" s="86">
        <f t="shared" si="270"/>
        <v>1496</v>
      </c>
      <c r="K1107" s="86">
        <f t="shared" si="271"/>
        <v>1496</v>
      </c>
    </row>
    <row r="1108" spans="1:11" ht="22.5" x14ac:dyDescent="0.2">
      <c r="A1108" s="28" t="s">
        <v>1941</v>
      </c>
      <c r="B1108" s="50" t="s">
        <v>234</v>
      </c>
      <c r="C1108" s="51">
        <v>81007</v>
      </c>
      <c r="D1108" s="236" t="s">
        <v>581</v>
      </c>
      <c r="E1108" s="48" t="s">
        <v>255</v>
      </c>
      <c r="F1108" s="74">
        <v>65</v>
      </c>
      <c r="G1108" s="54">
        <v>65</v>
      </c>
      <c r="H1108" s="54">
        <v>21.08</v>
      </c>
      <c r="I1108" s="54">
        <v>9.23</v>
      </c>
      <c r="J1108" s="86">
        <f t="shared" si="270"/>
        <v>1970.15</v>
      </c>
      <c r="K1108" s="86">
        <f t="shared" si="271"/>
        <v>1970.15</v>
      </c>
    </row>
    <row r="1109" spans="1:11" ht="22.5" x14ac:dyDescent="0.2">
      <c r="A1109" s="28" t="s">
        <v>1942</v>
      </c>
      <c r="B1109" s="50" t="s">
        <v>234</v>
      </c>
      <c r="C1109" s="51">
        <v>81009</v>
      </c>
      <c r="D1109" s="236" t="s">
        <v>1554</v>
      </c>
      <c r="E1109" s="48" t="s">
        <v>255</v>
      </c>
      <c r="F1109" s="74">
        <v>231</v>
      </c>
      <c r="G1109" s="54">
        <v>231</v>
      </c>
      <c r="H1109" s="54">
        <v>44.69</v>
      </c>
      <c r="I1109" s="54">
        <v>14.780000000000001</v>
      </c>
      <c r="J1109" s="86">
        <f t="shared" si="270"/>
        <v>13737.57</v>
      </c>
      <c r="K1109" s="86">
        <f t="shared" si="271"/>
        <v>13737.57</v>
      </c>
    </row>
    <row r="1110" spans="1:11" ht="22.5" x14ac:dyDescent="0.2">
      <c r="A1110" s="59" t="s">
        <v>1943</v>
      </c>
      <c r="B1110" s="60"/>
      <c r="C1110" s="60"/>
      <c r="D1110" s="59" t="s">
        <v>617</v>
      </c>
      <c r="E1110" s="60"/>
      <c r="F1110" s="81"/>
      <c r="G1110" s="81"/>
      <c r="H1110" s="81"/>
      <c r="I1110" s="81"/>
      <c r="J1110" s="90">
        <f>SUM(J1111:J1117)</f>
        <v>3306.2400000000002</v>
      </c>
      <c r="K1110" s="90">
        <f>SUM(K1111:K1117)</f>
        <v>3306.2400000000002</v>
      </c>
    </row>
    <row r="1111" spans="1:11" ht="22.5" x14ac:dyDescent="0.2">
      <c r="A1111" s="28" t="s">
        <v>1944</v>
      </c>
      <c r="B1111" s="50" t="s">
        <v>234</v>
      </c>
      <c r="C1111" s="51">
        <v>81041</v>
      </c>
      <c r="D1111" s="236" t="s">
        <v>1945</v>
      </c>
      <c r="E1111" s="48" t="s">
        <v>230</v>
      </c>
      <c r="F1111" s="74">
        <v>2</v>
      </c>
      <c r="G1111" s="54">
        <v>2</v>
      </c>
      <c r="H1111" s="54">
        <v>13.370000000000001</v>
      </c>
      <c r="I1111" s="54">
        <v>2.8</v>
      </c>
      <c r="J1111" s="86">
        <f t="shared" ref="J1111:J1117" si="272">TRUNC((I1111+H1111)*F1111,2)</f>
        <v>32.340000000000003</v>
      </c>
      <c r="K1111" s="86">
        <f t="shared" ref="K1111:K1117" si="273">TRUNC((I1111+H1111)*G1111,2)</f>
        <v>32.340000000000003</v>
      </c>
    </row>
    <row r="1112" spans="1:11" ht="56.25" x14ac:dyDescent="0.2">
      <c r="A1112" s="28" t="s">
        <v>1946</v>
      </c>
      <c r="B1112" s="46" t="s">
        <v>318</v>
      </c>
      <c r="C1112" s="47">
        <v>94790</v>
      </c>
      <c r="D1112" s="236" t="s">
        <v>1564</v>
      </c>
      <c r="E1112" s="48" t="s">
        <v>230</v>
      </c>
      <c r="F1112" s="74">
        <v>2</v>
      </c>
      <c r="G1112" s="54">
        <v>2</v>
      </c>
      <c r="H1112" s="54">
        <v>312.17</v>
      </c>
      <c r="I1112" s="54">
        <v>9.52</v>
      </c>
      <c r="J1112" s="86">
        <f t="shared" si="272"/>
        <v>643.38</v>
      </c>
      <c r="K1112" s="86">
        <f t="shared" si="273"/>
        <v>643.38</v>
      </c>
    </row>
    <row r="1113" spans="1:11" ht="22.5" x14ac:dyDescent="0.2">
      <c r="A1113" s="28" t="s">
        <v>1947</v>
      </c>
      <c r="B1113" s="50" t="s">
        <v>234</v>
      </c>
      <c r="C1113" s="51">
        <v>81042</v>
      </c>
      <c r="D1113" s="236" t="s">
        <v>1948</v>
      </c>
      <c r="E1113" s="48" t="s">
        <v>230</v>
      </c>
      <c r="F1113" s="74">
        <v>16</v>
      </c>
      <c r="G1113" s="54">
        <v>16</v>
      </c>
      <c r="H1113" s="54">
        <v>17.2</v>
      </c>
      <c r="I1113" s="54">
        <v>2.8</v>
      </c>
      <c r="J1113" s="86">
        <f t="shared" si="272"/>
        <v>320</v>
      </c>
      <c r="K1113" s="86">
        <f t="shared" si="273"/>
        <v>320</v>
      </c>
    </row>
    <row r="1114" spans="1:11" ht="22.5" x14ac:dyDescent="0.2">
      <c r="A1114" s="28" t="s">
        <v>1949</v>
      </c>
      <c r="B1114" s="50" t="s">
        <v>234</v>
      </c>
      <c r="C1114" s="51">
        <v>81043</v>
      </c>
      <c r="D1114" s="236" t="s">
        <v>1950</v>
      </c>
      <c r="E1114" s="48" t="s">
        <v>230</v>
      </c>
      <c r="F1114" s="74">
        <v>44</v>
      </c>
      <c r="G1114" s="54">
        <v>44</v>
      </c>
      <c r="H1114" s="54">
        <v>41.94</v>
      </c>
      <c r="I1114" s="54">
        <v>4.34</v>
      </c>
      <c r="J1114" s="86">
        <f t="shared" si="272"/>
        <v>2036.32</v>
      </c>
      <c r="K1114" s="86">
        <f t="shared" si="273"/>
        <v>2036.32</v>
      </c>
    </row>
    <row r="1115" spans="1:11" ht="22.5" x14ac:dyDescent="0.2">
      <c r="A1115" s="28" t="s">
        <v>1951</v>
      </c>
      <c r="B1115" s="50" t="s">
        <v>234</v>
      </c>
      <c r="C1115" s="51">
        <v>81066</v>
      </c>
      <c r="D1115" s="236" t="s">
        <v>619</v>
      </c>
      <c r="E1115" s="48" t="s">
        <v>230</v>
      </c>
      <c r="F1115" s="74">
        <v>2</v>
      </c>
      <c r="G1115" s="54">
        <v>2</v>
      </c>
      <c r="H1115" s="54">
        <v>0.85</v>
      </c>
      <c r="I1115" s="54">
        <v>2.8</v>
      </c>
      <c r="J1115" s="86">
        <f t="shared" si="272"/>
        <v>7.3</v>
      </c>
      <c r="K1115" s="86">
        <f t="shared" si="273"/>
        <v>7.3</v>
      </c>
    </row>
    <row r="1116" spans="1:11" ht="22.5" x14ac:dyDescent="0.2">
      <c r="A1116" s="28" t="s">
        <v>1952</v>
      </c>
      <c r="B1116" s="50" t="s">
        <v>234</v>
      </c>
      <c r="C1116" s="51">
        <v>81070</v>
      </c>
      <c r="D1116" s="236" t="s">
        <v>1953</v>
      </c>
      <c r="E1116" s="48" t="s">
        <v>230</v>
      </c>
      <c r="F1116" s="74">
        <v>10</v>
      </c>
      <c r="G1116" s="54">
        <v>10</v>
      </c>
      <c r="H1116" s="54">
        <v>10.959999999999999</v>
      </c>
      <c r="I1116" s="54">
        <v>4.3499999999999996</v>
      </c>
      <c r="J1116" s="86">
        <f t="shared" si="272"/>
        <v>153.1</v>
      </c>
      <c r="K1116" s="86">
        <f t="shared" si="273"/>
        <v>153.1</v>
      </c>
    </row>
    <row r="1117" spans="1:11" ht="22.5" x14ac:dyDescent="0.2">
      <c r="A1117" s="28" t="s">
        <v>1954</v>
      </c>
      <c r="B1117" s="50" t="s">
        <v>234</v>
      </c>
      <c r="C1117" s="51">
        <v>81072</v>
      </c>
      <c r="D1117" s="236" t="s">
        <v>1562</v>
      </c>
      <c r="E1117" s="48" t="s">
        <v>230</v>
      </c>
      <c r="F1117" s="74">
        <v>4</v>
      </c>
      <c r="G1117" s="54">
        <v>4</v>
      </c>
      <c r="H1117" s="54">
        <v>22.69</v>
      </c>
      <c r="I1117" s="54">
        <v>5.76</v>
      </c>
      <c r="J1117" s="86">
        <f t="shared" si="272"/>
        <v>113.8</v>
      </c>
      <c r="K1117" s="86">
        <f t="shared" si="273"/>
        <v>113.8</v>
      </c>
    </row>
    <row r="1118" spans="1:11" ht="22.5" x14ac:dyDescent="0.2">
      <c r="A1118" s="59" t="s">
        <v>1955</v>
      </c>
      <c r="B1118" s="60"/>
      <c r="C1118" s="60"/>
      <c r="D1118" s="59" t="s">
        <v>1229</v>
      </c>
      <c r="E1118" s="60"/>
      <c r="F1118" s="81"/>
      <c r="G1118" s="81"/>
      <c r="H1118" s="81"/>
      <c r="I1118" s="81"/>
      <c r="J1118" s="91">
        <f>J1119</f>
        <v>153.84</v>
      </c>
      <c r="K1118" s="91">
        <f>K1119</f>
        <v>153.84</v>
      </c>
    </row>
    <row r="1119" spans="1:11" ht="22.5" x14ac:dyDescent="0.2">
      <c r="A1119" s="28" t="s">
        <v>1956</v>
      </c>
      <c r="B1119" s="50" t="s">
        <v>234</v>
      </c>
      <c r="C1119" s="51">
        <v>81108</v>
      </c>
      <c r="D1119" s="236" t="s">
        <v>1569</v>
      </c>
      <c r="E1119" s="48" t="s">
        <v>230</v>
      </c>
      <c r="F1119" s="74">
        <v>4</v>
      </c>
      <c r="G1119" s="54">
        <v>4</v>
      </c>
      <c r="H1119" s="54">
        <v>32.71</v>
      </c>
      <c r="I1119" s="54">
        <v>5.75</v>
      </c>
      <c r="J1119" s="86">
        <f>TRUNC((I1119+H1119)*F1119,2)</f>
        <v>153.84</v>
      </c>
      <c r="K1119" s="86">
        <f>TRUNC((I1119+H1119)*G1119,2)</f>
        <v>153.84</v>
      </c>
    </row>
    <row r="1120" spans="1:11" ht="22.5" x14ac:dyDescent="0.2">
      <c r="A1120" s="59" t="s">
        <v>1957</v>
      </c>
      <c r="B1120" s="60"/>
      <c r="C1120" s="60"/>
      <c r="D1120" s="59" t="s">
        <v>1239</v>
      </c>
      <c r="E1120" s="60"/>
      <c r="F1120" s="81"/>
      <c r="G1120" s="81"/>
      <c r="H1120" s="81"/>
      <c r="I1120" s="81"/>
      <c r="J1120" s="90">
        <f>SUM(J1121:J1128)</f>
        <v>953.49</v>
      </c>
      <c r="K1120" s="90">
        <f>SUM(K1121:K1128)</f>
        <v>953.49</v>
      </c>
    </row>
    <row r="1121" spans="1:11" ht="45" x14ac:dyDescent="0.2">
      <c r="A1121" s="28" t="s">
        <v>1958</v>
      </c>
      <c r="B1121" s="50" t="s">
        <v>318</v>
      </c>
      <c r="C1121" s="51">
        <v>96662</v>
      </c>
      <c r="D1121" s="237" t="s">
        <v>1959</v>
      </c>
      <c r="E1121" s="48" t="s">
        <v>230</v>
      </c>
      <c r="F1121" s="74">
        <v>4</v>
      </c>
      <c r="G1121" s="54">
        <v>4</v>
      </c>
      <c r="H1121" s="54">
        <v>4.63</v>
      </c>
      <c r="I1121" s="54">
        <v>2.67</v>
      </c>
      <c r="J1121" s="86">
        <f t="shared" ref="J1121:J1128" si="274">TRUNC((I1121+H1121)*F1121,2)</f>
        <v>29.2</v>
      </c>
      <c r="K1121" s="86">
        <f t="shared" ref="K1121:K1128" si="275">TRUNC((I1121+H1121)*G1121,2)</f>
        <v>29.2</v>
      </c>
    </row>
    <row r="1122" spans="1:11" ht="33.75" x14ac:dyDescent="0.2">
      <c r="A1122" s="28" t="s">
        <v>1960</v>
      </c>
      <c r="B1122" s="50" t="s">
        <v>318</v>
      </c>
      <c r="C1122" s="51">
        <v>89605</v>
      </c>
      <c r="D1122" s="236" t="s">
        <v>1961</v>
      </c>
      <c r="E1122" s="48" t="s">
        <v>230</v>
      </c>
      <c r="F1122" s="74">
        <v>17</v>
      </c>
      <c r="G1122" s="54">
        <v>17</v>
      </c>
      <c r="H1122" s="54">
        <v>16.340000000000003</v>
      </c>
      <c r="I1122" s="54">
        <v>2.85</v>
      </c>
      <c r="J1122" s="86">
        <f t="shared" si="274"/>
        <v>326.23</v>
      </c>
      <c r="K1122" s="86">
        <f t="shared" si="275"/>
        <v>326.23</v>
      </c>
    </row>
    <row r="1123" spans="1:11" ht="33.75" x14ac:dyDescent="0.2">
      <c r="A1123" s="28" t="s">
        <v>1962</v>
      </c>
      <c r="B1123" s="50" t="s">
        <v>318</v>
      </c>
      <c r="C1123" s="51">
        <v>89579</v>
      </c>
      <c r="D1123" s="236" t="s">
        <v>1243</v>
      </c>
      <c r="E1123" s="48" t="s">
        <v>230</v>
      </c>
      <c r="F1123" s="74">
        <v>2</v>
      </c>
      <c r="G1123" s="54">
        <v>2</v>
      </c>
      <c r="H1123" s="54">
        <v>8.73</v>
      </c>
      <c r="I1123" s="54">
        <v>2.0099999999999998</v>
      </c>
      <c r="J1123" s="86">
        <f t="shared" si="274"/>
        <v>21.48</v>
      </c>
      <c r="K1123" s="86">
        <f t="shared" si="275"/>
        <v>21.48</v>
      </c>
    </row>
    <row r="1124" spans="1:11" ht="22.5" x14ac:dyDescent="0.2">
      <c r="A1124" s="28" t="s">
        <v>1963</v>
      </c>
      <c r="B1124" s="50" t="s">
        <v>234</v>
      </c>
      <c r="C1124" s="51">
        <v>81180</v>
      </c>
      <c r="D1124" s="236" t="s">
        <v>1964</v>
      </c>
      <c r="E1124" s="48" t="s">
        <v>230</v>
      </c>
      <c r="F1124" s="74">
        <v>5</v>
      </c>
      <c r="G1124" s="54">
        <v>5</v>
      </c>
      <c r="H1124" s="54">
        <v>5.16</v>
      </c>
      <c r="I1124" s="54">
        <v>4.34</v>
      </c>
      <c r="J1124" s="86">
        <f t="shared" si="274"/>
        <v>47.5</v>
      </c>
      <c r="K1124" s="86">
        <f t="shared" si="275"/>
        <v>47.5</v>
      </c>
    </row>
    <row r="1125" spans="1:11" ht="22.5" x14ac:dyDescent="0.2">
      <c r="A1125" s="28" t="s">
        <v>1965</v>
      </c>
      <c r="B1125" s="50" t="s">
        <v>234</v>
      </c>
      <c r="C1125" s="51">
        <v>81182</v>
      </c>
      <c r="D1125" s="236" t="s">
        <v>1966</v>
      </c>
      <c r="E1125" s="48" t="s">
        <v>230</v>
      </c>
      <c r="F1125" s="74">
        <v>4</v>
      </c>
      <c r="G1125" s="54">
        <v>4</v>
      </c>
      <c r="H1125" s="54">
        <v>8.86</v>
      </c>
      <c r="I1125" s="54">
        <v>4.34</v>
      </c>
      <c r="J1125" s="86">
        <f t="shared" si="274"/>
        <v>52.8</v>
      </c>
      <c r="K1125" s="86">
        <f t="shared" si="275"/>
        <v>52.8</v>
      </c>
    </row>
    <row r="1126" spans="1:11" ht="22.5" x14ac:dyDescent="0.2">
      <c r="A1126" s="28" t="s">
        <v>1967</v>
      </c>
      <c r="B1126" s="50" t="s">
        <v>234</v>
      </c>
      <c r="C1126" s="51">
        <v>81184</v>
      </c>
      <c r="D1126" s="236" t="s">
        <v>1968</v>
      </c>
      <c r="E1126" s="48" t="s">
        <v>230</v>
      </c>
      <c r="F1126" s="74">
        <v>9</v>
      </c>
      <c r="G1126" s="54">
        <v>9</v>
      </c>
      <c r="H1126" s="54">
        <v>12.5</v>
      </c>
      <c r="I1126" s="54">
        <v>4.34</v>
      </c>
      <c r="J1126" s="86">
        <f t="shared" si="274"/>
        <v>151.56</v>
      </c>
      <c r="K1126" s="86">
        <f t="shared" si="275"/>
        <v>151.56</v>
      </c>
    </row>
    <row r="1127" spans="1:11" ht="22.5" x14ac:dyDescent="0.2">
      <c r="A1127" s="28" t="s">
        <v>1969</v>
      </c>
      <c r="B1127" s="50" t="s">
        <v>234</v>
      </c>
      <c r="C1127" s="51">
        <v>81185</v>
      </c>
      <c r="D1127" s="236" t="s">
        <v>1970</v>
      </c>
      <c r="E1127" s="48" t="s">
        <v>230</v>
      </c>
      <c r="F1127" s="74">
        <v>1</v>
      </c>
      <c r="G1127" s="54">
        <v>1</v>
      </c>
      <c r="H1127" s="54">
        <v>15.67</v>
      </c>
      <c r="I1127" s="54">
        <v>5.75</v>
      </c>
      <c r="J1127" s="86">
        <f t="shared" si="274"/>
        <v>21.42</v>
      </c>
      <c r="K1127" s="86">
        <f t="shared" si="275"/>
        <v>21.42</v>
      </c>
    </row>
    <row r="1128" spans="1:11" ht="22.5" x14ac:dyDescent="0.2">
      <c r="A1128" s="28" t="s">
        <v>1971</v>
      </c>
      <c r="B1128" s="50" t="s">
        <v>400</v>
      </c>
      <c r="C1128" s="58" t="s">
        <v>1972</v>
      </c>
      <c r="D1128" s="236" t="s">
        <v>1973</v>
      </c>
      <c r="E1128" s="48" t="s">
        <v>230</v>
      </c>
      <c r="F1128" s="74">
        <v>9</v>
      </c>
      <c r="G1128" s="54">
        <v>9</v>
      </c>
      <c r="H1128" s="54">
        <v>27.95</v>
      </c>
      <c r="I1128" s="54">
        <v>5.75</v>
      </c>
      <c r="J1128" s="86">
        <f t="shared" si="274"/>
        <v>303.3</v>
      </c>
      <c r="K1128" s="86">
        <f t="shared" si="275"/>
        <v>303.3</v>
      </c>
    </row>
    <row r="1129" spans="1:11" ht="22.5" x14ac:dyDescent="0.2">
      <c r="A1129" s="59" t="s">
        <v>1974</v>
      </c>
      <c r="B1129" s="60"/>
      <c r="C1129" s="60"/>
      <c r="D1129" s="59" t="s">
        <v>1975</v>
      </c>
      <c r="E1129" s="60"/>
      <c r="F1129" s="81"/>
      <c r="G1129" s="81"/>
      <c r="H1129" s="81"/>
      <c r="I1129" s="81"/>
      <c r="J1129" s="91">
        <f>SUM(J1130:J1134)</f>
        <v>158.04000000000002</v>
      </c>
      <c r="K1129" s="91">
        <f>SUM(K1130:K1134)</f>
        <v>158.04000000000002</v>
      </c>
    </row>
    <row r="1130" spans="1:11" ht="22.5" x14ac:dyDescent="0.2">
      <c r="A1130" s="28" t="s">
        <v>1976</v>
      </c>
      <c r="B1130" s="50" t="s">
        <v>234</v>
      </c>
      <c r="C1130" s="51">
        <v>81251</v>
      </c>
      <c r="D1130" s="236" t="s">
        <v>1977</v>
      </c>
      <c r="E1130" s="48" t="s">
        <v>230</v>
      </c>
      <c r="F1130" s="74">
        <v>10</v>
      </c>
      <c r="G1130" s="54">
        <v>10</v>
      </c>
      <c r="H1130" s="54">
        <v>1.21</v>
      </c>
      <c r="I1130" s="54">
        <v>1.3900000000000001</v>
      </c>
      <c r="J1130" s="86">
        <f t="shared" ref="J1130:J1134" si="276">TRUNC((I1130+H1130)*F1130,2)</f>
        <v>26</v>
      </c>
      <c r="K1130" s="86">
        <f t="shared" ref="K1130:K1134" si="277">TRUNC((I1130+H1130)*G1130,2)</f>
        <v>26</v>
      </c>
    </row>
    <row r="1131" spans="1:11" ht="22.5" x14ac:dyDescent="0.2">
      <c r="A1131" s="28" t="s">
        <v>1978</v>
      </c>
      <c r="B1131" s="50" t="s">
        <v>234</v>
      </c>
      <c r="C1131" s="51">
        <v>81252</v>
      </c>
      <c r="D1131" s="236" t="s">
        <v>1979</v>
      </c>
      <c r="E1131" s="48" t="s">
        <v>230</v>
      </c>
      <c r="F1131" s="74">
        <v>5</v>
      </c>
      <c r="G1131" s="54">
        <v>5</v>
      </c>
      <c r="H1131" s="54">
        <v>1.61</v>
      </c>
      <c r="I1131" s="54">
        <v>1.3900000000000001</v>
      </c>
      <c r="J1131" s="86">
        <f t="shared" si="276"/>
        <v>15</v>
      </c>
      <c r="K1131" s="86">
        <f t="shared" si="277"/>
        <v>15</v>
      </c>
    </row>
    <row r="1132" spans="1:11" ht="22.5" x14ac:dyDescent="0.2">
      <c r="A1132" s="28" t="s">
        <v>1980</v>
      </c>
      <c r="B1132" s="50" t="s">
        <v>234</v>
      </c>
      <c r="C1132" s="51">
        <v>81254</v>
      </c>
      <c r="D1132" s="236" t="s">
        <v>1981</v>
      </c>
      <c r="E1132" s="48" t="s">
        <v>230</v>
      </c>
      <c r="F1132" s="74">
        <v>5</v>
      </c>
      <c r="G1132" s="54">
        <v>5</v>
      </c>
      <c r="H1132" s="54">
        <v>7.3</v>
      </c>
      <c r="I1132" s="54">
        <v>2.1800000000000002</v>
      </c>
      <c r="J1132" s="86">
        <f t="shared" si="276"/>
        <v>47.4</v>
      </c>
      <c r="K1132" s="86">
        <f t="shared" si="277"/>
        <v>47.4</v>
      </c>
    </row>
    <row r="1133" spans="1:11" ht="22.5" x14ac:dyDescent="0.2">
      <c r="A1133" s="28" t="s">
        <v>1982</v>
      </c>
      <c r="B1133" s="50" t="s">
        <v>234</v>
      </c>
      <c r="C1133" s="51">
        <v>81255</v>
      </c>
      <c r="D1133" s="236" t="s">
        <v>1983</v>
      </c>
      <c r="E1133" s="48" t="s">
        <v>230</v>
      </c>
      <c r="F1133" s="74">
        <v>2</v>
      </c>
      <c r="G1133" s="54">
        <v>2</v>
      </c>
      <c r="H1133" s="54">
        <v>10.18</v>
      </c>
      <c r="I1133" s="54">
        <v>2.1800000000000002</v>
      </c>
      <c r="J1133" s="86">
        <f t="shared" si="276"/>
        <v>24.72</v>
      </c>
      <c r="K1133" s="86">
        <f t="shared" si="277"/>
        <v>24.72</v>
      </c>
    </row>
    <row r="1134" spans="1:11" ht="22.5" x14ac:dyDescent="0.2">
      <c r="A1134" s="28" t="s">
        <v>1984</v>
      </c>
      <c r="B1134" s="50" t="s">
        <v>234</v>
      </c>
      <c r="C1134" s="51">
        <v>81256</v>
      </c>
      <c r="D1134" s="236" t="s">
        <v>1985</v>
      </c>
      <c r="E1134" s="48" t="s">
        <v>230</v>
      </c>
      <c r="F1134" s="74">
        <v>2</v>
      </c>
      <c r="G1134" s="54">
        <v>2</v>
      </c>
      <c r="H1134" s="54">
        <v>19.649999999999999</v>
      </c>
      <c r="I1134" s="54">
        <v>2.81</v>
      </c>
      <c r="J1134" s="86">
        <f t="shared" si="276"/>
        <v>44.92</v>
      </c>
      <c r="K1134" s="86">
        <f t="shared" si="277"/>
        <v>44.92</v>
      </c>
    </row>
    <row r="1135" spans="1:11" ht="22.5" x14ac:dyDescent="0.2">
      <c r="A1135" s="59" t="s">
        <v>1986</v>
      </c>
      <c r="B1135" s="60"/>
      <c r="C1135" s="60"/>
      <c r="D1135" s="59" t="s">
        <v>1245</v>
      </c>
      <c r="E1135" s="60"/>
      <c r="F1135" s="81"/>
      <c r="G1135" s="81"/>
      <c r="H1135" s="81"/>
      <c r="I1135" s="81"/>
      <c r="J1135" s="91">
        <f>SUM(J1136:J1138)</f>
        <v>433.39</v>
      </c>
      <c r="K1135" s="91">
        <f>SUM(K1136:K1138)</f>
        <v>433.39</v>
      </c>
    </row>
    <row r="1136" spans="1:11" ht="22.5" x14ac:dyDescent="0.2">
      <c r="A1136" s="28" t="s">
        <v>1987</v>
      </c>
      <c r="B1136" s="50" t="s">
        <v>234</v>
      </c>
      <c r="C1136" s="51">
        <v>81340</v>
      </c>
      <c r="D1136" s="236" t="s">
        <v>1251</v>
      </c>
      <c r="E1136" s="48" t="s">
        <v>230</v>
      </c>
      <c r="F1136" s="74">
        <v>8</v>
      </c>
      <c r="G1136" s="54">
        <v>8</v>
      </c>
      <c r="H1136" s="54">
        <v>4.18</v>
      </c>
      <c r="I1136" s="54">
        <v>5.59</v>
      </c>
      <c r="J1136" s="86">
        <f t="shared" ref="J1136:J1138" si="278">TRUNC((I1136+H1136)*F1136,2)</f>
        <v>78.16</v>
      </c>
      <c r="K1136" s="86">
        <f t="shared" ref="K1136:K1138" si="279">TRUNC((I1136+H1136)*G1136,2)</f>
        <v>78.16</v>
      </c>
    </row>
    <row r="1137" spans="1:11" ht="22.5" x14ac:dyDescent="0.2">
      <c r="A1137" s="28" t="s">
        <v>1988</v>
      </c>
      <c r="B1137" s="50" t="s">
        <v>234</v>
      </c>
      <c r="C1137" s="51">
        <v>81360</v>
      </c>
      <c r="D1137" s="236" t="s">
        <v>601</v>
      </c>
      <c r="E1137" s="48" t="s">
        <v>230</v>
      </c>
      <c r="F1137" s="74">
        <v>35</v>
      </c>
      <c r="G1137" s="54">
        <v>35</v>
      </c>
      <c r="H1137" s="54">
        <v>6.36</v>
      </c>
      <c r="I1137" s="54">
        <v>3.54</v>
      </c>
      <c r="J1137" s="86">
        <f t="shared" si="278"/>
        <v>346.5</v>
      </c>
      <c r="K1137" s="86">
        <f t="shared" si="279"/>
        <v>346.5</v>
      </c>
    </row>
    <row r="1138" spans="1:11" ht="56.25" x14ac:dyDescent="0.2">
      <c r="A1138" s="28" t="s">
        <v>1989</v>
      </c>
      <c r="B1138" s="46" t="s">
        <v>318</v>
      </c>
      <c r="C1138" s="47">
        <v>94672</v>
      </c>
      <c r="D1138" s="237" t="s">
        <v>1990</v>
      </c>
      <c r="E1138" s="48" t="s">
        <v>230</v>
      </c>
      <c r="F1138" s="74">
        <v>1</v>
      </c>
      <c r="G1138" s="54">
        <v>1</v>
      </c>
      <c r="H1138" s="54">
        <v>5.01</v>
      </c>
      <c r="I1138" s="54">
        <v>3.7199999999999998</v>
      </c>
      <c r="J1138" s="86">
        <f t="shared" si="278"/>
        <v>8.73</v>
      </c>
      <c r="K1138" s="86">
        <f t="shared" si="279"/>
        <v>8.73</v>
      </c>
    </row>
    <row r="1139" spans="1:11" ht="22.5" x14ac:dyDescent="0.2">
      <c r="A1139" s="59" t="s">
        <v>1991</v>
      </c>
      <c r="B1139" s="60"/>
      <c r="C1139" s="60"/>
      <c r="D1139" s="59" t="s">
        <v>603</v>
      </c>
      <c r="E1139" s="60"/>
      <c r="F1139" s="81"/>
      <c r="G1139" s="81"/>
      <c r="H1139" s="81"/>
      <c r="I1139" s="81"/>
      <c r="J1139" s="90">
        <f>SUM(J1140:J1151)</f>
        <v>2293.44</v>
      </c>
      <c r="K1139" s="90">
        <f>SUM(K1140:K1151)</f>
        <v>2293.44</v>
      </c>
    </row>
    <row r="1140" spans="1:11" ht="33.75" x14ac:dyDescent="0.2">
      <c r="A1140" s="28" t="s">
        <v>1992</v>
      </c>
      <c r="B1140" s="50" t="s">
        <v>318</v>
      </c>
      <c r="C1140" s="51">
        <v>89617</v>
      </c>
      <c r="D1140" s="237" t="s">
        <v>1993</v>
      </c>
      <c r="E1140" s="48" t="s">
        <v>230</v>
      </c>
      <c r="F1140" s="74">
        <v>1</v>
      </c>
      <c r="G1140" s="54">
        <v>1</v>
      </c>
      <c r="H1140" s="54">
        <v>3.49</v>
      </c>
      <c r="I1140" s="54">
        <v>2.91</v>
      </c>
      <c r="J1140" s="86">
        <f t="shared" ref="J1140:J1151" si="280">TRUNC((I1140+H1140)*F1140,2)</f>
        <v>6.4</v>
      </c>
      <c r="K1140" s="86">
        <f t="shared" ref="K1140:K1151" si="281">TRUNC((I1140+H1140)*G1140,2)</f>
        <v>6.4</v>
      </c>
    </row>
    <row r="1141" spans="1:11" ht="22.5" x14ac:dyDescent="0.2">
      <c r="A1141" s="28" t="s">
        <v>1994</v>
      </c>
      <c r="B1141" s="50" t="s">
        <v>234</v>
      </c>
      <c r="C1141" s="51">
        <v>81403</v>
      </c>
      <c r="D1141" s="236" t="s">
        <v>1577</v>
      </c>
      <c r="E1141" s="48" t="s">
        <v>230</v>
      </c>
      <c r="F1141" s="74">
        <v>6</v>
      </c>
      <c r="G1141" s="54">
        <v>6</v>
      </c>
      <c r="H1141" s="54">
        <v>3.84</v>
      </c>
      <c r="I1141" s="54">
        <v>5.91</v>
      </c>
      <c r="J1141" s="86">
        <f t="shared" si="280"/>
        <v>58.5</v>
      </c>
      <c r="K1141" s="86">
        <f t="shared" si="281"/>
        <v>58.5</v>
      </c>
    </row>
    <row r="1142" spans="1:11" ht="22.5" x14ac:dyDescent="0.2">
      <c r="A1142" s="28" t="s">
        <v>1995</v>
      </c>
      <c r="B1142" s="50" t="s">
        <v>234</v>
      </c>
      <c r="C1142" s="51">
        <v>81405</v>
      </c>
      <c r="D1142" s="236" t="s">
        <v>613</v>
      </c>
      <c r="E1142" s="48" t="s">
        <v>230</v>
      </c>
      <c r="F1142" s="74">
        <v>10</v>
      </c>
      <c r="G1142" s="54">
        <v>10</v>
      </c>
      <c r="H1142" s="54">
        <v>9.24</v>
      </c>
      <c r="I1142" s="54">
        <v>9.34</v>
      </c>
      <c r="J1142" s="86">
        <f t="shared" si="280"/>
        <v>185.8</v>
      </c>
      <c r="K1142" s="86">
        <f t="shared" si="281"/>
        <v>185.8</v>
      </c>
    </row>
    <row r="1143" spans="1:11" ht="22.5" x14ac:dyDescent="0.2">
      <c r="A1143" s="28" t="s">
        <v>1996</v>
      </c>
      <c r="B1143" s="50" t="s">
        <v>234</v>
      </c>
      <c r="C1143" s="51">
        <v>81406</v>
      </c>
      <c r="D1143" s="236" t="s">
        <v>615</v>
      </c>
      <c r="E1143" s="48" t="s">
        <v>230</v>
      </c>
      <c r="F1143" s="74">
        <v>20</v>
      </c>
      <c r="G1143" s="54">
        <v>20</v>
      </c>
      <c r="H1143" s="54">
        <v>24</v>
      </c>
      <c r="I1143" s="54">
        <v>9.34</v>
      </c>
      <c r="J1143" s="86">
        <f t="shared" si="280"/>
        <v>666.8</v>
      </c>
      <c r="K1143" s="86">
        <f t="shared" si="281"/>
        <v>666.8</v>
      </c>
    </row>
    <row r="1144" spans="1:11" ht="22.5" x14ac:dyDescent="0.2">
      <c r="A1144" s="28" t="s">
        <v>1997</v>
      </c>
      <c r="B1144" s="50" t="s">
        <v>234</v>
      </c>
      <c r="C1144" s="51">
        <v>81408</v>
      </c>
      <c r="D1144" s="236" t="s">
        <v>1579</v>
      </c>
      <c r="E1144" s="48" t="s">
        <v>230</v>
      </c>
      <c r="F1144" s="74">
        <v>9</v>
      </c>
      <c r="G1144" s="54">
        <v>9</v>
      </c>
      <c r="H1144" s="54">
        <v>72.77</v>
      </c>
      <c r="I1144" s="54">
        <v>14.010000000000002</v>
      </c>
      <c r="J1144" s="86">
        <f t="shared" si="280"/>
        <v>781.02</v>
      </c>
      <c r="K1144" s="86">
        <f t="shared" si="281"/>
        <v>781.02</v>
      </c>
    </row>
    <row r="1145" spans="1:11" ht="22.5" x14ac:dyDescent="0.2">
      <c r="A1145" s="28" t="s">
        <v>1998</v>
      </c>
      <c r="B1145" s="50" t="s">
        <v>234</v>
      </c>
      <c r="C1145" s="51">
        <v>81421</v>
      </c>
      <c r="D1145" s="236" t="s">
        <v>1260</v>
      </c>
      <c r="E1145" s="48" t="s">
        <v>230</v>
      </c>
      <c r="F1145" s="74">
        <v>21</v>
      </c>
      <c r="G1145" s="54">
        <v>21</v>
      </c>
      <c r="H1145" s="54">
        <v>6.87</v>
      </c>
      <c r="I1145" s="54">
        <v>5.92</v>
      </c>
      <c r="J1145" s="86">
        <f t="shared" si="280"/>
        <v>268.58999999999997</v>
      </c>
      <c r="K1145" s="86">
        <f t="shared" si="281"/>
        <v>268.58999999999997</v>
      </c>
    </row>
    <row r="1146" spans="1:11" ht="22.5" x14ac:dyDescent="0.2">
      <c r="A1146" s="28" t="s">
        <v>1999</v>
      </c>
      <c r="B1146" s="50" t="s">
        <v>234</v>
      </c>
      <c r="C1146" s="51">
        <v>81424</v>
      </c>
      <c r="D1146" s="236" t="s">
        <v>609</v>
      </c>
      <c r="E1146" s="48" t="s">
        <v>230</v>
      </c>
      <c r="F1146" s="74">
        <v>2</v>
      </c>
      <c r="G1146" s="54">
        <v>2</v>
      </c>
      <c r="H1146" s="54">
        <v>8.11</v>
      </c>
      <c r="I1146" s="54">
        <v>9.34</v>
      </c>
      <c r="J1146" s="86">
        <f t="shared" si="280"/>
        <v>34.9</v>
      </c>
      <c r="K1146" s="86">
        <f t="shared" si="281"/>
        <v>34.9</v>
      </c>
    </row>
    <row r="1147" spans="1:11" ht="22.5" x14ac:dyDescent="0.2">
      <c r="A1147" s="28" t="s">
        <v>2000</v>
      </c>
      <c r="B1147" s="50" t="s">
        <v>234</v>
      </c>
      <c r="C1147" s="51">
        <v>81425</v>
      </c>
      <c r="D1147" s="236" t="s">
        <v>1581</v>
      </c>
      <c r="E1147" s="48" t="s">
        <v>230</v>
      </c>
      <c r="F1147" s="74">
        <v>1</v>
      </c>
      <c r="G1147" s="54">
        <v>1</v>
      </c>
      <c r="H1147" s="54">
        <v>13.41</v>
      </c>
      <c r="I1147" s="54">
        <v>9.34</v>
      </c>
      <c r="J1147" s="86">
        <f t="shared" si="280"/>
        <v>22.75</v>
      </c>
      <c r="K1147" s="86">
        <f t="shared" si="281"/>
        <v>22.75</v>
      </c>
    </row>
    <row r="1148" spans="1:11" ht="22.5" x14ac:dyDescent="0.2">
      <c r="A1148" s="28" t="s">
        <v>2001</v>
      </c>
      <c r="B1148" s="50" t="s">
        <v>234</v>
      </c>
      <c r="C1148" s="51">
        <v>81427</v>
      </c>
      <c r="D1148" s="236" t="s">
        <v>2002</v>
      </c>
      <c r="E1148" s="48" t="s">
        <v>230</v>
      </c>
      <c r="F1148" s="74">
        <v>1</v>
      </c>
      <c r="G1148" s="54">
        <v>1</v>
      </c>
      <c r="H1148" s="54">
        <v>48.02</v>
      </c>
      <c r="I1148" s="54">
        <v>14.010000000000002</v>
      </c>
      <c r="J1148" s="86">
        <f t="shared" si="280"/>
        <v>62.03</v>
      </c>
      <c r="K1148" s="86">
        <f t="shared" si="281"/>
        <v>62.03</v>
      </c>
    </row>
    <row r="1149" spans="1:11" ht="22.5" x14ac:dyDescent="0.2">
      <c r="A1149" s="28" t="s">
        <v>2003</v>
      </c>
      <c r="B1149" s="50" t="s">
        <v>234</v>
      </c>
      <c r="C1149" s="51">
        <v>81428</v>
      </c>
      <c r="D1149" s="236" t="s">
        <v>2004</v>
      </c>
      <c r="E1149" s="48" t="s">
        <v>230</v>
      </c>
      <c r="F1149" s="74">
        <v>2</v>
      </c>
      <c r="G1149" s="54">
        <v>2</v>
      </c>
      <c r="H1149" s="54">
        <v>65.41</v>
      </c>
      <c r="I1149" s="54">
        <v>14.010000000000002</v>
      </c>
      <c r="J1149" s="86">
        <f t="shared" si="280"/>
        <v>158.84</v>
      </c>
      <c r="K1149" s="86">
        <f t="shared" si="281"/>
        <v>158.84</v>
      </c>
    </row>
    <row r="1150" spans="1:11" ht="22.5" x14ac:dyDescent="0.2">
      <c r="A1150" s="28" t="s">
        <v>2005</v>
      </c>
      <c r="B1150" s="50" t="s">
        <v>234</v>
      </c>
      <c r="C1150" s="51">
        <v>81444</v>
      </c>
      <c r="D1150" s="236" t="s">
        <v>607</v>
      </c>
      <c r="E1150" s="48" t="s">
        <v>230</v>
      </c>
      <c r="F1150" s="74">
        <v>1</v>
      </c>
      <c r="G1150" s="54">
        <v>1</v>
      </c>
      <c r="H1150" s="54">
        <v>10.66</v>
      </c>
      <c r="I1150" s="54">
        <v>5.91</v>
      </c>
      <c r="J1150" s="86">
        <f t="shared" si="280"/>
        <v>16.57</v>
      </c>
      <c r="K1150" s="86">
        <f t="shared" si="281"/>
        <v>16.57</v>
      </c>
    </row>
    <row r="1151" spans="1:11" ht="22.5" x14ac:dyDescent="0.2">
      <c r="A1151" s="28" t="s">
        <v>2006</v>
      </c>
      <c r="B1151" s="50" t="s">
        <v>234</v>
      </c>
      <c r="C1151" s="51">
        <v>81445</v>
      </c>
      <c r="D1151" s="236" t="s">
        <v>605</v>
      </c>
      <c r="E1151" s="48" t="s">
        <v>230</v>
      </c>
      <c r="F1151" s="74">
        <v>2</v>
      </c>
      <c r="G1151" s="54">
        <v>2</v>
      </c>
      <c r="H1151" s="54">
        <v>9.7100000000000009</v>
      </c>
      <c r="I1151" s="54">
        <v>5.91</v>
      </c>
      <c r="J1151" s="86">
        <f t="shared" si="280"/>
        <v>31.24</v>
      </c>
      <c r="K1151" s="86">
        <f t="shared" si="281"/>
        <v>31.24</v>
      </c>
    </row>
    <row r="1152" spans="1:11" ht="22.5" x14ac:dyDescent="0.2">
      <c r="A1152" s="59" t="s">
        <v>2007</v>
      </c>
      <c r="B1152" s="60"/>
      <c r="C1152" s="60"/>
      <c r="D1152" s="59" t="s">
        <v>2008</v>
      </c>
      <c r="E1152" s="60"/>
      <c r="F1152" s="81"/>
      <c r="G1152" s="81"/>
      <c r="H1152" s="81"/>
      <c r="I1152" s="81"/>
      <c r="J1152" s="91">
        <f>SUM(J1153:J1154)</f>
        <v>271.19</v>
      </c>
      <c r="K1152" s="91">
        <f>SUM(K1153:K1154)</f>
        <v>271.19</v>
      </c>
    </row>
    <row r="1153" spans="1:11" ht="22.5" x14ac:dyDescent="0.2">
      <c r="A1153" s="28" t="s">
        <v>2009</v>
      </c>
      <c r="B1153" s="50" t="s">
        <v>234</v>
      </c>
      <c r="C1153" s="51">
        <v>81466</v>
      </c>
      <c r="D1153" s="236" t="s">
        <v>2010</v>
      </c>
      <c r="E1153" s="48" t="s">
        <v>230</v>
      </c>
      <c r="F1153" s="74">
        <v>1</v>
      </c>
      <c r="G1153" s="54">
        <v>1</v>
      </c>
      <c r="H1153" s="54">
        <v>70.59</v>
      </c>
      <c r="I1153" s="54">
        <v>4.3499999999999996</v>
      </c>
      <c r="J1153" s="86">
        <f t="shared" ref="J1153:J1154" si="282">TRUNC((I1153+H1153)*F1153,2)</f>
        <v>74.94</v>
      </c>
      <c r="K1153" s="86">
        <f t="shared" ref="K1153:K1154" si="283">TRUNC((I1153+H1153)*G1153,2)</f>
        <v>74.94</v>
      </c>
    </row>
    <row r="1154" spans="1:11" ht="33.75" x14ac:dyDescent="0.2">
      <c r="A1154" s="28" t="s">
        <v>2011</v>
      </c>
      <c r="B1154" s="50" t="s">
        <v>318</v>
      </c>
      <c r="C1154" s="51">
        <v>89615</v>
      </c>
      <c r="D1154" s="236" t="s">
        <v>2012</v>
      </c>
      <c r="E1154" s="48" t="s">
        <v>230</v>
      </c>
      <c r="F1154" s="74">
        <v>1</v>
      </c>
      <c r="G1154" s="54">
        <v>1</v>
      </c>
      <c r="H1154" s="54">
        <v>191.99</v>
      </c>
      <c r="I1154" s="54">
        <v>4.26</v>
      </c>
      <c r="J1154" s="86">
        <f t="shared" si="282"/>
        <v>196.25</v>
      </c>
      <c r="K1154" s="86">
        <f t="shared" si="283"/>
        <v>196.25</v>
      </c>
    </row>
    <row r="1155" spans="1:11" ht="22.5" x14ac:dyDescent="0.2">
      <c r="A1155" s="59" t="s">
        <v>2013</v>
      </c>
      <c r="B1155" s="60"/>
      <c r="C1155" s="60"/>
      <c r="D1155" s="59" t="s">
        <v>623</v>
      </c>
      <c r="E1155" s="60"/>
      <c r="F1155" s="81"/>
      <c r="G1155" s="81"/>
      <c r="H1155" s="81"/>
      <c r="I1155" s="81"/>
      <c r="J1155" s="90">
        <f>SUM(J1156:J1157)</f>
        <v>1278.5999999999999</v>
      </c>
      <c r="K1155" s="90">
        <f>SUM(K1156:K1157)</f>
        <v>1278.5999999999999</v>
      </c>
    </row>
    <row r="1156" spans="1:11" ht="22.5" x14ac:dyDescent="0.2">
      <c r="A1156" s="28" t="s">
        <v>2014</v>
      </c>
      <c r="B1156" s="50" t="s">
        <v>234</v>
      </c>
      <c r="C1156" s="51">
        <v>81501</v>
      </c>
      <c r="D1156" s="236" t="s">
        <v>625</v>
      </c>
      <c r="E1156" s="48" t="s">
        <v>230</v>
      </c>
      <c r="F1156" s="74">
        <v>12</v>
      </c>
      <c r="G1156" s="54">
        <v>12</v>
      </c>
      <c r="H1156" s="54">
        <v>57.33</v>
      </c>
      <c r="I1156" s="54">
        <v>0</v>
      </c>
      <c r="J1156" s="86">
        <f t="shared" ref="J1156:J1157" si="284">TRUNC((I1156+H1156)*F1156,2)</f>
        <v>687.96</v>
      </c>
      <c r="K1156" s="86">
        <f t="shared" ref="K1156:K1157" si="285">TRUNC((I1156+H1156)*G1156,2)</f>
        <v>687.96</v>
      </c>
    </row>
    <row r="1157" spans="1:11" ht="22.5" x14ac:dyDescent="0.2">
      <c r="A1157" s="28" t="s">
        <v>2015</v>
      </c>
      <c r="B1157" s="50" t="s">
        <v>234</v>
      </c>
      <c r="C1157" s="51">
        <v>81504</v>
      </c>
      <c r="D1157" s="236" t="s">
        <v>627</v>
      </c>
      <c r="E1157" s="48" t="s">
        <v>230</v>
      </c>
      <c r="F1157" s="74">
        <v>12</v>
      </c>
      <c r="G1157" s="54">
        <v>12</v>
      </c>
      <c r="H1157" s="54">
        <v>49.22</v>
      </c>
      <c r="I1157" s="54">
        <v>0</v>
      </c>
      <c r="J1157" s="86">
        <f t="shared" si="284"/>
        <v>590.64</v>
      </c>
      <c r="K1157" s="86">
        <f t="shared" si="285"/>
        <v>590.64</v>
      </c>
    </row>
    <row r="1158" spans="1:11" ht="22.5" x14ac:dyDescent="0.2">
      <c r="A1158" s="59" t="s">
        <v>2016</v>
      </c>
      <c r="B1158" s="60"/>
      <c r="C1158" s="60"/>
      <c r="D1158" s="59" t="s">
        <v>640</v>
      </c>
      <c r="E1158" s="60"/>
      <c r="F1158" s="81"/>
      <c r="G1158" s="81"/>
      <c r="H1158" s="81"/>
      <c r="I1158" s="81"/>
      <c r="J1158" s="90">
        <f>SUM(J1159:J1164)</f>
        <v>2394.12</v>
      </c>
      <c r="K1158" s="90">
        <f>SUM(K1159:K1164)</f>
        <v>2394.12</v>
      </c>
    </row>
    <row r="1159" spans="1:11" ht="33.75" x14ac:dyDescent="0.2">
      <c r="A1159" s="28" t="s">
        <v>2017</v>
      </c>
      <c r="B1159" s="50" t="s">
        <v>318</v>
      </c>
      <c r="C1159" s="51">
        <v>89370</v>
      </c>
      <c r="D1159" s="237" t="s">
        <v>2018</v>
      </c>
      <c r="E1159" s="48" t="s">
        <v>230</v>
      </c>
      <c r="F1159" s="74">
        <v>2</v>
      </c>
      <c r="G1159" s="54">
        <v>2</v>
      </c>
      <c r="H1159" s="54">
        <v>7.69</v>
      </c>
      <c r="I1159" s="54">
        <v>5.6300000000000008</v>
      </c>
      <c r="J1159" s="86">
        <f t="shared" ref="J1159:J1164" si="286">TRUNC((I1159+H1159)*F1159,2)</f>
        <v>26.64</v>
      </c>
      <c r="K1159" s="86">
        <f t="shared" ref="K1159:K1164" si="287">TRUNC((I1159+H1159)*G1159,2)</f>
        <v>26.64</v>
      </c>
    </row>
    <row r="1160" spans="1:11" ht="22.5" x14ac:dyDescent="0.2">
      <c r="A1160" s="28" t="s">
        <v>2019</v>
      </c>
      <c r="B1160" s="50" t="s">
        <v>234</v>
      </c>
      <c r="C1160" s="51">
        <v>81537</v>
      </c>
      <c r="D1160" s="236" t="s">
        <v>2020</v>
      </c>
      <c r="E1160" s="48" t="s">
        <v>230</v>
      </c>
      <c r="F1160" s="74">
        <v>20</v>
      </c>
      <c r="G1160" s="54">
        <v>20</v>
      </c>
      <c r="H1160" s="54">
        <v>3.63</v>
      </c>
      <c r="I1160" s="54">
        <v>5.59</v>
      </c>
      <c r="J1160" s="86">
        <f t="shared" si="286"/>
        <v>184.4</v>
      </c>
      <c r="K1160" s="86">
        <f t="shared" si="287"/>
        <v>184.4</v>
      </c>
    </row>
    <row r="1161" spans="1:11" ht="22.5" x14ac:dyDescent="0.2">
      <c r="A1161" s="28" t="s">
        <v>2021</v>
      </c>
      <c r="B1161" s="50" t="s">
        <v>234</v>
      </c>
      <c r="C1161" s="51">
        <v>81538</v>
      </c>
      <c r="D1161" s="236" t="s">
        <v>2022</v>
      </c>
      <c r="E1161" s="48" t="s">
        <v>230</v>
      </c>
      <c r="F1161" s="74">
        <v>29</v>
      </c>
      <c r="G1161" s="54">
        <v>29</v>
      </c>
      <c r="H1161" s="54">
        <v>7.51</v>
      </c>
      <c r="I1161" s="54">
        <v>5.59</v>
      </c>
      <c r="J1161" s="86">
        <f t="shared" si="286"/>
        <v>379.9</v>
      </c>
      <c r="K1161" s="86">
        <f t="shared" si="287"/>
        <v>379.9</v>
      </c>
    </row>
    <row r="1162" spans="1:11" ht="33.75" x14ac:dyDescent="0.2">
      <c r="A1162" s="28" t="s">
        <v>2023</v>
      </c>
      <c r="B1162" s="50" t="s">
        <v>318</v>
      </c>
      <c r="C1162" s="51">
        <v>89503</v>
      </c>
      <c r="D1162" s="236" t="s">
        <v>2024</v>
      </c>
      <c r="E1162" s="48" t="s">
        <v>230</v>
      </c>
      <c r="F1162" s="74">
        <v>17</v>
      </c>
      <c r="G1162" s="54">
        <v>17</v>
      </c>
      <c r="H1162" s="54">
        <v>17.420000000000002</v>
      </c>
      <c r="I1162" s="54">
        <v>3.94</v>
      </c>
      <c r="J1162" s="86">
        <f t="shared" si="286"/>
        <v>363.12</v>
      </c>
      <c r="K1162" s="86">
        <f t="shared" si="287"/>
        <v>363.12</v>
      </c>
    </row>
    <row r="1163" spans="1:11" ht="22.5" x14ac:dyDescent="0.2">
      <c r="A1163" s="28" t="s">
        <v>2025</v>
      </c>
      <c r="B1163" s="50" t="s">
        <v>234</v>
      </c>
      <c r="C1163" s="51">
        <v>81541</v>
      </c>
      <c r="D1163" s="236" t="s">
        <v>2026</v>
      </c>
      <c r="E1163" s="48" t="s">
        <v>230</v>
      </c>
      <c r="F1163" s="74">
        <v>6</v>
      </c>
      <c r="G1163" s="54">
        <v>6</v>
      </c>
      <c r="H1163" s="54">
        <v>31.03</v>
      </c>
      <c r="I1163" s="54">
        <v>8.7100000000000009</v>
      </c>
      <c r="J1163" s="86">
        <f t="shared" si="286"/>
        <v>238.44</v>
      </c>
      <c r="K1163" s="86">
        <f t="shared" si="287"/>
        <v>238.44</v>
      </c>
    </row>
    <row r="1164" spans="1:11" ht="33.75" x14ac:dyDescent="0.2">
      <c r="A1164" s="28" t="s">
        <v>2027</v>
      </c>
      <c r="B1164" s="50" t="s">
        <v>318</v>
      </c>
      <c r="C1164" s="51">
        <v>89525</v>
      </c>
      <c r="D1164" s="236" t="s">
        <v>2028</v>
      </c>
      <c r="E1164" s="48" t="s">
        <v>230</v>
      </c>
      <c r="F1164" s="74">
        <v>14</v>
      </c>
      <c r="G1164" s="54">
        <v>14</v>
      </c>
      <c r="H1164" s="54">
        <v>79.41</v>
      </c>
      <c r="I1164" s="54">
        <v>6.42</v>
      </c>
      <c r="J1164" s="86">
        <f t="shared" si="286"/>
        <v>1201.6199999999999</v>
      </c>
      <c r="K1164" s="86">
        <f t="shared" si="287"/>
        <v>1201.6199999999999</v>
      </c>
    </row>
    <row r="1165" spans="1:11" x14ac:dyDescent="0.2">
      <c r="A1165" s="55" t="s">
        <v>2029</v>
      </c>
      <c r="B1165" s="56"/>
      <c r="C1165" s="56"/>
      <c r="D1165" s="55" t="s">
        <v>629</v>
      </c>
      <c r="E1165" s="56"/>
      <c r="F1165" s="80"/>
      <c r="G1165" s="80"/>
      <c r="H1165" s="80"/>
      <c r="I1165" s="80"/>
      <c r="J1165" s="88">
        <f>SUM(J1166,J1173,J1178,J1185,J1189,J1192,J1194,J1197)</f>
        <v>43435.12</v>
      </c>
      <c r="K1165" s="88">
        <f>SUM(K1166,K1173,K1178,K1185,K1189,K1192,K1194,K1197)</f>
        <v>43435.12</v>
      </c>
    </row>
    <row r="1166" spans="1:11" ht="22.5" x14ac:dyDescent="0.2">
      <c r="A1166" s="59" t="s">
        <v>2030</v>
      </c>
      <c r="B1166" s="60"/>
      <c r="C1166" s="60"/>
      <c r="D1166" s="59" t="s">
        <v>1267</v>
      </c>
      <c r="E1166" s="60"/>
      <c r="F1166" s="81"/>
      <c r="G1166" s="81"/>
      <c r="H1166" s="81"/>
      <c r="I1166" s="81"/>
      <c r="J1166" s="90">
        <f>SUM(J1167:J1172)</f>
        <v>1316.8600000000001</v>
      </c>
      <c r="K1166" s="90">
        <f>SUM(K1167:K1172)</f>
        <v>1316.8600000000001</v>
      </c>
    </row>
    <row r="1167" spans="1:11" ht="22.5" x14ac:dyDescent="0.2">
      <c r="A1167" s="28" t="s">
        <v>2031</v>
      </c>
      <c r="B1167" s="50" t="s">
        <v>234</v>
      </c>
      <c r="C1167" s="51">
        <v>81663</v>
      </c>
      <c r="D1167" s="236" t="s">
        <v>670</v>
      </c>
      <c r="E1167" s="48" t="s">
        <v>230</v>
      </c>
      <c r="F1167" s="74">
        <v>13</v>
      </c>
      <c r="G1167" s="54">
        <v>13</v>
      </c>
      <c r="H1167" s="54">
        <v>32.33</v>
      </c>
      <c r="I1167" s="54">
        <v>6.8599999999999994</v>
      </c>
      <c r="J1167" s="86">
        <f t="shared" ref="J1167:J1172" si="288">TRUNC((I1167+H1167)*F1167,2)</f>
        <v>509.47</v>
      </c>
      <c r="K1167" s="86">
        <f t="shared" ref="K1167:K1172" si="289">TRUNC((I1167+H1167)*G1167,2)</f>
        <v>509.47</v>
      </c>
    </row>
    <row r="1168" spans="1:11" ht="22.5" x14ac:dyDescent="0.2">
      <c r="A1168" s="28" t="s">
        <v>2032</v>
      </c>
      <c r="B1168" s="50" t="s">
        <v>234</v>
      </c>
      <c r="C1168" s="51">
        <v>81696</v>
      </c>
      <c r="D1168" s="236" t="s">
        <v>2033</v>
      </c>
      <c r="E1168" s="48" t="s">
        <v>255</v>
      </c>
      <c r="F1168" s="74">
        <v>13</v>
      </c>
      <c r="G1168" s="54">
        <v>13</v>
      </c>
      <c r="H1168" s="54">
        <v>32.520000000000003</v>
      </c>
      <c r="I1168" s="54">
        <v>17.420000000000002</v>
      </c>
      <c r="J1168" s="86">
        <f t="shared" si="288"/>
        <v>649.22</v>
      </c>
      <c r="K1168" s="86">
        <f t="shared" si="289"/>
        <v>649.22</v>
      </c>
    </row>
    <row r="1169" spans="1:11" ht="22.5" x14ac:dyDescent="0.2">
      <c r="A1169" s="28" t="s">
        <v>2034</v>
      </c>
      <c r="B1169" s="50" t="s">
        <v>234</v>
      </c>
      <c r="C1169" s="51">
        <v>81791</v>
      </c>
      <c r="D1169" s="236" t="s">
        <v>2035</v>
      </c>
      <c r="E1169" s="48" t="s">
        <v>230</v>
      </c>
      <c r="F1169" s="74">
        <v>13</v>
      </c>
      <c r="G1169" s="54">
        <v>13</v>
      </c>
      <c r="H1169" s="54">
        <v>5.53</v>
      </c>
      <c r="I1169" s="54">
        <v>2.4699999999999998</v>
      </c>
      <c r="J1169" s="86">
        <f t="shared" si="288"/>
        <v>104</v>
      </c>
      <c r="K1169" s="86">
        <f t="shared" si="289"/>
        <v>104</v>
      </c>
    </row>
    <row r="1170" spans="1:11" ht="22.5" x14ac:dyDescent="0.2">
      <c r="A1170" s="28" t="s">
        <v>2036</v>
      </c>
      <c r="B1170" s="50" t="s">
        <v>234</v>
      </c>
      <c r="C1170" s="51">
        <v>81679</v>
      </c>
      <c r="D1170" s="236" t="s">
        <v>2037</v>
      </c>
      <c r="E1170" s="48" t="s">
        <v>230</v>
      </c>
      <c r="F1170" s="74">
        <v>1</v>
      </c>
      <c r="G1170" s="54">
        <v>1</v>
      </c>
      <c r="H1170" s="54">
        <v>5.52</v>
      </c>
      <c r="I1170" s="54">
        <v>6.8599999999999994</v>
      </c>
      <c r="J1170" s="86">
        <f t="shared" si="288"/>
        <v>12.38</v>
      </c>
      <c r="K1170" s="86">
        <f t="shared" si="289"/>
        <v>12.38</v>
      </c>
    </row>
    <row r="1171" spans="1:11" ht="22.5" x14ac:dyDescent="0.2">
      <c r="A1171" s="28" t="s">
        <v>2038</v>
      </c>
      <c r="B1171" s="50" t="s">
        <v>234</v>
      </c>
      <c r="C1171" s="51">
        <v>81695</v>
      </c>
      <c r="D1171" s="236" t="s">
        <v>2039</v>
      </c>
      <c r="E1171" s="48" t="s">
        <v>255</v>
      </c>
      <c r="F1171" s="74">
        <v>1</v>
      </c>
      <c r="G1171" s="54">
        <v>1</v>
      </c>
      <c r="H1171" s="54">
        <v>12.84</v>
      </c>
      <c r="I1171" s="54">
        <v>16.18</v>
      </c>
      <c r="J1171" s="86">
        <f t="shared" si="288"/>
        <v>29.02</v>
      </c>
      <c r="K1171" s="86">
        <f t="shared" si="289"/>
        <v>29.02</v>
      </c>
    </row>
    <row r="1172" spans="1:11" ht="22.5" x14ac:dyDescent="0.2">
      <c r="A1172" s="28" t="s">
        <v>2040</v>
      </c>
      <c r="B1172" s="50" t="s">
        <v>234</v>
      </c>
      <c r="C1172" s="51">
        <v>81792</v>
      </c>
      <c r="D1172" s="236" t="s">
        <v>2041</v>
      </c>
      <c r="E1172" s="48" t="s">
        <v>230</v>
      </c>
      <c r="F1172" s="74">
        <v>1</v>
      </c>
      <c r="G1172" s="54">
        <v>1</v>
      </c>
      <c r="H1172" s="54">
        <v>10.3</v>
      </c>
      <c r="I1172" s="54">
        <v>2.4699999999999998</v>
      </c>
      <c r="J1172" s="86">
        <f t="shared" si="288"/>
        <v>12.77</v>
      </c>
      <c r="K1172" s="86">
        <f t="shared" si="289"/>
        <v>12.77</v>
      </c>
    </row>
    <row r="1173" spans="1:11" ht="22.5" x14ac:dyDescent="0.2">
      <c r="A1173" s="59" t="s">
        <v>2042</v>
      </c>
      <c r="B1173" s="60"/>
      <c r="C1173" s="60"/>
      <c r="D1173" s="59" t="s">
        <v>640</v>
      </c>
      <c r="E1173" s="60"/>
      <c r="F1173" s="81"/>
      <c r="G1173" s="81"/>
      <c r="H1173" s="81"/>
      <c r="I1173" s="81"/>
      <c r="J1173" s="90">
        <f>SUM(J1174:J1177)</f>
        <v>6050.1</v>
      </c>
      <c r="K1173" s="90">
        <f>SUM(K1174:K1177)</f>
        <v>6050.1</v>
      </c>
    </row>
    <row r="1174" spans="1:11" ht="22.5" x14ac:dyDescent="0.2">
      <c r="A1174" s="28" t="s">
        <v>2043</v>
      </c>
      <c r="B1174" s="50" t="s">
        <v>234</v>
      </c>
      <c r="C1174" s="51">
        <v>81702</v>
      </c>
      <c r="D1174" s="236" t="s">
        <v>2044</v>
      </c>
      <c r="E1174" s="48" t="s">
        <v>230</v>
      </c>
      <c r="F1174" s="74">
        <v>6</v>
      </c>
      <c r="G1174" s="54">
        <v>6</v>
      </c>
      <c r="H1174" s="54">
        <v>26.22</v>
      </c>
      <c r="I1174" s="54">
        <v>10.27</v>
      </c>
      <c r="J1174" s="86">
        <f t="shared" ref="J1174:J1177" si="290">TRUNC((I1174+H1174)*F1174,2)</f>
        <v>218.94</v>
      </c>
      <c r="K1174" s="86">
        <f t="shared" ref="K1174:K1177" si="291">TRUNC((I1174+H1174)*G1174,2)</f>
        <v>218.94</v>
      </c>
    </row>
    <row r="1175" spans="1:11" ht="22.5" x14ac:dyDescent="0.2">
      <c r="A1175" s="28" t="s">
        <v>2045</v>
      </c>
      <c r="B1175" s="50" t="s">
        <v>234</v>
      </c>
      <c r="C1175" s="51">
        <v>81731</v>
      </c>
      <c r="D1175" s="236" t="s">
        <v>1279</v>
      </c>
      <c r="E1175" s="48" t="s">
        <v>230</v>
      </c>
      <c r="F1175" s="74">
        <v>7</v>
      </c>
      <c r="G1175" s="54">
        <v>7</v>
      </c>
      <c r="H1175" s="54">
        <v>9.61</v>
      </c>
      <c r="I1175" s="54">
        <v>8.7099999999999991</v>
      </c>
      <c r="J1175" s="86">
        <f t="shared" si="290"/>
        <v>128.24</v>
      </c>
      <c r="K1175" s="86">
        <f t="shared" si="291"/>
        <v>128.24</v>
      </c>
    </row>
    <row r="1176" spans="1:11" ht="22.5" x14ac:dyDescent="0.2">
      <c r="A1176" s="28" t="s">
        <v>2046</v>
      </c>
      <c r="B1176" s="50" t="s">
        <v>234</v>
      </c>
      <c r="C1176" s="51">
        <v>81730</v>
      </c>
      <c r="D1176" s="236" t="s">
        <v>646</v>
      </c>
      <c r="E1176" s="48" t="s">
        <v>230</v>
      </c>
      <c r="F1176" s="74">
        <v>32</v>
      </c>
      <c r="G1176" s="54">
        <v>32</v>
      </c>
      <c r="H1176" s="54">
        <v>4.91</v>
      </c>
      <c r="I1176" s="54">
        <v>8.7099999999999991</v>
      </c>
      <c r="J1176" s="86">
        <f t="shared" si="290"/>
        <v>435.84</v>
      </c>
      <c r="K1176" s="86">
        <f t="shared" si="291"/>
        <v>435.84</v>
      </c>
    </row>
    <row r="1177" spans="1:11" ht="22.5" x14ac:dyDescent="0.2">
      <c r="A1177" s="28" t="s">
        <v>2047</v>
      </c>
      <c r="B1177" s="50" t="s">
        <v>234</v>
      </c>
      <c r="C1177" s="51">
        <v>81737</v>
      </c>
      <c r="D1177" s="236" t="s">
        <v>2048</v>
      </c>
      <c r="E1177" s="48" t="s">
        <v>230</v>
      </c>
      <c r="F1177" s="74">
        <v>91</v>
      </c>
      <c r="G1177" s="54">
        <v>91</v>
      </c>
      <c r="H1177" s="54">
        <v>43.87</v>
      </c>
      <c r="I1177" s="54">
        <v>14.01</v>
      </c>
      <c r="J1177" s="86">
        <f t="shared" si="290"/>
        <v>5267.08</v>
      </c>
      <c r="K1177" s="86">
        <f t="shared" si="291"/>
        <v>5267.08</v>
      </c>
    </row>
    <row r="1178" spans="1:11" ht="22.5" x14ac:dyDescent="0.2">
      <c r="A1178" s="59" t="s">
        <v>2049</v>
      </c>
      <c r="B1178" s="60"/>
      <c r="C1178" s="60"/>
      <c r="D1178" s="59" t="s">
        <v>591</v>
      </c>
      <c r="E1178" s="60"/>
      <c r="F1178" s="81"/>
      <c r="G1178" s="81"/>
      <c r="H1178" s="81"/>
      <c r="I1178" s="81"/>
      <c r="J1178" s="90">
        <f>SUM(J1179:J1184)</f>
        <v>1419.44</v>
      </c>
      <c r="K1178" s="90">
        <f>SUM(K1179:K1184)</f>
        <v>1419.44</v>
      </c>
    </row>
    <row r="1179" spans="1:11" ht="45" x14ac:dyDescent="0.2">
      <c r="A1179" s="52" t="s">
        <v>2050</v>
      </c>
      <c r="B1179" s="46" t="s">
        <v>318</v>
      </c>
      <c r="C1179" s="47">
        <v>89726</v>
      </c>
      <c r="D1179" s="236" t="s">
        <v>1282</v>
      </c>
      <c r="E1179" s="53" t="s">
        <v>230</v>
      </c>
      <c r="F1179" s="74">
        <v>15</v>
      </c>
      <c r="G1179" s="54">
        <v>15</v>
      </c>
      <c r="H1179" s="54">
        <v>4.62</v>
      </c>
      <c r="I1179" s="54">
        <v>3.9400000000000004</v>
      </c>
      <c r="J1179" s="86">
        <f t="shared" ref="J1179:J1184" si="292">TRUNC((I1179+H1179)*F1179,2)</f>
        <v>128.4</v>
      </c>
      <c r="K1179" s="86">
        <f t="shared" ref="K1179:K1184" si="293">TRUNC((I1179+H1179)*G1179,2)</f>
        <v>128.4</v>
      </c>
    </row>
    <row r="1180" spans="1:11" ht="45" x14ac:dyDescent="0.2">
      <c r="A1180" s="52" t="s">
        <v>2051</v>
      </c>
      <c r="B1180" s="46" t="s">
        <v>318</v>
      </c>
      <c r="C1180" s="47">
        <v>89802</v>
      </c>
      <c r="D1180" s="236" t="s">
        <v>1284</v>
      </c>
      <c r="E1180" s="53" t="s">
        <v>230</v>
      </c>
      <c r="F1180" s="74">
        <v>15</v>
      </c>
      <c r="G1180" s="54">
        <v>15</v>
      </c>
      <c r="H1180" s="54">
        <v>8</v>
      </c>
      <c r="I1180" s="54">
        <v>1.04</v>
      </c>
      <c r="J1180" s="86">
        <f t="shared" si="292"/>
        <v>135.6</v>
      </c>
      <c r="K1180" s="86">
        <f t="shared" si="293"/>
        <v>135.6</v>
      </c>
    </row>
    <row r="1181" spans="1:11" ht="22.5" x14ac:dyDescent="0.2">
      <c r="A1181" s="28" t="s">
        <v>2052</v>
      </c>
      <c r="B1181" s="50" t="s">
        <v>234</v>
      </c>
      <c r="C1181" s="51">
        <v>81924</v>
      </c>
      <c r="D1181" s="236" t="s">
        <v>1286</v>
      </c>
      <c r="E1181" s="48" t="s">
        <v>230</v>
      </c>
      <c r="F1181" s="74">
        <v>24</v>
      </c>
      <c r="G1181" s="54">
        <v>24</v>
      </c>
      <c r="H1181" s="54">
        <v>8.57</v>
      </c>
      <c r="I1181" s="54">
        <v>14.010000000000002</v>
      </c>
      <c r="J1181" s="86">
        <f t="shared" si="292"/>
        <v>541.91999999999996</v>
      </c>
      <c r="K1181" s="86">
        <f t="shared" si="293"/>
        <v>541.91999999999996</v>
      </c>
    </row>
    <row r="1182" spans="1:11" ht="22.5" x14ac:dyDescent="0.2">
      <c r="A1182" s="28" t="s">
        <v>2053</v>
      </c>
      <c r="B1182" s="50" t="s">
        <v>234</v>
      </c>
      <c r="C1182" s="51">
        <v>81927</v>
      </c>
      <c r="D1182" s="236" t="s">
        <v>636</v>
      </c>
      <c r="E1182" s="48" t="s">
        <v>230</v>
      </c>
      <c r="F1182" s="74">
        <v>33</v>
      </c>
      <c r="G1182" s="54">
        <v>33</v>
      </c>
      <c r="H1182" s="54">
        <v>2.64</v>
      </c>
      <c r="I1182" s="54">
        <v>8.7099999999999991</v>
      </c>
      <c r="J1182" s="86">
        <f t="shared" si="292"/>
        <v>374.55</v>
      </c>
      <c r="K1182" s="86">
        <f t="shared" si="293"/>
        <v>374.55</v>
      </c>
    </row>
    <row r="1183" spans="1:11" ht="22.5" x14ac:dyDescent="0.2">
      <c r="A1183" s="28" t="s">
        <v>2054</v>
      </c>
      <c r="B1183" s="50" t="s">
        <v>234</v>
      </c>
      <c r="C1183" s="51">
        <v>81936</v>
      </c>
      <c r="D1183" s="236" t="s">
        <v>1288</v>
      </c>
      <c r="E1183" s="48" t="s">
        <v>230</v>
      </c>
      <c r="F1183" s="74">
        <v>18</v>
      </c>
      <c r="G1183" s="54">
        <v>18</v>
      </c>
      <c r="H1183" s="54">
        <v>2.76</v>
      </c>
      <c r="I1183" s="54">
        <v>8.7100000000000009</v>
      </c>
      <c r="J1183" s="86">
        <f t="shared" si="292"/>
        <v>206.46</v>
      </c>
      <c r="K1183" s="86">
        <f t="shared" si="293"/>
        <v>206.46</v>
      </c>
    </row>
    <row r="1184" spans="1:11" ht="22.5" x14ac:dyDescent="0.2">
      <c r="A1184" s="28" t="s">
        <v>2055</v>
      </c>
      <c r="B1184" s="50" t="s">
        <v>234</v>
      </c>
      <c r="C1184" s="51">
        <v>81946</v>
      </c>
      <c r="D1184" s="236" t="s">
        <v>2056</v>
      </c>
      <c r="E1184" s="48" t="s">
        <v>230</v>
      </c>
      <c r="F1184" s="74">
        <v>1</v>
      </c>
      <c r="G1184" s="54">
        <v>1</v>
      </c>
      <c r="H1184" s="54">
        <v>18.5</v>
      </c>
      <c r="I1184" s="54">
        <v>14.01</v>
      </c>
      <c r="J1184" s="86">
        <f t="shared" si="292"/>
        <v>32.51</v>
      </c>
      <c r="K1184" s="86">
        <f t="shared" si="293"/>
        <v>32.51</v>
      </c>
    </row>
    <row r="1185" spans="1:11" ht="22.5" x14ac:dyDescent="0.2">
      <c r="A1185" s="59" t="s">
        <v>2057</v>
      </c>
      <c r="B1185" s="60"/>
      <c r="C1185" s="60"/>
      <c r="D1185" s="59" t="s">
        <v>1293</v>
      </c>
      <c r="E1185" s="60"/>
      <c r="F1185" s="81"/>
      <c r="G1185" s="81"/>
      <c r="H1185" s="81"/>
      <c r="I1185" s="81"/>
      <c r="J1185" s="90">
        <f>SUM(J1186:J1188)</f>
        <v>1403.23</v>
      </c>
      <c r="K1185" s="90">
        <f>SUM(K1186:K1188)</f>
        <v>1403.23</v>
      </c>
    </row>
    <row r="1186" spans="1:11" ht="22.5" x14ac:dyDescent="0.2">
      <c r="A1186" s="28" t="s">
        <v>2058</v>
      </c>
      <c r="B1186" s="50" t="s">
        <v>234</v>
      </c>
      <c r="C1186" s="51">
        <v>81971</v>
      </c>
      <c r="D1186" s="236" t="s">
        <v>2059</v>
      </c>
      <c r="E1186" s="48" t="s">
        <v>230</v>
      </c>
      <c r="F1186" s="74">
        <v>1</v>
      </c>
      <c r="G1186" s="54">
        <v>1</v>
      </c>
      <c r="H1186" s="54">
        <v>11.4</v>
      </c>
      <c r="I1186" s="54">
        <v>11.51</v>
      </c>
      <c r="J1186" s="86">
        <f t="shared" ref="J1186:J1188" si="294">TRUNC((I1186+H1186)*F1186,2)</f>
        <v>22.91</v>
      </c>
      <c r="K1186" s="86">
        <f t="shared" ref="K1186:K1188" si="295">TRUNC((I1186+H1186)*G1186,2)</f>
        <v>22.91</v>
      </c>
    </row>
    <row r="1187" spans="1:11" ht="22.5" x14ac:dyDescent="0.2">
      <c r="A1187" s="28" t="s">
        <v>2060</v>
      </c>
      <c r="B1187" s="50" t="s">
        <v>234</v>
      </c>
      <c r="C1187" s="51">
        <v>81973</v>
      </c>
      <c r="D1187" s="236" t="s">
        <v>1295</v>
      </c>
      <c r="E1187" s="48" t="s">
        <v>230</v>
      </c>
      <c r="F1187" s="74">
        <v>4</v>
      </c>
      <c r="G1187" s="54">
        <v>4</v>
      </c>
      <c r="H1187" s="54">
        <v>13.3</v>
      </c>
      <c r="I1187" s="54">
        <v>14.32</v>
      </c>
      <c r="J1187" s="86">
        <f t="shared" si="294"/>
        <v>110.48</v>
      </c>
      <c r="K1187" s="86">
        <f t="shared" si="295"/>
        <v>110.48</v>
      </c>
    </row>
    <row r="1188" spans="1:11" ht="22.5" x14ac:dyDescent="0.2">
      <c r="A1188" s="28" t="s">
        <v>2061</v>
      </c>
      <c r="B1188" s="50" t="s">
        <v>234</v>
      </c>
      <c r="C1188" s="51">
        <v>81975</v>
      </c>
      <c r="D1188" s="236" t="s">
        <v>1297</v>
      </c>
      <c r="E1188" s="48" t="s">
        <v>230</v>
      </c>
      <c r="F1188" s="74">
        <v>37</v>
      </c>
      <c r="G1188" s="54">
        <v>37</v>
      </c>
      <c r="H1188" s="54">
        <v>20</v>
      </c>
      <c r="I1188" s="54">
        <v>14.32</v>
      </c>
      <c r="J1188" s="86">
        <f t="shared" si="294"/>
        <v>1269.8399999999999</v>
      </c>
      <c r="K1188" s="86">
        <f t="shared" si="295"/>
        <v>1269.8399999999999</v>
      </c>
    </row>
    <row r="1189" spans="1:11" ht="22.5" x14ac:dyDescent="0.2">
      <c r="A1189" s="59" t="s">
        <v>2062</v>
      </c>
      <c r="B1189" s="60"/>
      <c r="C1189" s="60"/>
      <c r="D1189" s="59" t="s">
        <v>1299</v>
      </c>
      <c r="E1189" s="60"/>
      <c r="F1189" s="81"/>
      <c r="G1189" s="81"/>
      <c r="H1189" s="81"/>
      <c r="I1189" s="81"/>
      <c r="J1189" s="91">
        <f>SUM(J1190:J1191)</f>
        <v>458.2</v>
      </c>
      <c r="K1189" s="91">
        <f>SUM(K1190:K1191)</f>
        <v>458.2</v>
      </c>
    </row>
    <row r="1190" spans="1:11" ht="22.5" x14ac:dyDescent="0.2">
      <c r="A1190" s="28" t="s">
        <v>2063</v>
      </c>
      <c r="B1190" s="50" t="s">
        <v>234</v>
      </c>
      <c r="C1190" s="51">
        <v>82002</v>
      </c>
      <c r="D1190" s="236" t="s">
        <v>1303</v>
      </c>
      <c r="E1190" s="48" t="s">
        <v>230</v>
      </c>
      <c r="F1190" s="74">
        <v>10</v>
      </c>
      <c r="G1190" s="54">
        <v>10</v>
      </c>
      <c r="H1190" s="54">
        <v>2.62</v>
      </c>
      <c r="I1190" s="54">
        <v>4.3499999999999996</v>
      </c>
      <c r="J1190" s="86">
        <f t="shared" ref="J1190:J1191" si="296">TRUNC((I1190+H1190)*F1190,2)</f>
        <v>69.7</v>
      </c>
      <c r="K1190" s="86">
        <f t="shared" ref="K1190:K1191" si="297">TRUNC((I1190+H1190)*G1190,2)</f>
        <v>69.7</v>
      </c>
    </row>
    <row r="1191" spans="1:11" ht="22.5" x14ac:dyDescent="0.2">
      <c r="A1191" s="28" t="s">
        <v>2064</v>
      </c>
      <c r="B1191" s="50" t="s">
        <v>234</v>
      </c>
      <c r="C1191" s="51">
        <v>82004</v>
      </c>
      <c r="D1191" s="236" t="s">
        <v>638</v>
      </c>
      <c r="E1191" s="48" t="s">
        <v>230</v>
      </c>
      <c r="F1191" s="74">
        <v>30</v>
      </c>
      <c r="G1191" s="54">
        <v>30</v>
      </c>
      <c r="H1191" s="54">
        <v>5.8</v>
      </c>
      <c r="I1191" s="54">
        <v>7.15</v>
      </c>
      <c r="J1191" s="86">
        <f t="shared" si="296"/>
        <v>388.5</v>
      </c>
      <c r="K1191" s="86">
        <f t="shared" si="297"/>
        <v>388.5</v>
      </c>
    </row>
    <row r="1192" spans="1:11" ht="22.5" x14ac:dyDescent="0.2">
      <c r="A1192" s="59" t="s">
        <v>2065</v>
      </c>
      <c r="B1192" s="60"/>
      <c r="C1192" s="60"/>
      <c r="D1192" s="59" t="s">
        <v>1306</v>
      </c>
      <c r="E1192" s="60"/>
      <c r="F1192" s="81"/>
      <c r="G1192" s="81"/>
      <c r="H1192" s="81"/>
      <c r="I1192" s="81"/>
      <c r="J1192" s="91">
        <f>J1193</f>
        <v>81.349999999999994</v>
      </c>
      <c r="K1192" s="91">
        <f>K1193</f>
        <v>81.349999999999994</v>
      </c>
    </row>
    <row r="1193" spans="1:11" ht="22.5" x14ac:dyDescent="0.2">
      <c r="A1193" s="28" t="s">
        <v>2066</v>
      </c>
      <c r="B1193" s="50" t="s">
        <v>234</v>
      </c>
      <c r="C1193" s="51">
        <v>82101</v>
      </c>
      <c r="D1193" s="236" t="s">
        <v>2067</v>
      </c>
      <c r="E1193" s="48" t="s">
        <v>230</v>
      </c>
      <c r="F1193" s="74">
        <v>5</v>
      </c>
      <c r="G1193" s="54">
        <v>5</v>
      </c>
      <c r="H1193" s="54">
        <v>5.07</v>
      </c>
      <c r="I1193" s="54">
        <v>11.2</v>
      </c>
      <c r="J1193" s="86">
        <f>TRUNC((I1193+H1193)*F1193,2)</f>
        <v>81.349999999999994</v>
      </c>
      <c r="K1193" s="86">
        <f>TRUNC((I1193+H1193)*G1193,2)</f>
        <v>81.349999999999994</v>
      </c>
    </row>
    <row r="1194" spans="1:11" ht="22.5" x14ac:dyDescent="0.2">
      <c r="A1194" s="59" t="s">
        <v>2068</v>
      </c>
      <c r="B1194" s="60"/>
      <c r="C1194" s="60"/>
      <c r="D1194" s="59" t="s">
        <v>603</v>
      </c>
      <c r="E1194" s="60"/>
      <c r="F1194" s="81"/>
      <c r="G1194" s="81"/>
      <c r="H1194" s="81"/>
      <c r="I1194" s="81"/>
      <c r="J1194" s="91">
        <f>SUM(J1195:J1196)</f>
        <v>185.76999999999998</v>
      </c>
      <c r="K1194" s="91">
        <f>SUM(K1195:K1196)</f>
        <v>185.76999999999998</v>
      </c>
    </row>
    <row r="1195" spans="1:11" ht="22.5" x14ac:dyDescent="0.2">
      <c r="A1195" s="28" t="s">
        <v>2069</v>
      </c>
      <c r="B1195" s="50" t="s">
        <v>234</v>
      </c>
      <c r="C1195" s="51">
        <v>82230</v>
      </c>
      <c r="D1195" s="236" t="s">
        <v>654</v>
      </c>
      <c r="E1195" s="48" t="s">
        <v>230</v>
      </c>
      <c r="F1195" s="74">
        <v>12</v>
      </c>
      <c r="G1195" s="54">
        <v>12</v>
      </c>
      <c r="H1195" s="54">
        <v>4.26</v>
      </c>
      <c r="I1195" s="54">
        <v>9.0300000000000011</v>
      </c>
      <c r="J1195" s="86">
        <f t="shared" ref="J1195:J1196" si="298">TRUNC((I1195+H1195)*F1195,2)</f>
        <v>159.47999999999999</v>
      </c>
      <c r="K1195" s="86">
        <f t="shared" ref="K1195:K1196" si="299">TRUNC((I1195+H1195)*G1195,2)</f>
        <v>159.47999999999999</v>
      </c>
    </row>
    <row r="1196" spans="1:11" ht="22.5" x14ac:dyDescent="0.2">
      <c r="A1196" s="28" t="s">
        <v>2070</v>
      </c>
      <c r="B1196" s="50" t="s">
        <v>234</v>
      </c>
      <c r="C1196" s="51">
        <v>82235</v>
      </c>
      <c r="D1196" s="236" t="s">
        <v>656</v>
      </c>
      <c r="E1196" s="48" t="s">
        <v>230</v>
      </c>
      <c r="F1196" s="74">
        <v>1</v>
      </c>
      <c r="G1196" s="54">
        <v>1</v>
      </c>
      <c r="H1196" s="54">
        <v>11.97</v>
      </c>
      <c r="I1196" s="54">
        <v>14.32</v>
      </c>
      <c r="J1196" s="86">
        <f t="shared" si="298"/>
        <v>26.29</v>
      </c>
      <c r="K1196" s="86">
        <f t="shared" si="299"/>
        <v>26.29</v>
      </c>
    </row>
    <row r="1197" spans="1:11" ht="22.5" x14ac:dyDescent="0.2">
      <c r="A1197" s="59" t="s">
        <v>2071</v>
      </c>
      <c r="B1197" s="60"/>
      <c r="C1197" s="60"/>
      <c r="D1197" s="59" t="s">
        <v>660</v>
      </c>
      <c r="E1197" s="60"/>
      <c r="F1197" s="81"/>
      <c r="G1197" s="81"/>
      <c r="H1197" s="81"/>
      <c r="I1197" s="81"/>
      <c r="J1197" s="90">
        <f>SUM(J1198:J1202)</f>
        <v>32520.17</v>
      </c>
      <c r="K1197" s="90">
        <f>SUM(K1198:K1202)</f>
        <v>32520.17</v>
      </c>
    </row>
    <row r="1198" spans="1:11" ht="22.5" x14ac:dyDescent="0.2">
      <c r="A1198" s="28" t="s">
        <v>2072</v>
      </c>
      <c r="B1198" s="50" t="s">
        <v>234</v>
      </c>
      <c r="C1198" s="51">
        <v>82301</v>
      </c>
      <c r="D1198" s="236" t="s">
        <v>666</v>
      </c>
      <c r="E1198" s="48" t="s">
        <v>255</v>
      </c>
      <c r="F1198" s="74">
        <v>48</v>
      </c>
      <c r="G1198" s="54">
        <v>48</v>
      </c>
      <c r="H1198" s="54">
        <v>5.7</v>
      </c>
      <c r="I1198" s="54">
        <v>7.4500000000000011</v>
      </c>
      <c r="J1198" s="86">
        <f t="shared" ref="J1198:J1202" si="300">TRUNC((I1198+H1198)*F1198,2)</f>
        <v>631.20000000000005</v>
      </c>
      <c r="K1198" s="86">
        <f t="shared" ref="K1198:K1202" si="301">TRUNC((I1198+H1198)*G1198,2)</f>
        <v>631.20000000000005</v>
      </c>
    </row>
    <row r="1199" spans="1:11" ht="33.75" x14ac:dyDescent="0.2">
      <c r="A1199" s="52" t="s">
        <v>2073</v>
      </c>
      <c r="B1199" s="46" t="s">
        <v>318</v>
      </c>
      <c r="C1199" s="47">
        <v>89798</v>
      </c>
      <c r="D1199" s="236" t="s">
        <v>664</v>
      </c>
      <c r="E1199" s="53" t="s">
        <v>255</v>
      </c>
      <c r="F1199" s="74">
        <v>100</v>
      </c>
      <c r="G1199" s="54">
        <v>100</v>
      </c>
      <c r="H1199" s="54">
        <v>9.9099999999999984</v>
      </c>
      <c r="I1199" s="54">
        <v>1.27</v>
      </c>
      <c r="J1199" s="86">
        <f t="shared" si="300"/>
        <v>1118</v>
      </c>
      <c r="K1199" s="86">
        <f t="shared" si="301"/>
        <v>1118</v>
      </c>
    </row>
    <row r="1200" spans="1:11" ht="33.75" x14ac:dyDescent="0.2">
      <c r="A1200" s="52" t="s">
        <v>2074</v>
      </c>
      <c r="B1200" s="46" t="s">
        <v>318</v>
      </c>
      <c r="C1200" s="47">
        <v>89799</v>
      </c>
      <c r="D1200" s="236" t="s">
        <v>2075</v>
      </c>
      <c r="E1200" s="53" t="s">
        <v>255</v>
      </c>
      <c r="F1200" s="74">
        <v>4</v>
      </c>
      <c r="G1200" s="54">
        <v>4</v>
      </c>
      <c r="H1200" s="54">
        <v>13.830000000000002</v>
      </c>
      <c r="I1200" s="54">
        <v>4.71</v>
      </c>
      <c r="J1200" s="86">
        <f t="shared" si="300"/>
        <v>74.16</v>
      </c>
      <c r="K1200" s="86">
        <f t="shared" si="301"/>
        <v>74.16</v>
      </c>
    </row>
    <row r="1201" spans="1:11" ht="33.75" x14ac:dyDescent="0.2">
      <c r="A1201" s="52" t="s">
        <v>2076</v>
      </c>
      <c r="B1201" s="46" t="s">
        <v>318</v>
      </c>
      <c r="C1201" s="47">
        <v>89800</v>
      </c>
      <c r="D1201" s="236" t="s">
        <v>662</v>
      </c>
      <c r="E1201" s="53" t="s">
        <v>255</v>
      </c>
      <c r="F1201" s="74">
        <v>648</v>
      </c>
      <c r="G1201" s="54">
        <v>648</v>
      </c>
      <c r="H1201" s="54">
        <v>15.51</v>
      </c>
      <c r="I1201" s="54">
        <v>8.16</v>
      </c>
      <c r="J1201" s="86">
        <f t="shared" si="300"/>
        <v>15338.16</v>
      </c>
      <c r="K1201" s="86">
        <f t="shared" si="301"/>
        <v>15338.16</v>
      </c>
    </row>
    <row r="1202" spans="1:11" ht="33.75" x14ac:dyDescent="0.2">
      <c r="A1202" s="28" t="s">
        <v>2077</v>
      </c>
      <c r="B1202" s="50" t="s">
        <v>318</v>
      </c>
      <c r="C1202" s="51">
        <v>89849</v>
      </c>
      <c r="D1202" s="236" t="s">
        <v>2078</v>
      </c>
      <c r="E1202" s="48" t="s">
        <v>255</v>
      </c>
      <c r="F1202" s="74">
        <v>323</v>
      </c>
      <c r="G1202" s="54">
        <v>323</v>
      </c>
      <c r="H1202" s="54">
        <v>37.9</v>
      </c>
      <c r="I1202" s="54">
        <v>9.6499999999999986</v>
      </c>
      <c r="J1202" s="86">
        <f t="shared" si="300"/>
        <v>15358.65</v>
      </c>
      <c r="K1202" s="86">
        <f t="shared" si="301"/>
        <v>15358.65</v>
      </c>
    </row>
    <row r="1203" spans="1:11" x14ac:dyDescent="0.2">
      <c r="A1203" s="55" t="s">
        <v>2079</v>
      </c>
      <c r="B1203" s="56"/>
      <c r="C1203" s="56"/>
      <c r="D1203" s="55" t="s">
        <v>678</v>
      </c>
      <c r="E1203" s="56"/>
      <c r="F1203" s="80"/>
      <c r="G1203" s="80"/>
      <c r="H1203" s="80"/>
      <c r="I1203" s="80"/>
      <c r="J1203" s="88">
        <f>SUM(J1204:J1214)</f>
        <v>53286.01</v>
      </c>
      <c r="K1203" s="88">
        <f>SUM(K1204:K1214)</f>
        <v>53286.01</v>
      </c>
    </row>
    <row r="1204" spans="1:11" ht="22.5" x14ac:dyDescent="0.2">
      <c r="A1204" s="28" t="s">
        <v>2080</v>
      </c>
      <c r="B1204" s="50" t="s">
        <v>234</v>
      </c>
      <c r="C1204" s="51">
        <v>81811</v>
      </c>
      <c r="D1204" s="236" t="s">
        <v>2081</v>
      </c>
      <c r="E1204" s="48" t="s">
        <v>230</v>
      </c>
      <c r="F1204" s="74">
        <v>1</v>
      </c>
      <c r="G1204" s="54">
        <v>1</v>
      </c>
      <c r="H1204" s="54">
        <v>110.64</v>
      </c>
      <c r="I1204" s="54">
        <v>15.56</v>
      </c>
      <c r="J1204" s="86">
        <f t="shared" ref="J1204:J1214" si="302">TRUNC((I1204+H1204)*F1204,2)</f>
        <v>126.2</v>
      </c>
      <c r="K1204" s="86">
        <f t="shared" ref="K1204:K1214" si="303">TRUNC((I1204+H1204)*G1204,2)</f>
        <v>126.2</v>
      </c>
    </row>
    <row r="1205" spans="1:11" ht="22.5" x14ac:dyDescent="0.2">
      <c r="A1205" s="28" t="s">
        <v>2082</v>
      </c>
      <c r="B1205" s="50" t="s">
        <v>234</v>
      </c>
      <c r="C1205" s="51">
        <v>81815</v>
      </c>
      <c r="D1205" s="236" t="s">
        <v>2083</v>
      </c>
      <c r="E1205" s="48" t="s">
        <v>230</v>
      </c>
      <c r="F1205" s="74">
        <v>1</v>
      </c>
      <c r="G1205" s="54">
        <v>1</v>
      </c>
      <c r="H1205" s="54">
        <v>163.91000000000005</v>
      </c>
      <c r="I1205" s="54">
        <v>107.80999999999999</v>
      </c>
      <c r="J1205" s="86">
        <f t="shared" si="302"/>
        <v>271.72000000000003</v>
      </c>
      <c r="K1205" s="86">
        <f t="shared" si="303"/>
        <v>271.72000000000003</v>
      </c>
    </row>
    <row r="1206" spans="1:11" ht="33.75" x14ac:dyDescent="0.2">
      <c r="A1206" s="28" t="s">
        <v>2084</v>
      </c>
      <c r="B1206" s="50" t="s">
        <v>234</v>
      </c>
      <c r="C1206" s="51">
        <v>81828</v>
      </c>
      <c r="D1206" s="236" t="s">
        <v>2085</v>
      </c>
      <c r="E1206" s="48" t="s">
        <v>230</v>
      </c>
      <c r="F1206" s="74">
        <v>32</v>
      </c>
      <c r="G1206" s="54">
        <v>32</v>
      </c>
      <c r="H1206" s="54">
        <v>336.13000000000005</v>
      </c>
      <c r="I1206" s="54">
        <v>234.82</v>
      </c>
      <c r="J1206" s="86">
        <f t="shared" si="302"/>
        <v>18270.400000000001</v>
      </c>
      <c r="K1206" s="86">
        <f t="shared" si="303"/>
        <v>18270.400000000001</v>
      </c>
    </row>
    <row r="1207" spans="1:11" ht="22.5" x14ac:dyDescent="0.2">
      <c r="A1207" s="28" t="s">
        <v>2086</v>
      </c>
      <c r="B1207" s="50" t="s">
        <v>234</v>
      </c>
      <c r="C1207" s="51">
        <v>81825</v>
      </c>
      <c r="D1207" s="236" t="s">
        <v>680</v>
      </c>
      <c r="E1207" s="48" t="s">
        <v>230</v>
      </c>
      <c r="F1207" s="74">
        <v>15</v>
      </c>
      <c r="G1207" s="54">
        <v>15</v>
      </c>
      <c r="H1207" s="54">
        <v>133.58999999999997</v>
      </c>
      <c r="I1207" s="54">
        <v>224.53</v>
      </c>
      <c r="J1207" s="86">
        <f t="shared" si="302"/>
        <v>5371.8</v>
      </c>
      <c r="K1207" s="86">
        <f t="shared" si="303"/>
        <v>5371.8</v>
      </c>
    </row>
    <row r="1208" spans="1:11" ht="22.5" x14ac:dyDescent="0.2">
      <c r="A1208" s="28" t="s">
        <v>2087</v>
      </c>
      <c r="B1208" s="50" t="s">
        <v>234</v>
      </c>
      <c r="C1208" s="51">
        <v>81826</v>
      </c>
      <c r="D1208" s="236" t="s">
        <v>682</v>
      </c>
      <c r="E1208" s="48" t="s">
        <v>230</v>
      </c>
      <c r="F1208" s="74">
        <v>15</v>
      </c>
      <c r="G1208" s="54">
        <v>15</v>
      </c>
      <c r="H1208" s="54">
        <v>55.9</v>
      </c>
      <c r="I1208" s="54">
        <v>12.6</v>
      </c>
      <c r="J1208" s="86">
        <f t="shared" si="302"/>
        <v>1027.5</v>
      </c>
      <c r="K1208" s="86">
        <f t="shared" si="303"/>
        <v>1027.5</v>
      </c>
    </row>
    <row r="1209" spans="1:11" ht="22.5" x14ac:dyDescent="0.2">
      <c r="A1209" s="28" t="s">
        <v>2088</v>
      </c>
      <c r="B1209" s="50" t="s">
        <v>400</v>
      </c>
      <c r="C1209" s="58" t="s">
        <v>2089</v>
      </c>
      <c r="D1209" s="236" t="s">
        <v>2090</v>
      </c>
      <c r="E1209" s="48" t="s">
        <v>230</v>
      </c>
      <c r="F1209" s="74">
        <v>1</v>
      </c>
      <c r="G1209" s="54">
        <v>1</v>
      </c>
      <c r="H1209" s="54">
        <v>0</v>
      </c>
      <c r="I1209" s="54">
        <v>911.01</v>
      </c>
      <c r="J1209" s="86">
        <f t="shared" si="302"/>
        <v>911.01</v>
      </c>
      <c r="K1209" s="86">
        <f t="shared" si="303"/>
        <v>911.01</v>
      </c>
    </row>
    <row r="1210" spans="1:11" ht="22.5" x14ac:dyDescent="0.2">
      <c r="A1210" s="28" t="s">
        <v>2091</v>
      </c>
      <c r="B1210" s="50" t="s">
        <v>234</v>
      </c>
      <c r="C1210" s="51">
        <v>70709</v>
      </c>
      <c r="D1210" s="236" t="s">
        <v>2092</v>
      </c>
      <c r="E1210" s="48" t="s">
        <v>230</v>
      </c>
      <c r="F1210" s="74">
        <v>1</v>
      </c>
      <c r="G1210" s="54">
        <v>1</v>
      </c>
      <c r="H1210" s="54">
        <v>18.290000000000003</v>
      </c>
      <c r="I1210" s="54">
        <v>30.509999999999998</v>
      </c>
      <c r="J1210" s="86">
        <f t="shared" si="302"/>
        <v>48.8</v>
      </c>
      <c r="K1210" s="86">
        <f t="shared" si="303"/>
        <v>48.8</v>
      </c>
    </row>
    <row r="1211" spans="1:11" ht="33.75" x14ac:dyDescent="0.2">
      <c r="A1211" s="28" t="s">
        <v>2093</v>
      </c>
      <c r="B1211" s="50" t="s">
        <v>234</v>
      </c>
      <c r="C1211" s="51">
        <v>81882</v>
      </c>
      <c r="D1211" s="236" t="s">
        <v>2094</v>
      </c>
      <c r="E1211" s="48" t="s">
        <v>230</v>
      </c>
      <c r="F1211" s="74">
        <v>1</v>
      </c>
      <c r="G1211" s="54">
        <v>1</v>
      </c>
      <c r="H1211" s="54">
        <v>23585.719999999998</v>
      </c>
      <c r="I1211" s="54">
        <v>1351.9</v>
      </c>
      <c r="J1211" s="86">
        <f t="shared" si="302"/>
        <v>24937.62</v>
      </c>
      <c r="K1211" s="86">
        <f t="shared" si="303"/>
        <v>24937.62</v>
      </c>
    </row>
    <row r="1212" spans="1:11" ht="22.5" x14ac:dyDescent="0.2">
      <c r="A1212" s="28" t="s">
        <v>2095</v>
      </c>
      <c r="B1212" s="50" t="s">
        <v>234</v>
      </c>
      <c r="C1212" s="51">
        <v>81889</v>
      </c>
      <c r="D1212" s="236" t="s">
        <v>2096</v>
      </c>
      <c r="E1212" s="48" t="s">
        <v>230</v>
      </c>
      <c r="F1212" s="74">
        <v>2</v>
      </c>
      <c r="G1212" s="54">
        <v>2</v>
      </c>
      <c r="H1212" s="54">
        <v>91.52</v>
      </c>
      <c r="I1212" s="54">
        <v>10.56</v>
      </c>
      <c r="J1212" s="86">
        <f t="shared" si="302"/>
        <v>204.16</v>
      </c>
      <c r="K1212" s="86">
        <f t="shared" si="303"/>
        <v>204.16</v>
      </c>
    </row>
    <row r="1213" spans="1:11" ht="22.5" x14ac:dyDescent="0.2">
      <c r="A1213" s="28" t="s">
        <v>2097</v>
      </c>
      <c r="B1213" s="50" t="s">
        <v>234</v>
      </c>
      <c r="C1213" s="51">
        <v>81885</v>
      </c>
      <c r="D1213" s="236" t="s">
        <v>686</v>
      </c>
      <c r="E1213" s="48" t="s">
        <v>230</v>
      </c>
      <c r="F1213" s="74">
        <v>7</v>
      </c>
      <c r="G1213" s="54">
        <v>7</v>
      </c>
      <c r="H1213" s="54">
        <v>8.27</v>
      </c>
      <c r="I1213" s="54">
        <v>2.17</v>
      </c>
      <c r="J1213" s="86">
        <f t="shared" si="302"/>
        <v>73.08</v>
      </c>
      <c r="K1213" s="86">
        <f t="shared" si="303"/>
        <v>73.08</v>
      </c>
    </row>
    <row r="1214" spans="1:11" ht="22.5" x14ac:dyDescent="0.2">
      <c r="A1214" s="28" t="s">
        <v>2098</v>
      </c>
      <c r="B1214" s="50" t="s">
        <v>400</v>
      </c>
      <c r="C1214" s="58" t="s">
        <v>2099</v>
      </c>
      <c r="D1214" s="236" t="s">
        <v>2100</v>
      </c>
      <c r="E1214" s="48" t="s">
        <v>230</v>
      </c>
      <c r="F1214" s="74">
        <v>42</v>
      </c>
      <c r="G1214" s="54">
        <v>42</v>
      </c>
      <c r="H1214" s="54">
        <v>20.65</v>
      </c>
      <c r="I1214" s="54">
        <v>28.01</v>
      </c>
      <c r="J1214" s="86">
        <f t="shared" si="302"/>
        <v>2043.72</v>
      </c>
      <c r="K1214" s="86">
        <f t="shared" si="303"/>
        <v>2043.72</v>
      </c>
    </row>
    <row r="1215" spans="1:11" x14ac:dyDescent="0.2">
      <c r="A1215" s="40">
        <v>18</v>
      </c>
      <c r="B1215" s="41"/>
      <c r="C1215" s="41"/>
      <c r="D1215" s="42" t="s">
        <v>205</v>
      </c>
      <c r="E1215" s="43" t="s">
        <v>230</v>
      </c>
      <c r="F1215" s="77">
        <v>1</v>
      </c>
      <c r="G1215" s="78"/>
      <c r="H1215" s="78"/>
      <c r="I1215" s="78"/>
      <c r="J1215" s="84">
        <f>SUM(J1216,J1219,J1222,J1229,J1477,J1481,J1484,J1488,J1492)</f>
        <v>618240.94999999995</v>
      </c>
      <c r="K1215" s="84">
        <f>SUM(K1216,K1219,K1222,K1229,K1477,K1481,K1484,K1488,K1492)</f>
        <v>618240.94999999995</v>
      </c>
    </row>
    <row r="1216" spans="1:11" x14ac:dyDescent="0.2">
      <c r="A1216" s="44" t="s">
        <v>2101</v>
      </c>
      <c r="B1216" s="45"/>
      <c r="C1216" s="45"/>
      <c r="D1216" s="44" t="s">
        <v>232</v>
      </c>
      <c r="E1216" s="45"/>
      <c r="F1216" s="79"/>
      <c r="G1216" s="79"/>
      <c r="H1216" s="79"/>
      <c r="I1216" s="79"/>
      <c r="J1216" s="87">
        <f>J1217</f>
        <v>38.950000000000003</v>
      </c>
      <c r="K1216" s="87">
        <f>K1217</f>
        <v>38.950000000000003</v>
      </c>
    </row>
    <row r="1217" spans="1:11" x14ac:dyDescent="0.2">
      <c r="A1217" s="55" t="s">
        <v>2102</v>
      </c>
      <c r="B1217" s="56"/>
      <c r="C1217" s="56"/>
      <c r="D1217" s="55" t="s">
        <v>2103</v>
      </c>
      <c r="E1217" s="56"/>
      <c r="F1217" s="80"/>
      <c r="G1217" s="80"/>
      <c r="H1217" s="80"/>
      <c r="I1217" s="80"/>
      <c r="J1217" s="89">
        <f>J1218</f>
        <v>38.950000000000003</v>
      </c>
      <c r="K1217" s="89">
        <f>K1218</f>
        <v>38.950000000000003</v>
      </c>
    </row>
    <row r="1218" spans="1:11" ht="33.75" x14ac:dyDescent="0.2">
      <c r="A1218" s="28" t="s">
        <v>2104</v>
      </c>
      <c r="B1218" s="50" t="s">
        <v>234</v>
      </c>
      <c r="C1218" s="51">
        <v>20118</v>
      </c>
      <c r="D1218" s="236" t="s">
        <v>4975</v>
      </c>
      <c r="E1218" s="48" t="s">
        <v>280</v>
      </c>
      <c r="F1218" s="74">
        <v>1.2</v>
      </c>
      <c r="G1218" s="54">
        <v>1.2</v>
      </c>
      <c r="H1218" s="54">
        <v>0</v>
      </c>
      <c r="I1218" s="54">
        <v>32.46</v>
      </c>
      <c r="J1218" s="86">
        <f>TRUNC((I1218+H1218)*F1218,2)</f>
        <v>38.950000000000003</v>
      </c>
      <c r="K1218" s="86">
        <f>TRUNC((I1218+H1218)*G1218,2)</f>
        <v>38.950000000000003</v>
      </c>
    </row>
    <row r="1219" spans="1:11" x14ac:dyDescent="0.2">
      <c r="A1219" s="44" t="s">
        <v>2105</v>
      </c>
      <c r="B1219" s="45"/>
      <c r="C1219" s="45"/>
      <c r="D1219" s="44" t="s">
        <v>246</v>
      </c>
      <c r="E1219" s="45"/>
      <c r="F1219" s="79"/>
      <c r="G1219" s="79"/>
      <c r="H1219" s="79"/>
      <c r="I1219" s="79"/>
      <c r="J1219" s="87">
        <f>J1220</f>
        <v>43.93</v>
      </c>
      <c r="K1219" s="87">
        <f>K1220</f>
        <v>43.93</v>
      </c>
    </row>
    <row r="1220" spans="1:11" x14ac:dyDescent="0.2">
      <c r="A1220" s="55" t="s">
        <v>2106</v>
      </c>
      <c r="B1220" s="56"/>
      <c r="C1220" s="56"/>
      <c r="D1220" s="55" t="s">
        <v>2103</v>
      </c>
      <c r="E1220" s="56"/>
      <c r="F1220" s="80"/>
      <c r="G1220" s="80"/>
      <c r="H1220" s="80"/>
      <c r="I1220" s="80"/>
      <c r="J1220" s="89">
        <f>J1221</f>
        <v>43.93</v>
      </c>
      <c r="K1220" s="89">
        <f>K1221</f>
        <v>43.93</v>
      </c>
    </row>
    <row r="1221" spans="1:11" ht="22.5" x14ac:dyDescent="0.2">
      <c r="A1221" s="28" t="s">
        <v>2107</v>
      </c>
      <c r="B1221" s="50" t="s">
        <v>234</v>
      </c>
      <c r="C1221" s="51">
        <v>30101</v>
      </c>
      <c r="D1221" s="236" t="s">
        <v>311</v>
      </c>
      <c r="E1221" s="48" t="s">
        <v>280</v>
      </c>
      <c r="F1221" s="74">
        <v>1.2</v>
      </c>
      <c r="G1221" s="54">
        <v>1.2</v>
      </c>
      <c r="H1221" s="54">
        <v>28.6</v>
      </c>
      <c r="I1221" s="54">
        <v>8.01</v>
      </c>
      <c r="J1221" s="86">
        <f>TRUNC((I1221+H1221)*F1221,2)</f>
        <v>43.93</v>
      </c>
      <c r="K1221" s="86">
        <f>TRUNC((I1221+H1221)*G1221,2)</f>
        <v>43.93</v>
      </c>
    </row>
    <row r="1222" spans="1:11" x14ac:dyDescent="0.2">
      <c r="A1222" s="44" t="s">
        <v>2108</v>
      </c>
      <c r="B1222" s="45"/>
      <c r="C1222" s="45"/>
      <c r="D1222" s="44" t="s">
        <v>277</v>
      </c>
      <c r="E1222" s="45"/>
      <c r="F1222" s="79"/>
      <c r="G1222" s="79"/>
      <c r="H1222" s="79"/>
      <c r="I1222" s="79"/>
      <c r="J1222" s="85">
        <f>SUM(J1223,J1226)</f>
        <v>10381.76</v>
      </c>
      <c r="K1222" s="85">
        <f>SUM(K1223,K1226)</f>
        <v>10381.76</v>
      </c>
    </row>
    <row r="1223" spans="1:11" x14ac:dyDescent="0.2">
      <c r="A1223" s="55" t="s">
        <v>2109</v>
      </c>
      <c r="B1223" s="56"/>
      <c r="C1223" s="56"/>
      <c r="D1223" s="55" t="s">
        <v>2110</v>
      </c>
      <c r="E1223" s="56"/>
      <c r="F1223" s="80"/>
      <c r="G1223" s="80"/>
      <c r="H1223" s="80"/>
      <c r="I1223" s="80"/>
      <c r="J1223" s="88">
        <f>SUM(J1224:J1225)</f>
        <v>10009.84</v>
      </c>
      <c r="K1223" s="88">
        <f>SUM(K1224:K1225)</f>
        <v>10009.84</v>
      </c>
    </row>
    <row r="1224" spans="1:11" ht="22.5" x14ac:dyDescent="0.2">
      <c r="A1224" s="28" t="s">
        <v>2111</v>
      </c>
      <c r="B1224" s="50" t="s">
        <v>234</v>
      </c>
      <c r="C1224" s="51">
        <v>40101</v>
      </c>
      <c r="D1224" s="236" t="s">
        <v>323</v>
      </c>
      <c r="E1224" s="48" t="s">
        <v>280</v>
      </c>
      <c r="F1224" s="74">
        <v>211</v>
      </c>
      <c r="G1224" s="54">
        <v>211</v>
      </c>
      <c r="H1224" s="54">
        <v>0</v>
      </c>
      <c r="I1224" s="54">
        <v>28.53</v>
      </c>
      <c r="J1224" s="86">
        <f t="shared" ref="J1224:J1225" si="304">TRUNC((I1224+H1224)*F1224,2)</f>
        <v>6019.83</v>
      </c>
      <c r="K1224" s="86">
        <f t="shared" ref="K1224:K1225" si="305">TRUNC((I1224+H1224)*G1224,2)</f>
        <v>6019.83</v>
      </c>
    </row>
    <row r="1225" spans="1:11" ht="22.5" x14ac:dyDescent="0.2">
      <c r="A1225" s="28" t="s">
        <v>2112</v>
      </c>
      <c r="B1225" s="50" t="s">
        <v>234</v>
      </c>
      <c r="C1225" s="51">
        <v>40902</v>
      </c>
      <c r="D1225" s="236" t="s">
        <v>325</v>
      </c>
      <c r="E1225" s="48" t="s">
        <v>280</v>
      </c>
      <c r="F1225" s="74">
        <v>211</v>
      </c>
      <c r="G1225" s="54">
        <v>211</v>
      </c>
      <c r="H1225" s="54">
        <v>0</v>
      </c>
      <c r="I1225" s="54">
        <v>18.91</v>
      </c>
      <c r="J1225" s="86">
        <f t="shared" si="304"/>
        <v>3990.01</v>
      </c>
      <c r="K1225" s="86">
        <f t="shared" si="305"/>
        <v>3990.01</v>
      </c>
    </row>
    <row r="1226" spans="1:11" x14ac:dyDescent="0.2">
      <c r="A1226" s="55" t="s">
        <v>2113</v>
      </c>
      <c r="B1226" s="56"/>
      <c r="C1226" s="56"/>
      <c r="D1226" s="55" t="s">
        <v>2103</v>
      </c>
      <c r="E1226" s="56"/>
      <c r="F1226" s="80"/>
      <c r="G1226" s="80"/>
      <c r="H1226" s="80"/>
      <c r="I1226" s="80"/>
      <c r="J1226" s="89">
        <f>SUM(J1227:J1228)</f>
        <v>371.91999999999996</v>
      </c>
      <c r="K1226" s="89">
        <f>SUM(K1227:K1228)</f>
        <v>371.91999999999996</v>
      </c>
    </row>
    <row r="1227" spans="1:11" ht="22.5" x14ac:dyDescent="0.2">
      <c r="A1227" s="28" t="s">
        <v>2114</v>
      </c>
      <c r="B1227" s="50" t="s">
        <v>234</v>
      </c>
      <c r="C1227" s="51">
        <v>40101</v>
      </c>
      <c r="D1227" s="236" t="s">
        <v>323</v>
      </c>
      <c r="E1227" s="48" t="s">
        <v>280</v>
      </c>
      <c r="F1227" s="74">
        <v>7.84</v>
      </c>
      <c r="G1227" s="54">
        <v>7.84</v>
      </c>
      <c r="H1227" s="54">
        <v>0</v>
      </c>
      <c r="I1227" s="54">
        <v>28.53</v>
      </c>
      <c r="J1227" s="86">
        <f t="shared" ref="J1227:J1228" si="306">TRUNC((I1227+H1227)*F1227,2)</f>
        <v>223.67</v>
      </c>
      <c r="K1227" s="86">
        <f t="shared" ref="K1227:K1228" si="307">TRUNC((I1227+H1227)*G1227,2)</f>
        <v>223.67</v>
      </c>
    </row>
    <row r="1228" spans="1:11" ht="22.5" x14ac:dyDescent="0.2">
      <c r="A1228" s="28" t="s">
        <v>2115</v>
      </c>
      <c r="B1228" s="50" t="s">
        <v>234</v>
      </c>
      <c r="C1228" s="51">
        <v>40902</v>
      </c>
      <c r="D1228" s="236" t="s">
        <v>325</v>
      </c>
      <c r="E1228" s="48" t="s">
        <v>280</v>
      </c>
      <c r="F1228" s="74">
        <v>7.84</v>
      </c>
      <c r="G1228" s="54">
        <v>7.84</v>
      </c>
      <c r="H1228" s="54">
        <v>0</v>
      </c>
      <c r="I1228" s="54">
        <v>18.91</v>
      </c>
      <c r="J1228" s="86">
        <f t="shared" si="306"/>
        <v>148.25</v>
      </c>
      <c r="K1228" s="86">
        <f t="shared" si="307"/>
        <v>148.25</v>
      </c>
    </row>
    <row r="1229" spans="1:11" x14ac:dyDescent="0.2">
      <c r="A1229" s="44" t="s">
        <v>2116</v>
      </c>
      <c r="B1229" s="45"/>
      <c r="C1229" s="45"/>
      <c r="D1229" s="44" t="s">
        <v>410</v>
      </c>
      <c r="E1229" s="45"/>
      <c r="F1229" s="79"/>
      <c r="G1229" s="79"/>
      <c r="H1229" s="79"/>
      <c r="I1229" s="79"/>
      <c r="J1229" s="85">
        <f>SUM(J1230,J1277,J1333,J1354,J1377,J1417,J1435,J1461)</f>
        <v>601783.01</v>
      </c>
      <c r="K1229" s="85">
        <f>SUM(K1230,K1277,K1333,K1354,K1377,K1417,K1435,K1461)</f>
        <v>601783.01</v>
      </c>
    </row>
    <row r="1230" spans="1:11" x14ac:dyDescent="0.2">
      <c r="A1230" s="55" t="s">
        <v>2117</v>
      </c>
      <c r="B1230" s="56"/>
      <c r="C1230" s="56"/>
      <c r="D1230" s="55" t="s">
        <v>2118</v>
      </c>
      <c r="E1230" s="56"/>
      <c r="F1230" s="80"/>
      <c r="G1230" s="80"/>
      <c r="H1230" s="80"/>
      <c r="I1230" s="80"/>
      <c r="J1230" s="88">
        <f>SUM(J1231:J1276)</f>
        <v>145782.17000000004</v>
      </c>
      <c r="K1230" s="88">
        <f>SUM(K1231:K1276)</f>
        <v>145782.17000000004</v>
      </c>
    </row>
    <row r="1231" spans="1:11" ht="33.75" x14ac:dyDescent="0.2">
      <c r="A1231" s="28" t="s">
        <v>2119</v>
      </c>
      <c r="B1231" s="50" t="s">
        <v>318</v>
      </c>
      <c r="C1231" s="51">
        <v>91927</v>
      </c>
      <c r="D1231" s="237" t="s">
        <v>2120</v>
      </c>
      <c r="E1231" s="48" t="s">
        <v>255</v>
      </c>
      <c r="F1231" s="74">
        <v>85</v>
      </c>
      <c r="G1231" s="54">
        <v>85</v>
      </c>
      <c r="H1231" s="54">
        <v>3.0100000000000002</v>
      </c>
      <c r="I1231" s="54">
        <v>0.9</v>
      </c>
      <c r="J1231" s="86">
        <f t="shared" ref="J1231:J1276" si="308">TRUNC((I1231+H1231)*F1231,2)</f>
        <v>332.35</v>
      </c>
      <c r="K1231" s="86">
        <f t="shared" ref="K1231:K1276" si="309">TRUNC((I1231+H1231)*G1231,2)</f>
        <v>332.35</v>
      </c>
    </row>
    <row r="1232" spans="1:11" ht="22.5" x14ac:dyDescent="0.2">
      <c r="A1232" s="28" t="s">
        <v>2121</v>
      </c>
      <c r="B1232" s="50" t="s">
        <v>234</v>
      </c>
      <c r="C1232" s="51">
        <v>70583</v>
      </c>
      <c r="D1232" s="236" t="s">
        <v>2122</v>
      </c>
      <c r="E1232" s="48" t="s">
        <v>255</v>
      </c>
      <c r="F1232" s="75">
        <v>1210</v>
      </c>
      <c r="G1232" s="49">
        <v>1210</v>
      </c>
      <c r="H1232" s="54">
        <v>5.2</v>
      </c>
      <c r="I1232" s="54">
        <v>2.0300000000000002</v>
      </c>
      <c r="J1232" s="86">
        <f t="shared" si="308"/>
        <v>8748.2999999999993</v>
      </c>
      <c r="K1232" s="86">
        <f t="shared" si="309"/>
        <v>8748.2999999999993</v>
      </c>
    </row>
    <row r="1233" spans="1:11" ht="22.5" x14ac:dyDescent="0.2">
      <c r="A1233" s="28" t="s">
        <v>2123</v>
      </c>
      <c r="B1233" s="50" t="s">
        <v>234</v>
      </c>
      <c r="C1233" s="51">
        <v>70584</v>
      </c>
      <c r="D1233" s="236" t="s">
        <v>2124</v>
      </c>
      <c r="E1233" s="48" t="s">
        <v>255</v>
      </c>
      <c r="F1233" s="74">
        <v>502</v>
      </c>
      <c r="G1233" s="54">
        <v>502</v>
      </c>
      <c r="H1233" s="54">
        <v>7.81</v>
      </c>
      <c r="I1233" s="54">
        <v>2.17</v>
      </c>
      <c r="J1233" s="86">
        <f t="shared" si="308"/>
        <v>5009.96</v>
      </c>
      <c r="K1233" s="86">
        <f t="shared" si="309"/>
        <v>5009.96</v>
      </c>
    </row>
    <row r="1234" spans="1:11" ht="22.5" x14ac:dyDescent="0.2">
      <c r="A1234" s="28" t="s">
        <v>2125</v>
      </c>
      <c r="B1234" s="50" t="s">
        <v>234</v>
      </c>
      <c r="C1234" s="51">
        <v>70585</v>
      </c>
      <c r="D1234" s="236" t="s">
        <v>1122</v>
      </c>
      <c r="E1234" s="48" t="s">
        <v>255</v>
      </c>
      <c r="F1234" s="74">
        <v>450</v>
      </c>
      <c r="G1234" s="54">
        <v>450</v>
      </c>
      <c r="H1234" s="54">
        <v>13.12</v>
      </c>
      <c r="I1234" s="54">
        <v>2.48</v>
      </c>
      <c r="J1234" s="86">
        <f t="shared" si="308"/>
        <v>7020</v>
      </c>
      <c r="K1234" s="86">
        <f t="shared" si="309"/>
        <v>7020</v>
      </c>
    </row>
    <row r="1235" spans="1:11" ht="45" x14ac:dyDescent="0.2">
      <c r="A1235" s="52" t="s">
        <v>2126</v>
      </c>
      <c r="B1235" s="46" t="s">
        <v>318</v>
      </c>
      <c r="C1235" s="47">
        <v>92984</v>
      </c>
      <c r="D1235" s="236" t="s">
        <v>1124</v>
      </c>
      <c r="E1235" s="53" t="s">
        <v>255</v>
      </c>
      <c r="F1235" s="75">
        <v>1560</v>
      </c>
      <c r="G1235" s="49">
        <v>1560</v>
      </c>
      <c r="H1235" s="54">
        <v>20.52</v>
      </c>
      <c r="I1235" s="54">
        <v>1.91</v>
      </c>
      <c r="J1235" s="86">
        <f t="shared" si="308"/>
        <v>34990.800000000003</v>
      </c>
      <c r="K1235" s="86">
        <f t="shared" si="309"/>
        <v>34990.800000000003</v>
      </c>
    </row>
    <row r="1236" spans="1:11" ht="45" x14ac:dyDescent="0.2">
      <c r="A1236" s="52" t="s">
        <v>2127</v>
      </c>
      <c r="B1236" s="46" t="s">
        <v>318</v>
      </c>
      <c r="C1236" s="47">
        <v>92986</v>
      </c>
      <c r="D1236" s="236" t="s">
        <v>2128</v>
      </c>
      <c r="E1236" s="53" t="s">
        <v>255</v>
      </c>
      <c r="F1236" s="74">
        <v>730</v>
      </c>
      <c r="G1236" s="54">
        <v>730</v>
      </c>
      <c r="H1236" s="54">
        <v>28.830000000000002</v>
      </c>
      <c r="I1236" s="54">
        <v>2.1799999999999997</v>
      </c>
      <c r="J1236" s="86">
        <f t="shared" si="308"/>
        <v>22637.3</v>
      </c>
      <c r="K1236" s="86">
        <f t="shared" si="309"/>
        <v>22637.3</v>
      </c>
    </row>
    <row r="1237" spans="1:11" ht="45" x14ac:dyDescent="0.2">
      <c r="A1237" s="52" t="s">
        <v>2129</v>
      </c>
      <c r="B1237" s="46" t="s">
        <v>318</v>
      </c>
      <c r="C1237" s="47">
        <v>92988</v>
      </c>
      <c r="D1237" s="236" t="s">
        <v>2130</v>
      </c>
      <c r="E1237" s="53" t="s">
        <v>255</v>
      </c>
      <c r="F1237" s="74">
        <v>465</v>
      </c>
      <c r="G1237" s="54">
        <v>465</v>
      </c>
      <c r="H1237" s="54">
        <v>42.4</v>
      </c>
      <c r="I1237" s="54">
        <v>2.6100000000000003</v>
      </c>
      <c r="J1237" s="86">
        <f t="shared" si="308"/>
        <v>20929.650000000001</v>
      </c>
      <c r="K1237" s="86">
        <f t="shared" si="309"/>
        <v>20929.650000000001</v>
      </c>
    </row>
    <row r="1238" spans="1:11" ht="33.75" x14ac:dyDescent="0.2">
      <c r="A1238" s="52" t="s">
        <v>2131</v>
      </c>
      <c r="B1238" s="46" t="s">
        <v>318</v>
      </c>
      <c r="C1238" s="47">
        <v>97669</v>
      </c>
      <c r="D1238" s="236" t="s">
        <v>2132</v>
      </c>
      <c r="E1238" s="53" t="s">
        <v>255</v>
      </c>
      <c r="F1238" s="74">
        <v>260</v>
      </c>
      <c r="G1238" s="54">
        <v>260</v>
      </c>
      <c r="H1238" s="54">
        <v>9.14</v>
      </c>
      <c r="I1238" s="54">
        <v>4.7699999999999996</v>
      </c>
      <c r="J1238" s="86">
        <f t="shared" si="308"/>
        <v>3616.6</v>
      </c>
      <c r="K1238" s="86">
        <f t="shared" si="309"/>
        <v>3616.6</v>
      </c>
    </row>
    <row r="1239" spans="1:11" ht="33.75" x14ac:dyDescent="0.2">
      <c r="A1239" s="52" t="s">
        <v>2133</v>
      </c>
      <c r="B1239" s="46" t="s">
        <v>318</v>
      </c>
      <c r="C1239" s="47">
        <v>93009</v>
      </c>
      <c r="D1239" s="236" t="s">
        <v>2134</v>
      </c>
      <c r="E1239" s="53" t="s">
        <v>255</v>
      </c>
      <c r="F1239" s="74">
        <v>70</v>
      </c>
      <c r="G1239" s="54">
        <v>70</v>
      </c>
      <c r="H1239" s="54">
        <v>17.059999999999999</v>
      </c>
      <c r="I1239" s="54">
        <v>4.07</v>
      </c>
      <c r="J1239" s="86">
        <f t="shared" si="308"/>
        <v>1479.1</v>
      </c>
      <c r="K1239" s="86">
        <f t="shared" si="309"/>
        <v>1479.1</v>
      </c>
    </row>
    <row r="1240" spans="1:11" ht="22.5" x14ac:dyDescent="0.2">
      <c r="A1240" s="28" t="s">
        <v>2135</v>
      </c>
      <c r="B1240" s="50" t="s">
        <v>234</v>
      </c>
      <c r="C1240" s="51">
        <v>71745</v>
      </c>
      <c r="D1240" s="236" t="s">
        <v>2136</v>
      </c>
      <c r="E1240" s="48" t="s">
        <v>230</v>
      </c>
      <c r="F1240" s="74">
        <v>24</v>
      </c>
      <c r="G1240" s="54">
        <v>24</v>
      </c>
      <c r="H1240" s="54">
        <v>3.86</v>
      </c>
      <c r="I1240" s="54">
        <v>3.12</v>
      </c>
      <c r="J1240" s="86">
        <f t="shared" si="308"/>
        <v>167.52</v>
      </c>
      <c r="K1240" s="86">
        <f t="shared" si="309"/>
        <v>167.52</v>
      </c>
    </row>
    <row r="1241" spans="1:11" ht="45" x14ac:dyDescent="0.2">
      <c r="A1241" s="52" t="s">
        <v>2137</v>
      </c>
      <c r="B1241" s="46" t="s">
        <v>318</v>
      </c>
      <c r="C1241" s="47">
        <v>93020</v>
      </c>
      <c r="D1241" s="236" t="s">
        <v>2138</v>
      </c>
      <c r="E1241" s="53" t="s">
        <v>230</v>
      </c>
      <c r="F1241" s="74">
        <v>17</v>
      </c>
      <c r="G1241" s="54">
        <v>17</v>
      </c>
      <c r="H1241" s="54">
        <v>9.1300000000000008</v>
      </c>
      <c r="I1241" s="54">
        <v>12.26</v>
      </c>
      <c r="J1241" s="86">
        <f t="shared" si="308"/>
        <v>363.63</v>
      </c>
      <c r="K1241" s="86">
        <f t="shared" si="309"/>
        <v>363.63</v>
      </c>
    </row>
    <row r="1242" spans="1:11" ht="22.5" x14ac:dyDescent="0.2">
      <c r="A1242" s="28" t="s">
        <v>2139</v>
      </c>
      <c r="B1242" s="50" t="s">
        <v>234</v>
      </c>
      <c r="C1242" s="51">
        <v>70375</v>
      </c>
      <c r="D1242" s="236" t="s">
        <v>2140</v>
      </c>
      <c r="E1242" s="48" t="s">
        <v>230</v>
      </c>
      <c r="F1242" s="74">
        <v>47</v>
      </c>
      <c r="G1242" s="54">
        <v>47</v>
      </c>
      <c r="H1242" s="54">
        <v>2.27</v>
      </c>
      <c r="I1242" s="54">
        <v>1.86</v>
      </c>
      <c r="J1242" s="86">
        <f t="shared" si="308"/>
        <v>194.11</v>
      </c>
      <c r="K1242" s="86">
        <f t="shared" si="309"/>
        <v>194.11</v>
      </c>
    </row>
    <row r="1243" spans="1:11" ht="22.5" x14ac:dyDescent="0.2">
      <c r="A1243" s="28" t="s">
        <v>2141</v>
      </c>
      <c r="B1243" s="50" t="s">
        <v>234</v>
      </c>
      <c r="C1243" s="51">
        <v>70425</v>
      </c>
      <c r="D1243" s="236" t="s">
        <v>2142</v>
      </c>
      <c r="E1243" s="48" t="s">
        <v>946</v>
      </c>
      <c r="F1243" s="74">
        <v>25</v>
      </c>
      <c r="G1243" s="54">
        <v>25</v>
      </c>
      <c r="H1243" s="54">
        <v>6.41</v>
      </c>
      <c r="I1243" s="54">
        <v>1.86</v>
      </c>
      <c r="J1243" s="86">
        <f t="shared" si="308"/>
        <v>206.75</v>
      </c>
      <c r="K1243" s="86">
        <f t="shared" si="309"/>
        <v>206.75</v>
      </c>
    </row>
    <row r="1244" spans="1:11" ht="33.75" x14ac:dyDescent="0.2">
      <c r="A1244" s="52" t="s">
        <v>2143</v>
      </c>
      <c r="B1244" s="46" t="s">
        <v>318</v>
      </c>
      <c r="C1244" s="47">
        <v>93010</v>
      </c>
      <c r="D1244" s="236" t="s">
        <v>2144</v>
      </c>
      <c r="E1244" s="53" t="s">
        <v>255</v>
      </c>
      <c r="F1244" s="74">
        <v>62</v>
      </c>
      <c r="G1244" s="54">
        <v>62</v>
      </c>
      <c r="H1244" s="54">
        <v>24.56</v>
      </c>
      <c r="I1244" s="54">
        <v>4.8499999999999996</v>
      </c>
      <c r="J1244" s="86">
        <f t="shared" si="308"/>
        <v>1823.42</v>
      </c>
      <c r="K1244" s="86">
        <f t="shared" si="309"/>
        <v>1823.42</v>
      </c>
    </row>
    <row r="1245" spans="1:11" ht="45" x14ac:dyDescent="0.2">
      <c r="A1245" s="52" t="s">
        <v>2145</v>
      </c>
      <c r="B1245" s="46" t="s">
        <v>318</v>
      </c>
      <c r="C1245" s="47">
        <v>93015</v>
      </c>
      <c r="D1245" s="236" t="s">
        <v>2146</v>
      </c>
      <c r="E1245" s="53" t="s">
        <v>230</v>
      </c>
      <c r="F1245" s="74">
        <v>13</v>
      </c>
      <c r="G1245" s="54">
        <v>13</v>
      </c>
      <c r="H1245" s="54">
        <v>8.7799999999999994</v>
      </c>
      <c r="I1245" s="54">
        <v>9.76</v>
      </c>
      <c r="J1245" s="86">
        <f t="shared" si="308"/>
        <v>241.02</v>
      </c>
      <c r="K1245" s="86">
        <f t="shared" si="309"/>
        <v>241.02</v>
      </c>
    </row>
    <row r="1246" spans="1:11" ht="45" x14ac:dyDescent="0.2">
      <c r="A1246" s="52" t="s">
        <v>2147</v>
      </c>
      <c r="B1246" s="46" t="s">
        <v>318</v>
      </c>
      <c r="C1246" s="47">
        <v>93022</v>
      </c>
      <c r="D1246" s="236" t="s">
        <v>2148</v>
      </c>
      <c r="E1246" s="53" t="s">
        <v>230</v>
      </c>
      <c r="F1246" s="74">
        <v>6</v>
      </c>
      <c r="G1246" s="54">
        <v>6</v>
      </c>
      <c r="H1246" s="54">
        <v>17.98</v>
      </c>
      <c r="I1246" s="54">
        <v>14.66</v>
      </c>
      <c r="J1246" s="86">
        <f t="shared" si="308"/>
        <v>195.84</v>
      </c>
      <c r="K1246" s="86">
        <f t="shared" si="309"/>
        <v>195.84</v>
      </c>
    </row>
    <row r="1247" spans="1:11" ht="22.5" x14ac:dyDescent="0.2">
      <c r="A1247" s="28" t="s">
        <v>2149</v>
      </c>
      <c r="B1247" s="50" t="s">
        <v>234</v>
      </c>
      <c r="C1247" s="51">
        <v>70376</v>
      </c>
      <c r="D1247" s="236" t="s">
        <v>2150</v>
      </c>
      <c r="E1247" s="48" t="s">
        <v>230</v>
      </c>
      <c r="F1247" s="74">
        <v>42</v>
      </c>
      <c r="G1247" s="54">
        <v>42</v>
      </c>
      <c r="H1247" s="54">
        <v>2.82</v>
      </c>
      <c r="I1247" s="54">
        <v>3.73</v>
      </c>
      <c r="J1247" s="86">
        <f t="shared" si="308"/>
        <v>275.10000000000002</v>
      </c>
      <c r="K1247" s="86">
        <f t="shared" si="309"/>
        <v>275.10000000000002</v>
      </c>
    </row>
    <row r="1248" spans="1:11" ht="22.5" x14ac:dyDescent="0.2">
      <c r="A1248" s="28" t="s">
        <v>2151</v>
      </c>
      <c r="B1248" s="50" t="s">
        <v>234</v>
      </c>
      <c r="C1248" s="51">
        <v>71215</v>
      </c>
      <c r="D1248" s="236" t="s">
        <v>2152</v>
      </c>
      <c r="E1248" s="48" t="s">
        <v>255</v>
      </c>
      <c r="F1248" s="74">
        <v>30</v>
      </c>
      <c r="G1248" s="54">
        <v>30</v>
      </c>
      <c r="H1248" s="54">
        <v>61.87</v>
      </c>
      <c r="I1248" s="54">
        <v>24.9</v>
      </c>
      <c r="J1248" s="86">
        <f t="shared" si="308"/>
        <v>2603.1</v>
      </c>
      <c r="K1248" s="86">
        <f t="shared" si="309"/>
        <v>2603.1</v>
      </c>
    </row>
    <row r="1249" spans="1:11" ht="22.5" x14ac:dyDescent="0.2">
      <c r="A1249" s="28" t="s">
        <v>2153</v>
      </c>
      <c r="B1249" s="50" t="s">
        <v>234</v>
      </c>
      <c r="C1249" s="51">
        <v>71705</v>
      </c>
      <c r="D1249" s="236" t="s">
        <v>2154</v>
      </c>
      <c r="E1249" s="48" t="s">
        <v>230</v>
      </c>
      <c r="F1249" s="74">
        <v>10</v>
      </c>
      <c r="G1249" s="54">
        <v>10</v>
      </c>
      <c r="H1249" s="54">
        <v>12.01</v>
      </c>
      <c r="I1249" s="54">
        <v>4.05</v>
      </c>
      <c r="J1249" s="86">
        <f t="shared" si="308"/>
        <v>160.6</v>
      </c>
      <c r="K1249" s="86">
        <f t="shared" si="309"/>
        <v>160.6</v>
      </c>
    </row>
    <row r="1250" spans="1:11" ht="22.5" x14ac:dyDescent="0.2">
      <c r="A1250" s="28" t="s">
        <v>2155</v>
      </c>
      <c r="B1250" s="50" t="s">
        <v>234</v>
      </c>
      <c r="C1250" s="51">
        <v>71155</v>
      </c>
      <c r="D1250" s="236" t="s">
        <v>2156</v>
      </c>
      <c r="E1250" s="48" t="s">
        <v>230</v>
      </c>
      <c r="F1250" s="74">
        <v>6</v>
      </c>
      <c r="G1250" s="54">
        <v>6</v>
      </c>
      <c r="H1250" s="54">
        <v>30.72</v>
      </c>
      <c r="I1250" s="54">
        <v>14.64</v>
      </c>
      <c r="J1250" s="86">
        <f t="shared" si="308"/>
        <v>272.16000000000003</v>
      </c>
      <c r="K1250" s="86">
        <f t="shared" si="309"/>
        <v>272.16000000000003</v>
      </c>
    </row>
    <row r="1251" spans="1:11" ht="22.5" x14ac:dyDescent="0.2">
      <c r="A1251" s="28" t="s">
        <v>2157</v>
      </c>
      <c r="B1251" s="50" t="s">
        <v>234</v>
      </c>
      <c r="C1251" s="51">
        <v>70375</v>
      </c>
      <c r="D1251" s="236" t="s">
        <v>2140</v>
      </c>
      <c r="E1251" s="48" t="s">
        <v>230</v>
      </c>
      <c r="F1251" s="74">
        <v>20</v>
      </c>
      <c r="G1251" s="54">
        <v>20</v>
      </c>
      <c r="H1251" s="54">
        <v>2.27</v>
      </c>
      <c r="I1251" s="54">
        <v>1.86</v>
      </c>
      <c r="J1251" s="86">
        <f t="shared" si="308"/>
        <v>82.6</v>
      </c>
      <c r="K1251" s="86">
        <f t="shared" si="309"/>
        <v>82.6</v>
      </c>
    </row>
    <row r="1252" spans="1:11" ht="22.5" x14ac:dyDescent="0.2">
      <c r="A1252" s="28" t="s">
        <v>2158</v>
      </c>
      <c r="B1252" s="50" t="s">
        <v>234</v>
      </c>
      <c r="C1252" s="51">
        <v>70425</v>
      </c>
      <c r="D1252" s="236" t="s">
        <v>2142</v>
      </c>
      <c r="E1252" s="48" t="s">
        <v>946</v>
      </c>
      <c r="F1252" s="74">
        <v>6</v>
      </c>
      <c r="G1252" s="54">
        <v>6</v>
      </c>
      <c r="H1252" s="54">
        <v>6.41</v>
      </c>
      <c r="I1252" s="54">
        <v>1.86</v>
      </c>
      <c r="J1252" s="86">
        <f t="shared" si="308"/>
        <v>49.62</v>
      </c>
      <c r="K1252" s="86">
        <f t="shared" si="309"/>
        <v>49.62</v>
      </c>
    </row>
    <row r="1253" spans="1:11" ht="33.75" x14ac:dyDescent="0.2">
      <c r="A1253" s="28" t="s">
        <v>2159</v>
      </c>
      <c r="B1253" s="50" t="s">
        <v>400</v>
      </c>
      <c r="C1253" s="58" t="s">
        <v>2160</v>
      </c>
      <c r="D1253" s="236" t="s">
        <v>2161</v>
      </c>
      <c r="E1253" s="48" t="s">
        <v>230</v>
      </c>
      <c r="F1253" s="74">
        <v>1</v>
      </c>
      <c r="G1253" s="54">
        <v>1</v>
      </c>
      <c r="H1253" s="54">
        <v>45.96</v>
      </c>
      <c r="I1253" s="54">
        <v>5.9399999999999995</v>
      </c>
      <c r="J1253" s="86">
        <f t="shared" si="308"/>
        <v>51.9</v>
      </c>
      <c r="K1253" s="86">
        <f t="shared" si="309"/>
        <v>51.9</v>
      </c>
    </row>
    <row r="1254" spans="1:11" ht="33.75" x14ac:dyDescent="0.2">
      <c r="A1254" s="52" t="s">
        <v>2162</v>
      </c>
      <c r="B1254" s="46" t="s">
        <v>400</v>
      </c>
      <c r="C1254" s="57" t="s">
        <v>2163</v>
      </c>
      <c r="D1254" s="236" t="s">
        <v>2164</v>
      </c>
      <c r="E1254" s="53" t="s">
        <v>230</v>
      </c>
      <c r="F1254" s="74">
        <v>4</v>
      </c>
      <c r="G1254" s="54">
        <v>4</v>
      </c>
      <c r="H1254" s="54">
        <v>19.5</v>
      </c>
      <c r="I1254" s="54">
        <v>5.9399999999999995</v>
      </c>
      <c r="J1254" s="86">
        <f t="shared" si="308"/>
        <v>101.76</v>
      </c>
      <c r="K1254" s="86">
        <f t="shared" si="309"/>
        <v>101.76</v>
      </c>
    </row>
    <row r="1255" spans="1:11" ht="45" x14ac:dyDescent="0.2">
      <c r="A1255" s="28" t="s">
        <v>2165</v>
      </c>
      <c r="B1255" s="50" t="s">
        <v>400</v>
      </c>
      <c r="C1255" s="58" t="s">
        <v>2166</v>
      </c>
      <c r="D1255" s="236" t="s">
        <v>2167</v>
      </c>
      <c r="E1255" s="48" t="s">
        <v>230</v>
      </c>
      <c r="F1255" s="74">
        <v>23</v>
      </c>
      <c r="G1255" s="54">
        <v>23</v>
      </c>
      <c r="H1255" s="54">
        <v>76.23</v>
      </c>
      <c r="I1255" s="54">
        <v>17.810000000000002</v>
      </c>
      <c r="J1255" s="86">
        <f t="shared" si="308"/>
        <v>2162.92</v>
      </c>
      <c r="K1255" s="86">
        <f t="shared" si="309"/>
        <v>2162.92</v>
      </c>
    </row>
    <row r="1256" spans="1:11" ht="33.75" x14ac:dyDescent="0.2">
      <c r="A1256" s="28" t="s">
        <v>2168</v>
      </c>
      <c r="B1256" s="50" t="s">
        <v>400</v>
      </c>
      <c r="C1256" s="58" t="s">
        <v>2169</v>
      </c>
      <c r="D1256" s="236" t="s">
        <v>2170</v>
      </c>
      <c r="E1256" s="48" t="s">
        <v>230</v>
      </c>
      <c r="F1256" s="74">
        <v>5</v>
      </c>
      <c r="G1256" s="54">
        <v>5</v>
      </c>
      <c r="H1256" s="54">
        <v>7.2</v>
      </c>
      <c r="I1256" s="54">
        <v>4.45</v>
      </c>
      <c r="J1256" s="86">
        <f t="shared" si="308"/>
        <v>58.25</v>
      </c>
      <c r="K1256" s="86">
        <f t="shared" si="309"/>
        <v>58.25</v>
      </c>
    </row>
    <row r="1257" spans="1:11" ht="33.75" x14ac:dyDescent="0.2">
      <c r="A1257" s="52" t="s">
        <v>2171</v>
      </c>
      <c r="B1257" s="46" t="s">
        <v>318</v>
      </c>
      <c r="C1257" s="47">
        <v>95791</v>
      </c>
      <c r="D1257" s="236" t="s">
        <v>2172</v>
      </c>
      <c r="E1257" s="53" t="s">
        <v>230</v>
      </c>
      <c r="F1257" s="74">
        <v>1</v>
      </c>
      <c r="G1257" s="54">
        <v>1</v>
      </c>
      <c r="H1257" s="54">
        <v>23.17</v>
      </c>
      <c r="I1257" s="54">
        <v>15.649999999999999</v>
      </c>
      <c r="J1257" s="86">
        <f t="shared" si="308"/>
        <v>38.82</v>
      </c>
      <c r="K1257" s="86">
        <f t="shared" si="309"/>
        <v>38.82</v>
      </c>
    </row>
    <row r="1258" spans="1:11" ht="22.5" x14ac:dyDescent="0.2">
      <c r="A1258" s="28" t="s">
        <v>2173</v>
      </c>
      <c r="B1258" s="50" t="s">
        <v>234</v>
      </c>
      <c r="C1258" s="51">
        <v>70715</v>
      </c>
      <c r="D1258" s="236" t="s">
        <v>2174</v>
      </c>
      <c r="E1258" s="48" t="s">
        <v>230</v>
      </c>
      <c r="F1258" s="74">
        <v>13</v>
      </c>
      <c r="G1258" s="54">
        <v>13</v>
      </c>
      <c r="H1258" s="54">
        <v>118.63999999999999</v>
      </c>
      <c r="I1258" s="54">
        <v>198.26999999999998</v>
      </c>
      <c r="J1258" s="86">
        <f t="shared" si="308"/>
        <v>4119.83</v>
      </c>
      <c r="K1258" s="86">
        <f t="shared" si="309"/>
        <v>4119.83</v>
      </c>
    </row>
    <row r="1259" spans="1:11" ht="22.5" x14ac:dyDescent="0.2">
      <c r="A1259" s="28" t="s">
        <v>2175</v>
      </c>
      <c r="B1259" s="50" t="s">
        <v>234</v>
      </c>
      <c r="C1259" s="51">
        <v>70717</v>
      </c>
      <c r="D1259" s="236" t="s">
        <v>2176</v>
      </c>
      <c r="E1259" s="48" t="s">
        <v>230</v>
      </c>
      <c r="F1259" s="74">
        <v>3</v>
      </c>
      <c r="G1259" s="54">
        <v>3</v>
      </c>
      <c r="H1259" s="54">
        <v>242.68000000000004</v>
      </c>
      <c r="I1259" s="54">
        <v>428.17</v>
      </c>
      <c r="J1259" s="86">
        <f t="shared" si="308"/>
        <v>2012.55</v>
      </c>
      <c r="K1259" s="86">
        <f t="shared" si="309"/>
        <v>2012.55</v>
      </c>
    </row>
    <row r="1260" spans="1:11" ht="22.5" x14ac:dyDescent="0.2">
      <c r="A1260" s="28" t="s">
        <v>2177</v>
      </c>
      <c r="B1260" s="50" t="s">
        <v>400</v>
      </c>
      <c r="C1260" s="58" t="s">
        <v>2178</v>
      </c>
      <c r="D1260" s="236" t="s">
        <v>2179</v>
      </c>
      <c r="E1260" s="48" t="s">
        <v>236</v>
      </c>
      <c r="F1260" s="74">
        <v>6.6</v>
      </c>
      <c r="G1260" s="54">
        <v>6.6</v>
      </c>
      <c r="H1260" s="54">
        <v>84.34</v>
      </c>
      <c r="I1260" s="54">
        <v>28.94</v>
      </c>
      <c r="J1260" s="86">
        <f t="shared" si="308"/>
        <v>747.64</v>
      </c>
      <c r="K1260" s="86">
        <f t="shared" si="309"/>
        <v>747.64</v>
      </c>
    </row>
    <row r="1261" spans="1:11" ht="22.5" x14ac:dyDescent="0.2">
      <c r="A1261" s="28" t="s">
        <v>2180</v>
      </c>
      <c r="B1261" s="50" t="s">
        <v>234</v>
      </c>
      <c r="C1261" s="51">
        <v>70645</v>
      </c>
      <c r="D1261" s="236" t="s">
        <v>2181</v>
      </c>
      <c r="E1261" s="48" t="s">
        <v>230</v>
      </c>
      <c r="F1261" s="74">
        <v>4</v>
      </c>
      <c r="G1261" s="54">
        <v>4</v>
      </c>
      <c r="H1261" s="54">
        <v>22.42</v>
      </c>
      <c r="I1261" s="54">
        <v>21.78</v>
      </c>
      <c r="J1261" s="86">
        <f t="shared" si="308"/>
        <v>176.8</v>
      </c>
      <c r="K1261" s="86">
        <f t="shared" si="309"/>
        <v>176.8</v>
      </c>
    </row>
    <row r="1262" spans="1:11" ht="22.5" x14ac:dyDescent="0.2">
      <c r="A1262" s="28" t="s">
        <v>2182</v>
      </c>
      <c r="B1262" s="50" t="s">
        <v>234</v>
      </c>
      <c r="C1262" s="51">
        <v>70646</v>
      </c>
      <c r="D1262" s="236" t="s">
        <v>2183</v>
      </c>
      <c r="E1262" s="48" t="s">
        <v>230</v>
      </c>
      <c r="F1262" s="74">
        <v>8</v>
      </c>
      <c r="G1262" s="54">
        <v>8</v>
      </c>
      <c r="H1262" s="54">
        <v>37.880000000000003</v>
      </c>
      <c r="I1262" s="54">
        <v>38.92</v>
      </c>
      <c r="J1262" s="86">
        <f t="shared" si="308"/>
        <v>614.4</v>
      </c>
      <c r="K1262" s="86">
        <f t="shared" si="309"/>
        <v>614.4</v>
      </c>
    </row>
    <row r="1263" spans="1:11" ht="22.5" x14ac:dyDescent="0.2">
      <c r="A1263" s="28" t="s">
        <v>2184</v>
      </c>
      <c r="B1263" s="50" t="s">
        <v>318</v>
      </c>
      <c r="C1263" s="51">
        <v>93654</v>
      </c>
      <c r="D1263" s="236" t="s">
        <v>444</v>
      </c>
      <c r="E1263" s="48" t="s">
        <v>230</v>
      </c>
      <c r="F1263" s="74">
        <v>57</v>
      </c>
      <c r="G1263" s="54">
        <v>57</v>
      </c>
      <c r="H1263" s="54">
        <v>7.8</v>
      </c>
      <c r="I1263" s="54">
        <v>1.4900000000000002</v>
      </c>
      <c r="J1263" s="86">
        <f t="shared" si="308"/>
        <v>529.53</v>
      </c>
      <c r="K1263" s="86">
        <f t="shared" si="309"/>
        <v>529.53</v>
      </c>
    </row>
    <row r="1264" spans="1:11" ht="22.5" x14ac:dyDescent="0.2">
      <c r="A1264" s="28" t="s">
        <v>2185</v>
      </c>
      <c r="B1264" s="50" t="s">
        <v>318</v>
      </c>
      <c r="C1264" s="51">
        <v>93656</v>
      </c>
      <c r="D1264" s="236" t="s">
        <v>1135</v>
      </c>
      <c r="E1264" s="48" t="s">
        <v>230</v>
      </c>
      <c r="F1264" s="74">
        <v>31</v>
      </c>
      <c r="G1264" s="54">
        <v>31</v>
      </c>
      <c r="H1264" s="54">
        <v>8.2099999999999991</v>
      </c>
      <c r="I1264" s="54">
        <v>2.08</v>
      </c>
      <c r="J1264" s="86">
        <f t="shared" si="308"/>
        <v>318.99</v>
      </c>
      <c r="K1264" s="86">
        <f t="shared" si="309"/>
        <v>318.99</v>
      </c>
    </row>
    <row r="1265" spans="1:11" ht="22.5" x14ac:dyDescent="0.2">
      <c r="A1265" s="28" t="s">
        <v>2186</v>
      </c>
      <c r="B1265" s="50" t="s">
        <v>318</v>
      </c>
      <c r="C1265" s="51">
        <v>93673</v>
      </c>
      <c r="D1265" s="236" t="s">
        <v>450</v>
      </c>
      <c r="E1265" s="48" t="s">
        <v>230</v>
      </c>
      <c r="F1265" s="74">
        <v>2</v>
      </c>
      <c r="G1265" s="54">
        <v>2</v>
      </c>
      <c r="H1265" s="54">
        <v>56.49</v>
      </c>
      <c r="I1265" s="54">
        <v>17.96</v>
      </c>
      <c r="J1265" s="86">
        <f t="shared" si="308"/>
        <v>148.9</v>
      </c>
      <c r="K1265" s="86">
        <f t="shared" si="309"/>
        <v>148.9</v>
      </c>
    </row>
    <row r="1266" spans="1:11" ht="22.5" x14ac:dyDescent="0.2">
      <c r="A1266" s="28" t="s">
        <v>2187</v>
      </c>
      <c r="B1266" s="50" t="s">
        <v>318</v>
      </c>
      <c r="C1266" s="51">
        <v>93671</v>
      </c>
      <c r="D1266" s="236" t="s">
        <v>968</v>
      </c>
      <c r="E1266" s="48" t="s">
        <v>230</v>
      </c>
      <c r="F1266" s="74">
        <v>11</v>
      </c>
      <c r="G1266" s="54">
        <v>11</v>
      </c>
      <c r="H1266" s="54">
        <v>52.54</v>
      </c>
      <c r="I1266" s="54">
        <v>8.64</v>
      </c>
      <c r="J1266" s="86">
        <f t="shared" si="308"/>
        <v>672.98</v>
      </c>
      <c r="K1266" s="86">
        <f t="shared" si="309"/>
        <v>672.98</v>
      </c>
    </row>
    <row r="1267" spans="1:11" ht="22.5" x14ac:dyDescent="0.2">
      <c r="A1267" s="28" t="s">
        <v>2188</v>
      </c>
      <c r="B1267" s="50" t="s">
        <v>234</v>
      </c>
      <c r="C1267" s="51">
        <v>71175</v>
      </c>
      <c r="D1267" s="236" t="s">
        <v>1133</v>
      </c>
      <c r="E1267" s="48" t="s">
        <v>230</v>
      </c>
      <c r="F1267" s="74">
        <v>4</v>
      </c>
      <c r="G1267" s="54">
        <v>4</v>
      </c>
      <c r="H1267" s="54">
        <v>269.29000000000002</v>
      </c>
      <c r="I1267" s="54">
        <v>28</v>
      </c>
      <c r="J1267" s="86">
        <f t="shared" si="308"/>
        <v>1189.1600000000001</v>
      </c>
      <c r="K1267" s="86">
        <f t="shared" si="309"/>
        <v>1189.1600000000001</v>
      </c>
    </row>
    <row r="1268" spans="1:11" ht="22.5" x14ac:dyDescent="0.2">
      <c r="A1268" s="28" t="s">
        <v>2189</v>
      </c>
      <c r="B1268" s="50" t="s">
        <v>234</v>
      </c>
      <c r="C1268" s="51">
        <v>71450</v>
      </c>
      <c r="D1268" s="236" t="s">
        <v>460</v>
      </c>
      <c r="E1268" s="48" t="s">
        <v>230</v>
      </c>
      <c r="F1268" s="74">
        <v>42</v>
      </c>
      <c r="G1268" s="54">
        <v>42</v>
      </c>
      <c r="H1268" s="54">
        <v>116.34</v>
      </c>
      <c r="I1268" s="54">
        <v>18.669999999999998</v>
      </c>
      <c r="J1268" s="86">
        <f t="shared" si="308"/>
        <v>5670.42</v>
      </c>
      <c r="K1268" s="86">
        <f t="shared" si="309"/>
        <v>5670.42</v>
      </c>
    </row>
    <row r="1269" spans="1:11" ht="22.5" x14ac:dyDescent="0.2">
      <c r="A1269" s="28" t="s">
        <v>2190</v>
      </c>
      <c r="B1269" s="50" t="s">
        <v>234</v>
      </c>
      <c r="C1269" s="51">
        <v>71186</v>
      </c>
      <c r="D1269" s="236" t="s">
        <v>2191</v>
      </c>
      <c r="E1269" s="48" t="s">
        <v>230</v>
      </c>
      <c r="F1269" s="74">
        <v>21</v>
      </c>
      <c r="G1269" s="54">
        <v>21</v>
      </c>
      <c r="H1269" s="54">
        <v>130.47</v>
      </c>
      <c r="I1269" s="54">
        <v>31.119999999999997</v>
      </c>
      <c r="J1269" s="86">
        <f t="shared" si="308"/>
        <v>3393.39</v>
      </c>
      <c r="K1269" s="86">
        <f t="shared" si="309"/>
        <v>3393.39</v>
      </c>
    </row>
    <row r="1270" spans="1:11" ht="22.5" x14ac:dyDescent="0.2">
      <c r="A1270" s="28" t="s">
        <v>2192</v>
      </c>
      <c r="B1270" s="50" t="s">
        <v>234</v>
      </c>
      <c r="C1270" s="51">
        <v>72201</v>
      </c>
      <c r="D1270" s="236" t="s">
        <v>2193</v>
      </c>
      <c r="E1270" s="48" t="s">
        <v>230</v>
      </c>
      <c r="F1270" s="74">
        <v>7</v>
      </c>
      <c r="G1270" s="54">
        <v>7</v>
      </c>
      <c r="H1270" s="54">
        <v>1560.09</v>
      </c>
      <c r="I1270" s="54">
        <v>186.76</v>
      </c>
      <c r="J1270" s="86">
        <f t="shared" si="308"/>
        <v>12227.95</v>
      </c>
      <c r="K1270" s="86">
        <f t="shared" si="309"/>
        <v>12227.95</v>
      </c>
    </row>
    <row r="1271" spans="1:11" ht="22.5" x14ac:dyDescent="0.2">
      <c r="A1271" s="28" t="s">
        <v>2194</v>
      </c>
      <c r="B1271" s="50" t="s">
        <v>234</v>
      </c>
      <c r="C1271" s="51">
        <v>71043</v>
      </c>
      <c r="D1271" s="236" t="s">
        <v>438</v>
      </c>
      <c r="E1271" s="48" t="s">
        <v>230</v>
      </c>
      <c r="F1271" s="74">
        <v>5</v>
      </c>
      <c r="G1271" s="54">
        <v>5</v>
      </c>
      <c r="H1271" s="54">
        <v>3.16</v>
      </c>
      <c r="I1271" s="54">
        <v>9.0300000000000011</v>
      </c>
      <c r="J1271" s="86">
        <f t="shared" si="308"/>
        <v>60.95</v>
      </c>
      <c r="K1271" s="86">
        <f t="shared" si="309"/>
        <v>60.95</v>
      </c>
    </row>
    <row r="1272" spans="1:11" ht="22.5" x14ac:dyDescent="0.2">
      <c r="A1272" s="28" t="s">
        <v>2195</v>
      </c>
      <c r="B1272" s="50" t="s">
        <v>234</v>
      </c>
      <c r="C1272" s="51">
        <v>70691</v>
      </c>
      <c r="D1272" s="236" t="s">
        <v>2196</v>
      </c>
      <c r="E1272" s="48" t="s">
        <v>230</v>
      </c>
      <c r="F1272" s="74">
        <v>1</v>
      </c>
      <c r="G1272" s="54">
        <v>1</v>
      </c>
      <c r="H1272" s="54">
        <v>2.02</v>
      </c>
      <c r="I1272" s="54">
        <v>4.67</v>
      </c>
      <c r="J1272" s="86">
        <f t="shared" si="308"/>
        <v>6.69</v>
      </c>
      <c r="K1272" s="86">
        <f t="shared" si="309"/>
        <v>6.69</v>
      </c>
    </row>
    <row r="1273" spans="1:11" ht="22.5" x14ac:dyDescent="0.2">
      <c r="A1273" s="28" t="s">
        <v>2197</v>
      </c>
      <c r="B1273" s="50" t="s">
        <v>234</v>
      </c>
      <c r="C1273" s="51">
        <v>72395</v>
      </c>
      <c r="D1273" s="236" t="s">
        <v>436</v>
      </c>
      <c r="E1273" s="48" t="s">
        <v>230</v>
      </c>
      <c r="F1273" s="74">
        <v>1</v>
      </c>
      <c r="G1273" s="54">
        <v>1</v>
      </c>
      <c r="H1273" s="54">
        <v>3.57</v>
      </c>
      <c r="I1273" s="54">
        <v>0.92</v>
      </c>
      <c r="J1273" s="86">
        <f t="shared" si="308"/>
        <v>4.49</v>
      </c>
      <c r="K1273" s="86">
        <f t="shared" si="309"/>
        <v>4.49</v>
      </c>
    </row>
    <row r="1274" spans="1:11" ht="22.5" x14ac:dyDescent="0.2">
      <c r="A1274" s="28" t="s">
        <v>2198</v>
      </c>
      <c r="B1274" s="50" t="s">
        <v>234</v>
      </c>
      <c r="C1274" s="51">
        <v>72578</v>
      </c>
      <c r="D1274" s="236" t="s">
        <v>494</v>
      </c>
      <c r="E1274" s="48" t="s">
        <v>230</v>
      </c>
      <c r="F1274" s="74">
        <v>2</v>
      </c>
      <c r="G1274" s="54">
        <v>2</v>
      </c>
      <c r="H1274" s="54">
        <v>6.73</v>
      </c>
      <c r="I1274" s="54">
        <v>9.0300000000000011</v>
      </c>
      <c r="J1274" s="86">
        <f t="shared" si="308"/>
        <v>31.52</v>
      </c>
      <c r="K1274" s="86">
        <f t="shared" si="309"/>
        <v>31.52</v>
      </c>
    </row>
    <row r="1275" spans="1:11" ht="22.5" x14ac:dyDescent="0.2">
      <c r="A1275" s="28" t="s">
        <v>2199</v>
      </c>
      <c r="B1275" s="50" t="s">
        <v>234</v>
      </c>
      <c r="C1275" s="51">
        <v>71440</v>
      </c>
      <c r="D1275" s="236" t="s">
        <v>466</v>
      </c>
      <c r="E1275" s="48" t="s">
        <v>230</v>
      </c>
      <c r="F1275" s="74">
        <v>1</v>
      </c>
      <c r="G1275" s="54">
        <v>1</v>
      </c>
      <c r="H1275" s="54">
        <v>6.42</v>
      </c>
      <c r="I1275" s="54">
        <v>6.52</v>
      </c>
      <c r="J1275" s="86">
        <f t="shared" si="308"/>
        <v>12.94</v>
      </c>
      <c r="K1275" s="86">
        <f t="shared" si="309"/>
        <v>12.94</v>
      </c>
    </row>
    <row r="1276" spans="1:11" ht="33.75" x14ac:dyDescent="0.2">
      <c r="A1276" s="28" t="s">
        <v>2200</v>
      </c>
      <c r="B1276" s="50" t="s">
        <v>318</v>
      </c>
      <c r="C1276" s="51">
        <v>103782</v>
      </c>
      <c r="D1276" s="236" t="s">
        <v>2201</v>
      </c>
      <c r="E1276" s="48" t="s">
        <v>230</v>
      </c>
      <c r="F1276" s="74">
        <v>1</v>
      </c>
      <c r="G1276" s="54">
        <v>1</v>
      </c>
      <c r="H1276" s="54">
        <v>18.14</v>
      </c>
      <c r="I1276" s="54">
        <v>11.719999999999999</v>
      </c>
      <c r="J1276" s="86">
        <f t="shared" si="308"/>
        <v>29.86</v>
      </c>
      <c r="K1276" s="86">
        <f t="shared" si="309"/>
        <v>29.86</v>
      </c>
    </row>
    <row r="1277" spans="1:11" x14ac:dyDescent="0.2">
      <c r="A1277" s="55" t="s">
        <v>2202</v>
      </c>
      <c r="B1277" s="56"/>
      <c r="C1277" s="56"/>
      <c r="D1277" s="55" t="s">
        <v>2203</v>
      </c>
      <c r="E1277" s="56"/>
      <c r="F1277" s="80"/>
      <c r="G1277" s="80"/>
      <c r="H1277" s="80"/>
      <c r="I1277" s="80"/>
      <c r="J1277" s="88">
        <f>SUM(J1278:J1332)</f>
        <v>194978.34000000005</v>
      </c>
      <c r="K1277" s="88">
        <f>SUM(K1278:K1332)</f>
        <v>194978.34000000005</v>
      </c>
    </row>
    <row r="1278" spans="1:11" ht="33.75" x14ac:dyDescent="0.2">
      <c r="A1278" s="28" t="s">
        <v>2204</v>
      </c>
      <c r="B1278" s="50" t="s">
        <v>318</v>
      </c>
      <c r="C1278" s="51">
        <v>91926</v>
      </c>
      <c r="D1278" s="237" t="s">
        <v>1118</v>
      </c>
      <c r="E1278" s="48" t="s">
        <v>255</v>
      </c>
      <c r="F1278" s="75">
        <v>11800</v>
      </c>
      <c r="G1278" s="49">
        <v>11800</v>
      </c>
      <c r="H1278" s="54">
        <v>2.58</v>
      </c>
      <c r="I1278" s="54">
        <v>0.90999999999999992</v>
      </c>
      <c r="J1278" s="86">
        <f t="shared" ref="J1278:J1332" si="310">TRUNC((I1278+H1278)*F1278,2)</f>
        <v>41182</v>
      </c>
      <c r="K1278" s="86">
        <f t="shared" ref="K1278:K1332" si="311">TRUNC((I1278+H1278)*G1278,2)</f>
        <v>41182</v>
      </c>
    </row>
    <row r="1279" spans="1:11" ht="22.5" x14ac:dyDescent="0.2">
      <c r="A1279" s="28" t="s">
        <v>2205</v>
      </c>
      <c r="B1279" s="50" t="s">
        <v>234</v>
      </c>
      <c r="C1279" s="51">
        <v>70564</v>
      </c>
      <c r="D1279" s="236" t="s">
        <v>1120</v>
      </c>
      <c r="E1279" s="48" t="s">
        <v>255</v>
      </c>
      <c r="F1279" s="75">
        <v>1950</v>
      </c>
      <c r="G1279" s="49">
        <v>1950</v>
      </c>
      <c r="H1279" s="54">
        <v>3.5</v>
      </c>
      <c r="I1279" s="54">
        <v>1.86</v>
      </c>
      <c r="J1279" s="86">
        <f t="shared" si="310"/>
        <v>10452</v>
      </c>
      <c r="K1279" s="86">
        <f t="shared" si="311"/>
        <v>10452</v>
      </c>
    </row>
    <row r="1280" spans="1:11" ht="33.75" x14ac:dyDescent="0.2">
      <c r="A1280" s="52" t="s">
        <v>2206</v>
      </c>
      <c r="B1280" s="46" t="s">
        <v>318</v>
      </c>
      <c r="C1280" s="47">
        <v>91863</v>
      </c>
      <c r="D1280" s="236" t="s">
        <v>2207</v>
      </c>
      <c r="E1280" s="53" t="s">
        <v>255</v>
      </c>
      <c r="F1280" s="75">
        <v>2080</v>
      </c>
      <c r="G1280" s="49">
        <v>2080</v>
      </c>
      <c r="H1280" s="54">
        <v>5.08</v>
      </c>
      <c r="I1280" s="54">
        <v>3.77</v>
      </c>
      <c r="J1280" s="86">
        <f t="shared" si="310"/>
        <v>18408</v>
      </c>
      <c r="K1280" s="86">
        <f t="shared" si="311"/>
        <v>18408</v>
      </c>
    </row>
    <row r="1281" spans="1:11" ht="22.5" x14ac:dyDescent="0.2">
      <c r="A1281" s="28" t="s">
        <v>2208</v>
      </c>
      <c r="B1281" s="50" t="s">
        <v>234</v>
      </c>
      <c r="C1281" s="51">
        <v>70371</v>
      </c>
      <c r="D1281" s="236" t="s">
        <v>412</v>
      </c>
      <c r="E1281" s="48" t="s">
        <v>230</v>
      </c>
      <c r="F1281" s="75">
        <v>1386.67</v>
      </c>
      <c r="G1281" s="49">
        <v>1386.67</v>
      </c>
      <c r="H1281" s="54">
        <v>1.22</v>
      </c>
      <c r="I1281" s="54">
        <v>0.3</v>
      </c>
      <c r="J1281" s="86">
        <f t="shared" si="310"/>
        <v>2107.73</v>
      </c>
      <c r="K1281" s="86">
        <f t="shared" si="311"/>
        <v>2107.73</v>
      </c>
    </row>
    <row r="1282" spans="1:11" ht="22.5" x14ac:dyDescent="0.2">
      <c r="A1282" s="28" t="s">
        <v>2209</v>
      </c>
      <c r="B1282" s="50" t="s">
        <v>234</v>
      </c>
      <c r="C1282" s="51">
        <v>70421</v>
      </c>
      <c r="D1282" s="236" t="s">
        <v>945</v>
      </c>
      <c r="E1282" s="48" t="s">
        <v>946</v>
      </c>
      <c r="F1282" s="75">
        <v>1386.67</v>
      </c>
      <c r="G1282" s="49">
        <v>1386.67</v>
      </c>
      <c r="H1282" s="54">
        <v>1.47</v>
      </c>
      <c r="I1282" s="54">
        <v>0.3</v>
      </c>
      <c r="J1282" s="86">
        <f t="shared" si="310"/>
        <v>2454.4</v>
      </c>
      <c r="K1282" s="86">
        <f t="shared" si="311"/>
        <v>2454.4</v>
      </c>
    </row>
    <row r="1283" spans="1:11" ht="22.5" x14ac:dyDescent="0.2">
      <c r="A1283" s="28" t="s">
        <v>2210</v>
      </c>
      <c r="B1283" s="50" t="s">
        <v>234</v>
      </c>
      <c r="C1283" s="51">
        <v>71741</v>
      </c>
      <c r="D1283" s="236" t="s">
        <v>2211</v>
      </c>
      <c r="E1283" s="48" t="s">
        <v>230</v>
      </c>
      <c r="F1283" s="74">
        <v>693.33</v>
      </c>
      <c r="G1283" s="54">
        <v>693.33</v>
      </c>
      <c r="H1283" s="54">
        <v>0.96</v>
      </c>
      <c r="I1283" s="54">
        <v>0.92</v>
      </c>
      <c r="J1283" s="86">
        <f t="shared" si="310"/>
        <v>1303.46</v>
      </c>
      <c r="K1283" s="86">
        <f t="shared" si="311"/>
        <v>1303.46</v>
      </c>
    </row>
    <row r="1284" spans="1:11" ht="22.5" x14ac:dyDescent="0.2">
      <c r="A1284" s="28" t="s">
        <v>2212</v>
      </c>
      <c r="B1284" s="50" t="s">
        <v>234</v>
      </c>
      <c r="C1284" s="51">
        <v>71141</v>
      </c>
      <c r="D1284" s="236" t="s">
        <v>1149</v>
      </c>
      <c r="E1284" s="48" t="s">
        <v>230</v>
      </c>
      <c r="F1284" s="74">
        <v>549</v>
      </c>
      <c r="G1284" s="54">
        <v>549</v>
      </c>
      <c r="H1284" s="54">
        <v>2.17</v>
      </c>
      <c r="I1284" s="54">
        <v>3.12</v>
      </c>
      <c r="J1284" s="86">
        <f t="shared" si="310"/>
        <v>2904.21</v>
      </c>
      <c r="K1284" s="86">
        <f t="shared" si="311"/>
        <v>2904.21</v>
      </c>
    </row>
    <row r="1285" spans="1:11" ht="22.5" x14ac:dyDescent="0.2">
      <c r="A1285" s="28" t="s">
        <v>2213</v>
      </c>
      <c r="B1285" s="50" t="s">
        <v>234</v>
      </c>
      <c r="C1285" s="51">
        <v>71202</v>
      </c>
      <c r="D1285" s="236" t="s">
        <v>2214</v>
      </c>
      <c r="E1285" s="48" t="s">
        <v>255</v>
      </c>
      <c r="F1285" s="74">
        <v>693.33</v>
      </c>
      <c r="G1285" s="54">
        <v>693.33</v>
      </c>
      <c r="H1285" s="54">
        <v>6.71</v>
      </c>
      <c r="I1285" s="54">
        <v>6.2200000000000006</v>
      </c>
      <c r="J1285" s="86">
        <f t="shared" si="310"/>
        <v>8964.75</v>
      </c>
      <c r="K1285" s="86">
        <f t="shared" si="311"/>
        <v>8964.75</v>
      </c>
    </row>
    <row r="1286" spans="1:11" ht="22.5" x14ac:dyDescent="0.2">
      <c r="A1286" s="28" t="s">
        <v>2215</v>
      </c>
      <c r="B1286" s="50" t="s">
        <v>234</v>
      </c>
      <c r="C1286" s="51">
        <v>70372</v>
      </c>
      <c r="D1286" s="236" t="s">
        <v>2216</v>
      </c>
      <c r="E1286" s="48" t="s">
        <v>230</v>
      </c>
      <c r="F1286" s="74">
        <v>111</v>
      </c>
      <c r="G1286" s="54">
        <v>111</v>
      </c>
      <c r="H1286" s="54">
        <v>1.28</v>
      </c>
      <c r="I1286" s="54">
        <v>0.3</v>
      </c>
      <c r="J1286" s="86">
        <f t="shared" si="310"/>
        <v>175.38</v>
      </c>
      <c r="K1286" s="86">
        <f t="shared" si="311"/>
        <v>175.38</v>
      </c>
    </row>
    <row r="1287" spans="1:11" ht="22.5" x14ac:dyDescent="0.2">
      <c r="A1287" s="28" t="s">
        <v>2217</v>
      </c>
      <c r="B1287" s="50" t="s">
        <v>234</v>
      </c>
      <c r="C1287" s="51">
        <v>70422</v>
      </c>
      <c r="D1287" s="236" t="s">
        <v>2218</v>
      </c>
      <c r="E1287" s="48" t="s">
        <v>946</v>
      </c>
      <c r="F1287" s="74">
        <v>74</v>
      </c>
      <c r="G1287" s="54">
        <v>74</v>
      </c>
      <c r="H1287" s="54">
        <v>2.2799999999999998</v>
      </c>
      <c r="I1287" s="54">
        <v>0.3</v>
      </c>
      <c r="J1287" s="86">
        <f t="shared" si="310"/>
        <v>190.92</v>
      </c>
      <c r="K1287" s="86">
        <f t="shared" si="311"/>
        <v>190.92</v>
      </c>
    </row>
    <row r="1288" spans="1:11" ht="22.5" x14ac:dyDescent="0.2">
      <c r="A1288" s="28" t="s">
        <v>2219</v>
      </c>
      <c r="B1288" s="50" t="s">
        <v>234</v>
      </c>
      <c r="C1288" s="51">
        <v>71742</v>
      </c>
      <c r="D1288" s="236" t="s">
        <v>2220</v>
      </c>
      <c r="E1288" s="48" t="s">
        <v>230</v>
      </c>
      <c r="F1288" s="74">
        <v>66</v>
      </c>
      <c r="G1288" s="54">
        <v>66</v>
      </c>
      <c r="H1288" s="54">
        <v>1.38</v>
      </c>
      <c r="I1288" s="54">
        <v>1.56</v>
      </c>
      <c r="J1288" s="86">
        <f t="shared" si="310"/>
        <v>194.04</v>
      </c>
      <c r="K1288" s="86">
        <f t="shared" si="311"/>
        <v>194.04</v>
      </c>
    </row>
    <row r="1289" spans="1:11" ht="22.5" x14ac:dyDescent="0.2">
      <c r="A1289" s="28" t="s">
        <v>2221</v>
      </c>
      <c r="B1289" s="50" t="s">
        <v>234</v>
      </c>
      <c r="C1289" s="51">
        <v>71142</v>
      </c>
      <c r="D1289" s="236" t="s">
        <v>2222</v>
      </c>
      <c r="E1289" s="48" t="s">
        <v>230</v>
      </c>
      <c r="F1289" s="74">
        <v>33</v>
      </c>
      <c r="G1289" s="54">
        <v>33</v>
      </c>
      <c r="H1289" s="54">
        <v>3.19</v>
      </c>
      <c r="I1289" s="54">
        <v>4.0600000000000005</v>
      </c>
      <c r="J1289" s="86">
        <f t="shared" si="310"/>
        <v>239.25</v>
      </c>
      <c r="K1289" s="86">
        <f t="shared" si="311"/>
        <v>239.25</v>
      </c>
    </row>
    <row r="1290" spans="1:11" ht="33.75" x14ac:dyDescent="0.2">
      <c r="A1290" s="52" t="s">
        <v>2223</v>
      </c>
      <c r="B1290" s="46" t="s">
        <v>318</v>
      </c>
      <c r="C1290" s="47">
        <v>93008</v>
      </c>
      <c r="D1290" s="236" t="s">
        <v>2224</v>
      </c>
      <c r="E1290" s="53" t="s">
        <v>255</v>
      </c>
      <c r="F1290" s="74">
        <v>82</v>
      </c>
      <c r="G1290" s="54">
        <v>82</v>
      </c>
      <c r="H1290" s="54">
        <v>10.77</v>
      </c>
      <c r="I1290" s="54">
        <v>3.54</v>
      </c>
      <c r="J1290" s="86">
        <f t="shared" si="310"/>
        <v>1173.42</v>
      </c>
      <c r="K1290" s="86">
        <f t="shared" si="311"/>
        <v>1173.42</v>
      </c>
    </row>
    <row r="1291" spans="1:11" ht="22.5" x14ac:dyDescent="0.2">
      <c r="A1291" s="28" t="s">
        <v>2225</v>
      </c>
      <c r="B1291" s="50" t="s">
        <v>234</v>
      </c>
      <c r="C1291" s="51">
        <v>70374</v>
      </c>
      <c r="D1291" s="236" t="s">
        <v>2226</v>
      </c>
      <c r="E1291" s="48" t="s">
        <v>230</v>
      </c>
      <c r="F1291" s="74">
        <v>54.67</v>
      </c>
      <c r="G1291" s="54">
        <v>54.67</v>
      </c>
      <c r="H1291" s="54">
        <v>1.96</v>
      </c>
      <c r="I1291" s="54">
        <v>1.24</v>
      </c>
      <c r="J1291" s="86">
        <f t="shared" si="310"/>
        <v>174.94</v>
      </c>
      <c r="K1291" s="86">
        <f t="shared" si="311"/>
        <v>174.94</v>
      </c>
    </row>
    <row r="1292" spans="1:11" ht="22.5" x14ac:dyDescent="0.2">
      <c r="A1292" s="28" t="s">
        <v>2227</v>
      </c>
      <c r="B1292" s="50" t="s">
        <v>234</v>
      </c>
      <c r="C1292" s="51">
        <v>70424</v>
      </c>
      <c r="D1292" s="236" t="s">
        <v>2228</v>
      </c>
      <c r="E1292" s="48" t="s">
        <v>946</v>
      </c>
      <c r="F1292" s="74">
        <v>54.67</v>
      </c>
      <c r="G1292" s="54">
        <v>54.67</v>
      </c>
      <c r="H1292" s="54">
        <v>3.36</v>
      </c>
      <c r="I1292" s="54">
        <v>1.24</v>
      </c>
      <c r="J1292" s="86">
        <f t="shared" si="310"/>
        <v>251.48</v>
      </c>
      <c r="K1292" s="86">
        <f t="shared" si="311"/>
        <v>251.48</v>
      </c>
    </row>
    <row r="1293" spans="1:11" ht="22.5" x14ac:dyDescent="0.2">
      <c r="A1293" s="28" t="s">
        <v>2229</v>
      </c>
      <c r="B1293" s="50" t="s">
        <v>234</v>
      </c>
      <c r="C1293" s="51">
        <v>71744</v>
      </c>
      <c r="D1293" s="236" t="s">
        <v>2230</v>
      </c>
      <c r="E1293" s="48" t="s">
        <v>230</v>
      </c>
      <c r="F1293" s="74">
        <v>28</v>
      </c>
      <c r="G1293" s="54">
        <v>28</v>
      </c>
      <c r="H1293" s="54">
        <v>2.9</v>
      </c>
      <c r="I1293" s="54">
        <v>2.8</v>
      </c>
      <c r="J1293" s="86">
        <f t="shared" si="310"/>
        <v>159.6</v>
      </c>
      <c r="K1293" s="86">
        <f t="shared" si="311"/>
        <v>159.6</v>
      </c>
    </row>
    <row r="1294" spans="1:11" ht="45" x14ac:dyDescent="0.2">
      <c r="A1294" s="52" t="s">
        <v>2231</v>
      </c>
      <c r="B1294" s="46" t="s">
        <v>318</v>
      </c>
      <c r="C1294" s="47">
        <v>93018</v>
      </c>
      <c r="D1294" s="236" t="s">
        <v>2232</v>
      </c>
      <c r="E1294" s="53" t="s">
        <v>230</v>
      </c>
      <c r="F1294" s="74">
        <v>21</v>
      </c>
      <c r="G1294" s="54">
        <v>21</v>
      </c>
      <c r="H1294" s="54">
        <v>6.6</v>
      </c>
      <c r="I1294" s="54">
        <v>10.67</v>
      </c>
      <c r="J1294" s="86">
        <f t="shared" si="310"/>
        <v>362.67</v>
      </c>
      <c r="K1294" s="86">
        <f t="shared" si="311"/>
        <v>362.67</v>
      </c>
    </row>
    <row r="1295" spans="1:11" ht="33.75" x14ac:dyDescent="0.2">
      <c r="A1295" s="52" t="s">
        <v>2233</v>
      </c>
      <c r="B1295" s="46" t="s">
        <v>318</v>
      </c>
      <c r="C1295" s="47">
        <v>93009</v>
      </c>
      <c r="D1295" s="236" t="s">
        <v>2134</v>
      </c>
      <c r="E1295" s="53" t="s">
        <v>255</v>
      </c>
      <c r="F1295" s="74">
        <v>24</v>
      </c>
      <c r="G1295" s="54">
        <v>24</v>
      </c>
      <c r="H1295" s="54">
        <v>17.059999999999999</v>
      </c>
      <c r="I1295" s="54">
        <v>4.07</v>
      </c>
      <c r="J1295" s="86">
        <f t="shared" si="310"/>
        <v>507.12</v>
      </c>
      <c r="K1295" s="86">
        <f t="shared" si="311"/>
        <v>507.12</v>
      </c>
    </row>
    <row r="1296" spans="1:11" ht="22.5" x14ac:dyDescent="0.2">
      <c r="A1296" s="28" t="s">
        <v>2234</v>
      </c>
      <c r="B1296" s="50" t="s">
        <v>234</v>
      </c>
      <c r="C1296" s="51">
        <v>70375</v>
      </c>
      <c r="D1296" s="236" t="s">
        <v>2140</v>
      </c>
      <c r="E1296" s="48" t="s">
        <v>230</v>
      </c>
      <c r="F1296" s="74">
        <v>16</v>
      </c>
      <c r="G1296" s="54">
        <v>16</v>
      </c>
      <c r="H1296" s="54">
        <v>2.27</v>
      </c>
      <c r="I1296" s="54">
        <v>1.86</v>
      </c>
      <c r="J1296" s="86">
        <f t="shared" si="310"/>
        <v>66.08</v>
      </c>
      <c r="K1296" s="86">
        <f t="shared" si="311"/>
        <v>66.08</v>
      </c>
    </row>
    <row r="1297" spans="1:11" ht="22.5" x14ac:dyDescent="0.2">
      <c r="A1297" s="28" t="s">
        <v>2235</v>
      </c>
      <c r="B1297" s="50" t="s">
        <v>234</v>
      </c>
      <c r="C1297" s="51">
        <v>70425</v>
      </c>
      <c r="D1297" s="236" t="s">
        <v>2142</v>
      </c>
      <c r="E1297" s="48" t="s">
        <v>946</v>
      </c>
      <c r="F1297" s="74">
        <v>16</v>
      </c>
      <c r="G1297" s="54">
        <v>16</v>
      </c>
      <c r="H1297" s="54">
        <v>6.41</v>
      </c>
      <c r="I1297" s="54">
        <v>1.86</v>
      </c>
      <c r="J1297" s="86">
        <f t="shared" si="310"/>
        <v>132.32</v>
      </c>
      <c r="K1297" s="86">
        <f t="shared" si="311"/>
        <v>132.32</v>
      </c>
    </row>
    <row r="1298" spans="1:11" ht="22.5" x14ac:dyDescent="0.2">
      <c r="A1298" s="28" t="s">
        <v>2236</v>
      </c>
      <c r="B1298" s="50" t="s">
        <v>234</v>
      </c>
      <c r="C1298" s="51">
        <v>71745</v>
      </c>
      <c r="D1298" s="236" t="s">
        <v>2136</v>
      </c>
      <c r="E1298" s="48" t="s">
        <v>230</v>
      </c>
      <c r="F1298" s="74">
        <v>11</v>
      </c>
      <c r="G1298" s="54">
        <v>11</v>
      </c>
      <c r="H1298" s="54">
        <v>3.86</v>
      </c>
      <c r="I1298" s="54">
        <v>3.12</v>
      </c>
      <c r="J1298" s="86">
        <f t="shared" si="310"/>
        <v>76.78</v>
      </c>
      <c r="K1298" s="86">
        <f t="shared" si="311"/>
        <v>76.78</v>
      </c>
    </row>
    <row r="1299" spans="1:11" ht="45" x14ac:dyDescent="0.2">
      <c r="A1299" s="52" t="s">
        <v>2237</v>
      </c>
      <c r="B1299" s="46" t="s">
        <v>318</v>
      </c>
      <c r="C1299" s="47">
        <v>93020</v>
      </c>
      <c r="D1299" s="236" t="s">
        <v>2138</v>
      </c>
      <c r="E1299" s="53" t="s">
        <v>230</v>
      </c>
      <c r="F1299" s="74">
        <v>5</v>
      </c>
      <c r="G1299" s="54">
        <v>5</v>
      </c>
      <c r="H1299" s="54">
        <v>9.1300000000000008</v>
      </c>
      <c r="I1299" s="54">
        <v>12.26</v>
      </c>
      <c r="J1299" s="86">
        <f t="shared" si="310"/>
        <v>106.95</v>
      </c>
      <c r="K1299" s="86">
        <f t="shared" si="311"/>
        <v>106.95</v>
      </c>
    </row>
    <row r="1300" spans="1:11" ht="22.5" x14ac:dyDescent="0.2">
      <c r="A1300" s="28" t="s">
        <v>2238</v>
      </c>
      <c r="B1300" s="50" t="s">
        <v>234</v>
      </c>
      <c r="C1300" s="51">
        <v>71211</v>
      </c>
      <c r="D1300" s="236" t="s">
        <v>935</v>
      </c>
      <c r="E1300" s="48" t="s">
        <v>255</v>
      </c>
      <c r="F1300" s="74">
        <v>460</v>
      </c>
      <c r="G1300" s="54">
        <v>460</v>
      </c>
      <c r="H1300" s="54">
        <v>28.28</v>
      </c>
      <c r="I1300" s="54">
        <v>9.34</v>
      </c>
      <c r="J1300" s="86">
        <f t="shared" si="310"/>
        <v>17305.2</v>
      </c>
      <c r="K1300" s="86">
        <f t="shared" si="311"/>
        <v>17305.2</v>
      </c>
    </row>
    <row r="1301" spans="1:11" ht="22.5" x14ac:dyDescent="0.2">
      <c r="A1301" s="28" t="s">
        <v>2239</v>
      </c>
      <c r="B1301" s="50" t="s">
        <v>234</v>
      </c>
      <c r="C1301" s="51">
        <v>70371</v>
      </c>
      <c r="D1301" s="236" t="s">
        <v>412</v>
      </c>
      <c r="E1301" s="48" t="s">
        <v>230</v>
      </c>
      <c r="F1301" s="74">
        <v>306.67</v>
      </c>
      <c r="G1301" s="54">
        <v>306.67</v>
      </c>
      <c r="H1301" s="54">
        <v>1.22</v>
      </c>
      <c r="I1301" s="54">
        <v>0.3</v>
      </c>
      <c r="J1301" s="86">
        <f t="shared" si="310"/>
        <v>466.13</v>
      </c>
      <c r="K1301" s="86">
        <f t="shared" si="311"/>
        <v>466.13</v>
      </c>
    </row>
    <row r="1302" spans="1:11" ht="22.5" x14ac:dyDescent="0.2">
      <c r="A1302" s="28" t="s">
        <v>2240</v>
      </c>
      <c r="B1302" s="50" t="s">
        <v>234</v>
      </c>
      <c r="C1302" s="51">
        <v>70421</v>
      </c>
      <c r="D1302" s="236" t="s">
        <v>945</v>
      </c>
      <c r="E1302" s="48" t="s">
        <v>946</v>
      </c>
      <c r="F1302" s="74">
        <v>306.67</v>
      </c>
      <c r="G1302" s="54">
        <v>306.67</v>
      </c>
      <c r="H1302" s="54">
        <v>1.47</v>
      </c>
      <c r="I1302" s="54">
        <v>0.3</v>
      </c>
      <c r="J1302" s="86">
        <f t="shared" si="310"/>
        <v>542.79999999999995</v>
      </c>
      <c r="K1302" s="86">
        <f t="shared" si="311"/>
        <v>542.79999999999995</v>
      </c>
    </row>
    <row r="1303" spans="1:11" ht="22.5" x14ac:dyDescent="0.2">
      <c r="A1303" s="28" t="s">
        <v>2241</v>
      </c>
      <c r="B1303" s="50" t="s">
        <v>234</v>
      </c>
      <c r="C1303" s="51">
        <v>71701</v>
      </c>
      <c r="D1303" s="236" t="s">
        <v>943</v>
      </c>
      <c r="E1303" s="48" t="s">
        <v>230</v>
      </c>
      <c r="F1303" s="74">
        <v>112</v>
      </c>
      <c r="G1303" s="54">
        <v>112</v>
      </c>
      <c r="H1303" s="54">
        <v>2.02</v>
      </c>
      <c r="I1303" s="54">
        <v>1.24</v>
      </c>
      <c r="J1303" s="86">
        <f t="shared" si="310"/>
        <v>365.12</v>
      </c>
      <c r="K1303" s="86">
        <f t="shared" si="311"/>
        <v>365.12</v>
      </c>
    </row>
    <row r="1304" spans="1:11" ht="22.5" x14ac:dyDescent="0.2">
      <c r="A1304" s="28" t="s">
        <v>2242</v>
      </c>
      <c r="B1304" s="50" t="s">
        <v>234</v>
      </c>
      <c r="C1304" s="51">
        <v>71151</v>
      </c>
      <c r="D1304" s="236" t="s">
        <v>937</v>
      </c>
      <c r="E1304" s="48" t="s">
        <v>230</v>
      </c>
      <c r="F1304" s="74">
        <v>56</v>
      </c>
      <c r="G1304" s="54">
        <v>56</v>
      </c>
      <c r="H1304" s="54">
        <v>5.63</v>
      </c>
      <c r="I1304" s="54">
        <v>4.05</v>
      </c>
      <c r="J1304" s="86">
        <f t="shared" si="310"/>
        <v>542.08000000000004</v>
      </c>
      <c r="K1304" s="86">
        <f t="shared" si="311"/>
        <v>542.08000000000004</v>
      </c>
    </row>
    <row r="1305" spans="1:11" ht="33.75" x14ac:dyDescent="0.2">
      <c r="A1305" s="52" t="s">
        <v>2243</v>
      </c>
      <c r="B1305" s="46" t="s">
        <v>318</v>
      </c>
      <c r="C1305" s="47">
        <v>97668</v>
      </c>
      <c r="D1305" s="236" t="s">
        <v>2244</v>
      </c>
      <c r="E1305" s="53" t="s">
        <v>255</v>
      </c>
      <c r="F1305" s="74">
        <v>320</v>
      </c>
      <c r="G1305" s="54">
        <v>320</v>
      </c>
      <c r="H1305" s="54">
        <v>6.27</v>
      </c>
      <c r="I1305" s="54">
        <v>2.99</v>
      </c>
      <c r="J1305" s="86">
        <f t="shared" si="310"/>
        <v>2963.2</v>
      </c>
      <c r="K1305" s="86">
        <f t="shared" si="311"/>
        <v>2963.2</v>
      </c>
    </row>
    <row r="1306" spans="1:11" ht="33.75" x14ac:dyDescent="0.2">
      <c r="A1306" s="52" t="s">
        <v>2245</v>
      </c>
      <c r="B1306" s="46" t="s">
        <v>318</v>
      </c>
      <c r="C1306" s="47">
        <v>95778</v>
      </c>
      <c r="D1306" s="236" t="s">
        <v>2246</v>
      </c>
      <c r="E1306" s="53" t="s">
        <v>230</v>
      </c>
      <c r="F1306" s="74">
        <v>26</v>
      </c>
      <c r="G1306" s="54">
        <v>26</v>
      </c>
      <c r="H1306" s="54">
        <v>11.93</v>
      </c>
      <c r="I1306" s="54">
        <v>8.620000000000001</v>
      </c>
      <c r="J1306" s="86">
        <f t="shared" si="310"/>
        <v>534.29999999999995</v>
      </c>
      <c r="K1306" s="86">
        <f t="shared" si="311"/>
        <v>534.29999999999995</v>
      </c>
    </row>
    <row r="1307" spans="1:11" ht="33.75" x14ac:dyDescent="0.2">
      <c r="A1307" s="52" t="s">
        <v>2247</v>
      </c>
      <c r="B1307" s="46" t="s">
        <v>318</v>
      </c>
      <c r="C1307" s="47">
        <v>95779</v>
      </c>
      <c r="D1307" s="236" t="s">
        <v>2248</v>
      </c>
      <c r="E1307" s="53" t="s">
        <v>230</v>
      </c>
      <c r="F1307" s="74">
        <v>17</v>
      </c>
      <c r="G1307" s="54">
        <v>17</v>
      </c>
      <c r="H1307" s="54">
        <v>9.85</v>
      </c>
      <c r="I1307" s="54">
        <v>7.3000000000000007</v>
      </c>
      <c r="J1307" s="86">
        <f t="shared" si="310"/>
        <v>291.55</v>
      </c>
      <c r="K1307" s="86">
        <f t="shared" si="311"/>
        <v>291.55</v>
      </c>
    </row>
    <row r="1308" spans="1:11" ht="33.75" x14ac:dyDescent="0.2">
      <c r="A1308" s="52" t="s">
        <v>2249</v>
      </c>
      <c r="B1308" s="46" t="s">
        <v>318</v>
      </c>
      <c r="C1308" s="47">
        <v>95787</v>
      </c>
      <c r="D1308" s="236" t="s">
        <v>2250</v>
      </c>
      <c r="E1308" s="53" t="s">
        <v>230</v>
      </c>
      <c r="F1308" s="74">
        <v>10</v>
      </c>
      <c r="G1308" s="54">
        <v>10</v>
      </c>
      <c r="H1308" s="54">
        <v>10.94</v>
      </c>
      <c r="I1308" s="54">
        <v>10</v>
      </c>
      <c r="J1308" s="86">
        <f t="shared" si="310"/>
        <v>209.4</v>
      </c>
      <c r="K1308" s="86">
        <f t="shared" si="311"/>
        <v>209.4</v>
      </c>
    </row>
    <row r="1309" spans="1:11" ht="33.75" x14ac:dyDescent="0.2">
      <c r="A1309" s="52" t="s">
        <v>2251</v>
      </c>
      <c r="B1309" s="46" t="s">
        <v>318</v>
      </c>
      <c r="C1309" s="47">
        <v>95795</v>
      </c>
      <c r="D1309" s="236" t="s">
        <v>2252</v>
      </c>
      <c r="E1309" s="53" t="s">
        <v>230</v>
      </c>
      <c r="F1309" s="74">
        <v>41</v>
      </c>
      <c r="G1309" s="54">
        <v>41</v>
      </c>
      <c r="H1309" s="54">
        <v>12.47</v>
      </c>
      <c r="I1309" s="54">
        <v>11.36</v>
      </c>
      <c r="J1309" s="86">
        <f t="shared" si="310"/>
        <v>977.03</v>
      </c>
      <c r="K1309" s="86">
        <f t="shared" si="311"/>
        <v>977.03</v>
      </c>
    </row>
    <row r="1310" spans="1:11" ht="22.5" x14ac:dyDescent="0.2">
      <c r="A1310" s="28" t="s">
        <v>2253</v>
      </c>
      <c r="B1310" s="50" t="s">
        <v>234</v>
      </c>
      <c r="C1310" s="51">
        <v>70647</v>
      </c>
      <c r="D1310" s="236" t="s">
        <v>2254</v>
      </c>
      <c r="E1310" s="48" t="s">
        <v>230</v>
      </c>
      <c r="F1310" s="74">
        <v>29</v>
      </c>
      <c r="G1310" s="54">
        <v>29</v>
      </c>
      <c r="H1310" s="54">
        <v>49.11</v>
      </c>
      <c r="I1310" s="54">
        <v>46.69</v>
      </c>
      <c r="J1310" s="86">
        <f t="shared" si="310"/>
        <v>2778.2</v>
      </c>
      <c r="K1310" s="86">
        <f t="shared" si="311"/>
        <v>2778.2</v>
      </c>
    </row>
    <row r="1311" spans="1:11" ht="22.5" x14ac:dyDescent="0.2">
      <c r="A1311" s="28" t="s">
        <v>2255</v>
      </c>
      <c r="B1311" s="50" t="s">
        <v>400</v>
      </c>
      <c r="C1311" s="58" t="s">
        <v>2178</v>
      </c>
      <c r="D1311" s="236" t="s">
        <v>2179</v>
      </c>
      <c r="E1311" s="48" t="s">
        <v>236</v>
      </c>
      <c r="F1311" s="74">
        <v>2.61</v>
      </c>
      <c r="G1311" s="54">
        <v>2.61</v>
      </c>
      <c r="H1311" s="54">
        <v>84.34</v>
      </c>
      <c r="I1311" s="54">
        <v>28.94</v>
      </c>
      <c r="J1311" s="86">
        <f t="shared" si="310"/>
        <v>295.66000000000003</v>
      </c>
      <c r="K1311" s="86">
        <f t="shared" si="311"/>
        <v>295.66000000000003</v>
      </c>
    </row>
    <row r="1312" spans="1:11" ht="33.75" x14ac:dyDescent="0.2">
      <c r="A1312" s="28" t="s">
        <v>2256</v>
      </c>
      <c r="B1312" s="50" t="s">
        <v>318</v>
      </c>
      <c r="C1312" s="51">
        <v>92008</v>
      </c>
      <c r="D1312" s="236" t="s">
        <v>961</v>
      </c>
      <c r="E1312" s="48" t="s">
        <v>230</v>
      </c>
      <c r="F1312" s="74">
        <v>127</v>
      </c>
      <c r="G1312" s="54">
        <v>127</v>
      </c>
      <c r="H1312" s="54">
        <v>19.75</v>
      </c>
      <c r="I1312" s="54">
        <v>17.399999999999999</v>
      </c>
      <c r="J1312" s="86">
        <f t="shared" si="310"/>
        <v>4718.05</v>
      </c>
      <c r="K1312" s="86">
        <f t="shared" si="311"/>
        <v>4718.05</v>
      </c>
    </row>
    <row r="1313" spans="1:11" ht="22.5" x14ac:dyDescent="0.2">
      <c r="A1313" s="28" t="s">
        <v>2257</v>
      </c>
      <c r="B1313" s="50" t="s">
        <v>234</v>
      </c>
      <c r="C1313" s="51">
        <v>72585</v>
      </c>
      <c r="D1313" s="236" t="s">
        <v>2258</v>
      </c>
      <c r="E1313" s="48" t="s">
        <v>230</v>
      </c>
      <c r="F1313" s="74">
        <v>31</v>
      </c>
      <c r="G1313" s="54">
        <v>31</v>
      </c>
      <c r="H1313" s="54">
        <v>9.85</v>
      </c>
      <c r="I1313" s="54">
        <v>9.02</v>
      </c>
      <c r="J1313" s="86">
        <f t="shared" si="310"/>
        <v>584.97</v>
      </c>
      <c r="K1313" s="86">
        <f t="shared" si="311"/>
        <v>584.97</v>
      </c>
    </row>
    <row r="1314" spans="1:11" ht="22.5" x14ac:dyDescent="0.2">
      <c r="A1314" s="28" t="s">
        <v>2259</v>
      </c>
      <c r="B1314" s="50" t="s">
        <v>234</v>
      </c>
      <c r="C1314" s="51">
        <v>72578</v>
      </c>
      <c r="D1314" s="236" t="s">
        <v>494</v>
      </c>
      <c r="E1314" s="48" t="s">
        <v>230</v>
      </c>
      <c r="F1314" s="74">
        <v>66</v>
      </c>
      <c r="G1314" s="54">
        <v>66</v>
      </c>
      <c r="H1314" s="54">
        <v>6.73</v>
      </c>
      <c r="I1314" s="54">
        <v>9.0300000000000011</v>
      </c>
      <c r="J1314" s="86">
        <f t="shared" si="310"/>
        <v>1040.1600000000001</v>
      </c>
      <c r="K1314" s="86">
        <f t="shared" si="311"/>
        <v>1040.1600000000001</v>
      </c>
    </row>
    <row r="1315" spans="1:11" ht="22.5" x14ac:dyDescent="0.2">
      <c r="A1315" s="28" t="s">
        <v>2260</v>
      </c>
      <c r="B1315" s="50" t="s">
        <v>234</v>
      </c>
      <c r="C1315" s="51">
        <v>72578</v>
      </c>
      <c r="D1315" s="236" t="s">
        <v>494</v>
      </c>
      <c r="E1315" s="48" t="s">
        <v>230</v>
      </c>
      <c r="F1315" s="74">
        <v>23</v>
      </c>
      <c r="G1315" s="54">
        <v>23</v>
      </c>
      <c r="H1315" s="54">
        <v>6.73</v>
      </c>
      <c r="I1315" s="54">
        <v>9.0300000000000011</v>
      </c>
      <c r="J1315" s="86">
        <f t="shared" si="310"/>
        <v>362.48</v>
      </c>
      <c r="K1315" s="86">
        <f t="shared" si="311"/>
        <v>362.48</v>
      </c>
    </row>
    <row r="1316" spans="1:11" ht="22.5" x14ac:dyDescent="0.2">
      <c r="A1316" s="28" t="s">
        <v>2261</v>
      </c>
      <c r="B1316" s="50" t="s">
        <v>234</v>
      </c>
      <c r="C1316" s="51">
        <v>71440</v>
      </c>
      <c r="D1316" s="236" t="s">
        <v>466</v>
      </c>
      <c r="E1316" s="48" t="s">
        <v>230</v>
      </c>
      <c r="F1316" s="74">
        <v>51</v>
      </c>
      <c r="G1316" s="54">
        <v>51</v>
      </c>
      <c r="H1316" s="54">
        <v>6.42</v>
      </c>
      <c r="I1316" s="54">
        <v>6.52</v>
      </c>
      <c r="J1316" s="86">
        <f t="shared" si="310"/>
        <v>659.94</v>
      </c>
      <c r="K1316" s="86">
        <f t="shared" si="311"/>
        <v>659.94</v>
      </c>
    </row>
    <row r="1317" spans="1:11" ht="22.5" x14ac:dyDescent="0.2">
      <c r="A1317" s="28" t="s">
        <v>2262</v>
      </c>
      <c r="B1317" s="50" t="s">
        <v>234</v>
      </c>
      <c r="C1317" s="51">
        <v>71441</v>
      </c>
      <c r="D1317" s="236" t="s">
        <v>468</v>
      </c>
      <c r="E1317" s="48" t="s">
        <v>230</v>
      </c>
      <c r="F1317" s="74">
        <v>30</v>
      </c>
      <c r="G1317" s="54">
        <v>30</v>
      </c>
      <c r="H1317" s="54">
        <v>9.1999999999999993</v>
      </c>
      <c r="I1317" s="54">
        <v>11.5</v>
      </c>
      <c r="J1317" s="86">
        <f t="shared" si="310"/>
        <v>621</v>
      </c>
      <c r="K1317" s="86">
        <f t="shared" si="311"/>
        <v>621</v>
      </c>
    </row>
    <row r="1318" spans="1:11" ht="22.5" x14ac:dyDescent="0.2">
      <c r="A1318" s="28" t="s">
        <v>2263</v>
      </c>
      <c r="B1318" s="50" t="s">
        <v>234</v>
      </c>
      <c r="C1318" s="51">
        <v>71442</v>
      </c>
      <c r="D1318" s="236" t="s">
        <v>958</v>
      </c>
      <c r="E1318" s="48" t="s">
        <v>230</v>
      </c>
      <c r="F1318" s="74">
        <v>4</v>
      </c>
      <c r="G1318" s="54">
        <v>4</v>
      </c>
      <c r="H1318" s="54">
        <v>13.99</v>
      </c>
      <c r="I1318" s="54">
        <v>16.5</v>
      </c>
      <c r="J1318" s="86">
        <f t="shared" si="310"/>
        <v>121.96</v>
      </c>
      <c r="K1318" s="86">
        <f t="shared" si="311"/>
        <v>121.96</v>
      </c>
    </row>
    <row r="1319" spans="1:11" ht="22.5" x14ac:dyDescent="0.2">
      <c r="A1319" s="28" t="s">
        <v>2264</v>
      </c>
      <c r="B1319" s="50" t="s">
        <v>318</v>
      </c>
      <c r="C1319" s="51">
        <v>97596</v>
      </c>
      <c r="D1319" s="236" t="s">
        <v>2265</v>
      </c>
      <c r="E1319" s="48" t="s">
        <v>230</v>
      </c>
      <c r="F1319" s="74">
        <v>4</v>
      </c>
      <c r="G1319" s="54">
        <v>4</v>
      </c>
      <c r="H1319" s="54">
        <v>40.89</v>
      </c>
      <c r="I1319" s="54">
        <v>13.75</v>
      </c>
      <c r="J1319" s="86">
        <f t="shared" si="310"/>
        <v>218.56</v>
      </c>
      <c r="K1319" s="86">
        <f t="shared" si="311"/>
        <v>218.56</v>
      </c>
    </row>
    <row r="1320" spans="1:11" ht="33.75" x14ac:dyDescent="0.2">
      <c r="A1320" s="28" t="s">
        <v>2266</v>
      </c>
      <c r="B1320" s="50" t="s">
        <v>318</v>
      </c>
      <c r="C1320" s="51">
        <v>101632</v>
      </c>
      <c r="D1320" s="236" t="s">
        <v>2267</v>
      </c>
      <c r="E1320" s="48" t="s">
        <v>230</v>
      </c>
      <c r="F1320" s="74">
        <v>11</v>
      </c>
      <c r="G1320" s="54">
        <v>11</v>
      </c>
      <c r="H1320" s="54">
        <v>28.32</v>
      </c>
      <c r="I1320" s="54">
        <v>0.5</v>
      </c>
      <c r="J1320" s="86">
        <f t="shared" si="310"/>
        <v>317.02</v>
      </c>
      <c r="K1320" s="86">
        <f t="shared" si="311"/>
        <v>317.02</v>
      </c>
    </row>
    <row r="1321" spans="1:11" ht="22.5" x14ac:dyDescent="0.2">
      <c r="A1321" s="28" t="s">
        <v>2268</v>
      </c>
      <c r="B1321" s="50" t="s">
        <v>234</v>
      </c>
      <c r="C1321" s="51">
        <v>70691</v>
      </c>
      <c r="D1321" s="236" t="s">
        <v>2196</v>
      </c>
      <c r="E1321" s="48" t="s">
        <v>230</v>
      </c>
      <c r="F1321" s="74">
        <v>459</v>
      </c>
      <c r="G1321" s="54">
        <v>459</v>
      </c>
      <c r="H1321" s="54">
        <v>2.02</v>
      </c>
      <c r="I1321" s="54">
        <v>4.67</v>
      </c>
      <c r="J1321" s="86">
        <f t="shared" si="310"/>
        <v>3070.71</v>
      </c>
      <c r="K1321" s="86">
        <f t="shared" si="311"/>
        <v>3070.71</v>
      </c>
    </row>
    <row r="1322" spans="1:11" ht="22.5" x14ac:dyDescent="0.2">
      <c r="A1322" s="28" t="s">
        <v>2269</v>
      </c>
      <c r="B1322" s="50" t="s">
        <v>400</v>
      </c>
      <c r="C1322" s="58" t="s">
        <v>2270</v>
      </c>
      <c r="D1322" s="236" t="s">
        <v>2271</v>
      </c>
      <c r="E1322" s="48" t="s">
        <v>230</v>
      </c>
      <c r="F1322" s="74">
        <v>299</v>
      </c>
      <c r="G1322" s="54">
        <v>299</v>
      </c>
      <c r="H1322" s="54">
        <v>77.400000000000006</v>
      </c>
      <c r="I1322" s="54">
        <v>12.03</v>
      </c>
      <c r="J1322" s="86">
        <f t="shared" si="310"/>
        <v>26739.57</v>
      </c>
      <c r="K1322" s="86">
        <f t="shared" si="311"/>
        <v>26739.57</v>
      </c>
    </row>
    <row r="1323" spans="1:11" ht="22.5" x14ac:dyDescent="0.2">
      <c r="A1323" s="28" t="s">
        <v>2272</v>
      </c>
      <c r="B1323" s="50" t="s">
        <v>318</v>
      </c>
      <c r="C1323" s="51">
        <v>100903</v>
      </c>
      <c r="D1323" s="236" t="s">
        <v>472</v>
      </c>
      <c r="E1323" s="48" t="s">
        <v>230</v>
      </c>
      <c r="F1323" s="74">
        <v>598</v>
      </c>
      <c r="G1323" s="54">
        <v>598</v>
      </c>
      <c r="H1323" s="54">
        <v>16.63</v>
      </c>
      <c r="I1323" s="54">
        <v>6.04</v>
      </c>
      <c r="J1323" s="86">
        <f t="shared" si="310"/>
        <v>13556.66</v>
      </c>
      <c r="K1323" s="86">
        <f t="shared" si="311"/>
        <v>13556.66</v>
      </c>
    </row>
    <row r="1324" spans="1:11" ht="33.75" x14ac:dyDescent="0.2">
      <c r="A1324" s="28" t="s">
        <v>2273</v>
      </c>
      <c r="B1324" s="50" t="s">
        <v>318</v>
      </c>
      <c r="C1324" s="51">
        <v>103782</v>
      </c>
      <c r="D1324" s="236" t="s">
        <v>2201</v>
      </c>
      <c r="E1324" s="48" t="s">
        <v>230</v>
      </c>
      <c r="F1324" s="74">
        <v>56</v>
      </c>
      <c r="G1324" s="54">
        <v>56</v>
      </c>
      <c r="H1324" s="54">
        <v>18.14</v>
      </c>
      <c r="I1324" s="54">
        <v>11.719999999999999</v>
      </c>
      <c r="J1324" s="86">
        <f t="shared" si="310"/>
        <v>1672.16</v>
      </c>
      <c r="K1324" s="86">
        <f t="shared" si="311"/>
        <v>1672.16</v>
      </c>
    </row>
    <row r="1325" spans="1:11" ht="22.5" x14ac:dyDescent="0.2">
      <c r="A1325" s="28" t="s">
        <v>2274</v>
      </c>
      <c r="B1325" s="50" t="s">
        <v>234</v>
      </c>
      <c r="C1325" s="51">
        <v>70682</v>
      </c>
      <c r="D1325" s="236" t="s">
        <v>1126</v>
      </c>
      <c r="E1325" s="48" t="s">
        <v>230</v>
      </c>
      <c r="F1325" s="74">
        <v>300</v>
      </c>
      <c r="G1325" s="54">
        <v>300</v>
      </c>
      <c r="H1325" s="54">
        <v>4.42</v>
      </c>
      <c r="I1325" s="54">
        <v>4.66</v>
      </c>
      <c r="J1325" s="86">
        <f t="shared" si="310"/>
        <v>2724</v>
      </c>
      <c r="K1325" s="86">
        <f t="shared" si="311"/>
        <v>2724</v>
      </c>
    </row>
    <row r="1326" spans="1:11" ht="33.75" x14ac:dyDescent="0.2">
      <c r="A1326" s="28" t="s">
        <v>2275</v>
      </c>
      <c r="B1326" s="50" t="s">
        <v>234</v>
      </c>
      <c r="C1326" s="51">
        <v>71627</v>
      </c>
      <c r="D1326" s="236" t="s">
        <v>2276</v>
      </c>
      <c r="E1326" s="48" t="s">
        <v>230</v>
      </c>
      <c r="F1326" s="74">
        <v>28</v>
      </c>
      <c r="G1326" s="54">
        <v>28</v>
      </c>
      <c r="H1326" s="54">
        <v>429.98999999999995</v>
      </c>
      <c r="I1326" s="54">
        <v>86.9</v>
      </c>
      <c r="J1326" s="86">
        <f t="shared" si="310"/>
        <v>14472.92</v>
      </c>
      <c r="K1326" s="86">
        <f t="shared" si="311"/>
        <v>14472.92</v>
      </c>
    </row>
    <row r="1327" spans="1:11" ht="22.5" x14ac:dyDescent="0.2">
      <c r="A1327" s="28" t="s">
        <v>2277</v>
      </c>
      <c r="B1327" s="50" t="s">
        <v>234</v>
      </c>
      <c r="C1327" s="51">
        <v>71540</v>
      </c>
      <c r="D1327" s="236" t="s">
        <v>2278</v>
      </c>
      <c r="E1327" s="48" t="s">
        <v>230</v>
      </c>
      <c r="F1327" s="74">
        <v>56</v>
      </c>
      <c r="G1327" s="54">
        <v>56</v>
      </c>
      <c r="H1327" s="54">
        <v>29.17</v>
      </c>
      <c r="I1327" s="54">
        <v>2.48</v>
      </c>
      <c r="J1327" s="86">
        <f t="shared" si="310"/>
        <v>1772.4</v>
      </c>
      <c r="K1327" s="86">
        <f t="shared" si="311"/>
        <v>1772.4</v>
      </c>
    </row>
    <row r="1328" spans="1:11" ht="45" x14ac:dyDescent="0.2">
      <c r="A1328" s="52" t="s">
        <v>2279</v>
      </c>
      <c r="B1328" s="46" t="s">
        <v>318</v>
      </c>
      <c r="C1328" s="47">
        <v>97608</v>
      </c>
      <c r="D1328" s="236" t="s">
        <v>2280</v>
      </c>
      <c r="E1328" s="53" t="s">
        <v>230</v>
      </c>
      <c r="F1328" s="74">
        <v>6</v>
      </c>
      <c r="G1328" s="54">
        <v>6</v>
      </c>
      <c r="H1328" s="54">
        <v>76.929999999999993</v>
      </c>
      <c r="I1328" s="54">
        <v>13.450000000000001</v>
      </c>
      <c r="J1328" s="86">
        <f t="shared" si="310"/>
        <v>542.28</v>
      </c>
      <c r="K1328" s="86">
        <f t="shared" si="311"/>
        <v>542.28</v>
      </c>
    </row>
    <row r="1329" spans="1:11" ht="22.5" x14ac:dyDescent="0.2">
      <c r="A1329" s="28" t="s">
        <v>2281</v>
      </c>
      <c r="B1329" s="50" t="s">
        <v>234</v>
      </c>
      <c r="C1329" s="51">
        <v>71539</v>
      </c>
      <c r="D1329" s="236" t="s">
        <v>2282</v>
      </c>
      <c r="E1329" s="48" t="s">
        <v>230</v>
      </c>
      <c r="F1329" s="74">
        <v>6</v>
      </c>
      <c r="G1329" s="54">
        <v>6</v>
      </c>
      <c r="H1329" s="54">
        <v>17.850000000000001</v>
      </c>
      <c r="I1329" s="54">
        <v>2.48</v>
      </c>
      <c r="J1329" s="86">
        <f t="shared" si="310"/>
        <v>121.98</v>
      </c>
      <c r="K1329" s="86">
        <f t="shared" si="311"/>
        <v>121.98</v>
      </c>
    </row>
    <row r="1330" spans="1:11" ht="45" x14ac:dyDescent="0.2">
      <c r="A1330" s="52" t="s">
        <v>2283</v>
      </c>
      <c r="B1330" s="46" t="s">
        <v>400</v>
      </c>
      <c r="C1330" s="57" t="s">
        <v>953</v>
      </c>
      <c r="D1330" s="236" t="s">
        <v>954</v>
      </c>
      <c r="E1330" s="53" t="s">
        <v>230</v>
      </c>
      <c r="F1330" s="74">
        <v>19</v>
      </c>
      <c r="G1330" s="54">
        <v>19</v>
      </c>
      <c r="H1330" s="54">
        <v>102.24</v>
      </c>
      <c r="I1330" s="54">
        <v>13.040000000000001</v>
      </c>
      <c r="J1330" s="86">
        <f t="shared" si="310"/>
        <v>2190.3200000000002</v>
      </c>
      <c r="K1330" s="86">
        <f t="shared" si="311"/>
        <v>2190.3200000000002</v>
      </c>
    </row>
    <row r="1331" spans="1:11" ht="22.5" x14ac:dyDescent="0.2">
      <c r="A1331" s="28" t="s">
        <v>2284</v>
      </c>
      <c r="B1331" s="50" t="s">
        <v>234</v>
      </c>
      <c r="C1331" s="51">
        <v>71331</v>
      </c>
      <c r="D1331" s="236" t="s">
        <v>1151</v>
      </c>
      <c r="E1331" s="48" t="s">
        <v>230</v>
      </c>
      <c r="F1331" s="74">
        <v>23</v>
      </c>
      <c r="G1331" s="54">
        <v>23</v>
      </c>
      <c r="H1331" s="54">
        <v>8.1</v>
      </c>
      <c r="I1331" s="54">
        <v>12.43</v>
      </c>
      <c r="J1331" s="86">
        <f t="shared" si="310"/>
        <v>472.19</v>
      </c>
      <c r="K1331" s="86">
        <f t="shared" si="311"/>
        <v>472.19</v>
      </c>
    </row>
    <row r="1332" spans="1:11" ht="22.5" x14ac:dyDescent="0.2">
      <c r="A1332" s="28" t="s">
        <v>2285</v>
      </c>
      <c r="B1332" s="50" t="s">
        <v>234</v>
      </c>
      <c r="C1332" s="51">
        <v>71321</v>
      </c>
      <c r="D1332" s="236" t="s">
        <v>1153</v>
      </c>
      <c r="E1332" s="48" t="s">
        <v>230</v>
      </c>
      <c r="F1332" s="74">
        <v>7</v>
      </c>
      <c r="G1332" s="54">
        <v>7</v>
      </c>
      <c r="H1332" s="54">
        <v>13.9</v>
      </c>
      <c r="I1332" s="54">
        <v>6.22</v>
      </c>
      <c r="J1332" s="86">
        <f t="shared" si="310"/>
        <v>140.84</v>
      </c>
      <c r="K1332" s="86">
        <f t="shared" si="311"/>
        <v>140.84</v>
      </c>
    </row>
    <row r="1333" spans="1:11" x14ac:dyDescent="0.2">
      <c r="A1333" s="55" t="s">
        <v>2286</v>
      </c>
      <c r="B1333" s="56"/>
      <c r="C1333" s="56"/>
      <c r="D1333" s="55" t="s">
        <v>2287</v>
      </c>
      <c r="E1333" s="56"/>
      <c r="F1333" s="80"/>
      <c r="G1333" s="80"/>
      <c r="H1333" s="80"/>
      <c r="I1333" s="80"/>
      <c r="J1333" s="88">
        <f>SUM(J1334:J1353)</f>
        <v>19868.279999999995</v>
      </c>
      <c r="K1333" s="88">
        <f>SUM(K1334:K1353)</f>
        <v>19868.279999999995</v>
      </c>
    </row>
    <row r="1334" spans="1:11" ht="22.5" x14ac:dyDescent="0.2">
      <c r="A1334" s="28" t="s">
        <v>2288</v>
      </c>
      <c r="B1334" s="50" t="s">
        <v>234</v>
      </c>
      <c r="C1334" s="51">
        <v>70561</v>
      </c>
      <c r="D1334" s="236" t="s">
        <v>2289</v>
      </c>
      <c r="E1334" s="48" t="s">
        <v>255</v>
      </c>
      <c r="F1334" s="74">
        <v>610</v>
      </c>
      <c r="G1334" s="54">
        <v>610</v>
      </c>
      <c r="H1334" s="54">
        <v>7.6</v>
      </c>
      <c r="I1334" s="54">
        <v>4.22</v>
      </c>
      <c r="J1334" s="86">
        <f t="shared" ref="J1334:J1353" si="312">TRUNC((I1334+H1334)*F1334,2)</f>
        <v>7210.2</v>
      </c>
      <c r="K1334" s="86">
        <f t="shared" ref="K1334:K1353" si="313">TRUNC((I1334+H1334)*G1334,2)</f>
        <v>7210.2</v>
      </c>
    </row>
    <row r="1335" spans="1:11" ht="22.5" x14ac:dyDescent="0.2">
      <c r="A1335" s="28" t="s">
        <v>2290</v>
      </c>
      <c r="B1335" s="50" t="s">
        <v>234</v>
      </c>
      <c r="C1335" s="51">
        <v>71212</v>
      </c>
      <c r="D1335" s="236" t="s">
        <v>2291</v>
      </c>
      <c r="E1335" s="48" t="s">
        <v>255</v>
      </c>
      <c r="F1335" s="74">
        <v>205</v>
      </c>
      <c r="G1335" s="54">
        <v>205</v>
      </c>
      <c r="H1335" s="54">
        <v>29.8</v>
      </c>
      <c r="I1335" s="54">
        <v>12.44</v>
      </c>
      <c r="J1335" s="86">
        <f t="shared" si="312"/>
        <v>8659.2000000000007</v>
      </c>
      <c r="K1335" s="86">
        <f t="shared" si="313"/>
        <v>8659.2000000000007</v>
      </c>
    </row>
    <row r="1336" spans="1:11" ht="22.5" x14ac:dyDescent="0.2">
      <c r="A1336" s="28" t="s">
        <v>2292</v>
      </c>
      <c r="B1336" s="50" t="s">
        <v>234</v>
      </c>
      <c r="C1336" s="51">
        <v>71702</v>
      </c>
      <c r="D1336" s="236" t="s">
        <v>2293</v>
      </c>
      <c r="E1336" s="48" t="s">
        <v>230</v>
      </c>
      <c r="F1336" s="74">
        <v>68.33</v>
      </c>
      <c r="G1336" s="54">
        <v>68.33</v>
      </c>
      <c r="H1336" s="54">
        <v>2.84</v>
      </c>
      <c r="I1336" s="54">
        <v>1.86</v>
      </c>
      <c r="J1336" s="86">
        <f t="shared" si="312"/>
        <v>321.14999999999998</v>
      </c>
      <c r="K1336" s="86">
        <f t="shared" si="313"/>
        <v>321.14999999999998</v>
      </c>
    </row>
    <row r="1337" spans="1:11" ht="22.5" x14ac:dyDescent="0.2">
      <c r="A1337" s="28" t="s">
        <v>2294</v>
      </c>
      <c r="B1337" s="50" t="s">
        <v>234</v>
      </c>
      <c r="C1337" s="51">
        <v>71152</v>
      </c>
      <c r="D1337" s="236" t="s">
        <v>2295</v>
      </c>
      <c r="E1337" s="48" t="s">
        <v>230</v>
      </c>
      <c r="F1337" s="74">
        <v>28</v>
      </c>
      <c r="G1337" s="54">
        <v>28</v>
      </c>
      <c r="H1337" s="54">
        <v>7.91</v>
      </c>
      <c r="I1337" s="54">
        <v>4.3499999999999996</v>
      </c>
      <c r="J1337" s="86">
        <f t="shared" si="312"/>
        <v>343.28</v>
      </c>
      <c r="K1337" s="86">
        <f t="shared" si="313"/>
        <v>343.28</v>
      </c>
    </row>
    <row r="1338" spans="1:11" ht="22.5" x14ac:dyDescent="0.2">
      <c r="A1338" s="28" t="s">
        <v>2296</v>
      </c>
      <c r="B1338" s="50" t="s">
        <v>234</v>
      </c>
      <c r="C1338" s="51">
        <v>70372</v>
      </c>
      <c r="D1338" s="236" t="s">
        <v>2216</v>
      </c>
      <c r="E1338" s="48" t="s">
        <v>230</v>
      </c>
      <c r="F1338" s="74">
        <v>136.66999999999999</v>
      </c>
      <c r="G1338" s="54">
        <v>136.66999999999999</v>
      </c>
      <c r="H1338" s="54">
        <v>1.28</v>
      </c>
      <c r="I1338" s="54">
        <v>0.3</v>
      </c>
      <c r="J1338" s="86">
        <f t="shared" si="312"/>
        <v>215.93</v>
      </c>
      <c r="K1338" s="86">
        <f t="shared" si="313"/>
        <v>215.93</v>
      </c>
    </row>
    <row r="1339" spans="1:11" ht="22.5" x14ac:dyDescent="0.2">
      <c r="A1339" s="28" t="s">
        <v>2297</v>
      </c>
      <c r="B1339" s="50" t="s">
        <v>234</v>
      </c>
      <c r="C1339" s="51">
        <v>71861</v>
      </c>
      <c r="D1339" s="236" t="s">
        <v>485</v>
      </c>
      <c r="E1339" s="48" t="s">
        <v>230</v>
      </c>
      <c r="F1339" s="74">
        <v>136.66999999999999</v>
      </c>
      <c r="G1339" s="54">
        <v>136.66999999999999</v>
      </c>
      <c r="H1339" s="54">
        <v>0.1</v>
      </c>
      <c r="I1339" s="54">
        <v>0.31</v>
      </c>
      <c r="J1339" s="86">
        <f t="shared" si="312"/>
        <v>56.03</v>
      </c>
      <c r="K1339" s="86">
        <f t="shared" si="313"/>
        <v>56.03</v>
      </c>
    </row>
    <row r="1340" spans="1:11" ht="33.75" x14ac:dyDescent="0.2">
      <c r="A1340" s="52" t="s">
        <v>2298</v>
      </c>
      <c r="B1340" s="46" t="s">
        <v>318</v>
      </c>
      <c r="C1340" s="47">
        <v>97668</v>
      </c>
      <c r="D1340" s="236" t="s">
        <v>2244</v>
      </c>
      <c r="E1340" s="53" t="s">
        <v>255</v>
      </c>
      <c r="F1340" s="74">
        <v>120</v>
      </c>
      <c r="G1340" s="54">
        <v>120</v>
      </c>
      <c r="H1340" s="54">
        <v>6.27</v>
      </c>
      <c r="I1340" s="54">
        <v>2.99</v>
      </c>
      <c r="J1340" s="86">
        <f t="shared" si="312"/>
        <v>1111.2</v>
      </c>
      <c r="K1340" s="86">
        <f t="shared" si="313"/>
        <v>1111.2</v>
      </c>
    </row>
    <row r="1341" spans="1:11" ht="22.5" x14ac:dyDescent="0.2">
      <c r="A1341" s="28" t="s">
        <v>2299</v>
      </c>
      <c r="B1341" s="50" t="s">
        <v>234</v>
      </c>
      <c r="C1341" s="51">
        <v>70713</v>
      </c>
      <c r="D1341" s="236" t="s">
        <v>2300</v>
      </c>
      <c r="E1341" s="48" t="s">
        <v>230</v>
      </c>
      <c r="F1341" s="74">
        <v>8</v>
      </c>
      <c r="G1341" s="54">
        <v>8</v>
      </c>
      <c r="H1341" s="54">
        <v>54.29999999999999</v>
      </c>
      <c r="I1341" s="54">
        <v>91.740000000000009</v>
      </c>
      <c r="J1341" s="86">
        <f t="shared" si="312"/>
        <v>1168.32</v>
      </c>
      <c r="K1341" s="86">
        <f t="shared" si="313"/>
        <v>1168.32</v>
      </c>
    </row>
    <row r="1342" spans="1:11" ht="22.5" x14ac:dyDescent="0.2">
      <c r="A1342" s="28" t="s">
        <v>2301</v>
      </c>
      <c r="B1342" s="50" t="s">
        <v>400</v>
      </c>
      <c r="C1342" s="58" t="s">
        <v>2178</v>
      </c>
      <c r="D1342" s="236" t="s">
        <v>2179</v>
      </c>
      <c r="E1342" s="48" t="s">
        <v>236</v>
      </c>
      <c r="F1342" s="74">
        <v>1.28</v>
      </c>
      <c r="G1342" s="54">
        <v>1.28</v>
      </c>
      <c r="H1342" s="54">
        <v>84.34</v>
      </c>
      <c r="I1342" s="54">
        <v>28.94</v>
      </c>
      <c r="J1342" s="86">
        <f t="shared" si="312"/>
        <v>144.99</v>
      </c>
      <c r="K1342" s="86">
        <f t="shared" si="313"/>
        <v>144.99</v>
      </c>
    </row>
    <row r="1343" spans="1:11" ht="22.5" x14ac:dyDescent="0.2">
      <c r="A1343" s="28" t="s">
        <v>2302</v>
      </c>
      <c r="B1343" s="50" t="s">
        <v>234</v>
      </c>
      <c r="C1343" s="51">
        <v>70647</v>
      </c>
      <c r="D1343" s="236" t="s">
        <v>2254</v>
      </c>
      <c r="E1343" s="48" t="s">
        <v>230</v>
      </c>
      <c r="F1343" s="74">
        <v>1</v>
      </c>
      <c r="G1343" s="54">
        <v>1</v>
      </c>
      <c r="H1343" s="54">
        <v>49.11</v>
      </c>
      <c r="I1343" s="54">
        <v>46.69</v>
      </c>
      <c r="J1343" s="86">
        <f t="shared" si="312"/>
        <v>95.8</v>
      </c>
      <c r="K1343" s="86">
        <f t="shared" si="313"/>
        <v>95.8</v>
      </c>
    </row>
    <row r="1344" spans="1:11" ht="22.5" x14ac:dyDescent="0.2">
      <c r="A1344" s="28" t="s">
        <v>2303</v>
      </c>
      <c r="B1344" s="50" t="s">
        <v>234</v>
      </c>
      <c r="C1344" s="51">
        <v>70929</v>
      </c>
      <c r="D1344" s="236" t="s">
        <v>432</v>
      </c>
      <c r="E1344" s="48" t="s">
        <v>230</v>
      </c>
      <c r="F1344" s="74">
        <v>4</v>
      </c>
      <c r="G1344" s="54">
        <v>4</v>
      </c>
      <c r="H1344" s="54">
        <v>7.26</v>
      </c>
      <c r="I1344" s="54">
        <v>10.57</v>
      </c>
      <c r="J1344" s="86">
        <f t="shared" si="312"/>
        <v>71.319999999999993</v>
      </c>
      <c r="K1344" s="86">
        <f t="shared" si="313"/>
        <v>71.319999999999993</v>
      </c>
    </row>
    <row r="1345" spans="1:11" ht="22.5" x14ac:dyDescent="0.2">
      <c r="A1345" s="28" t="s">
        <v>2304</v>
      </c>
      <c r="B1345" s="50" t="s">
        <v>234</v>
      </c>
      <c r="C1345" s="51">
        <v>72395</v>
      </c>
      <c r="D1345" s="236" t="s">
        <v>436</v>
      </c>
      <c r="E1345" s="48" t="s">
        <v>230</v>
      </c>
      <c r="F1345" s="74">
        <v>4</v>
      </c>
      <c r="G1345" s="54">
        <v>4</v>
      </c>
      <c r="H1345" s="54">
        <v>3.57</v>
      </c>
      <c r="I1345" s="54">
        <v>0.92</v>
      </c>
      <c r="J1345" s="86">
        <f t="shared" si="312"/>
        <v>17.96</v>
      </c>
      <c r="K1345" s="86">
        <f t="shared" si="313"/>
        <v>17.96</v>
      </c>
    </row>
    <row r="1346" spans="1:11" ht="22.5" x14ac:dyDescent="0.2">
      <c r="A1346" s="28" t="s">
        <v>2305</v>
      </c>
      <c r="B1346" s="50" t="s">
        <v>234</v>
      </c>
      <c r="C1346" s="51">
        <v>70931</v>
      </c>
      <c r="D1346" s="236" t="s">
        <v>2306</v>
      </c>
      <c r="E1346" s="48" t="s">
        <v>230</v>
      </c>
      <c r="F1346" s="74">
        <v>8</v>
      </c>
      <c r="G1346" s="54">
        <v>8</v>
      </c>
      <c r="H1346" s="54">
        <v>2.5099999999999998</v>
      </c>
      <c r="I1346" s="54">
        <v>2.48</v>
      </c>
      <c r="J1346" s="86">
        <f t="shared" si="312"/>
        <v>39.92</v>
      </c>
      <c r="K1346" s="86">
        <f t="shared" si="313"/>
        <v>39.92</v>
      </c>
    </row>
    <row r="1347" spans="1:11" ht="33.75" x14ac:dyDescent="0.2">
      <c r="A1347" s="52" t="s">
        <v>2307</v>
      </c>
      <c r="B1347" s="46" t="s">
        <v>318</v>
      </c>
      <c r="C1347" s="47">
        <v>95780</v>
      </c>
      <c r="D1347" s="236" t="s">
        <v>2308</v>
      </c>
      <c r="E1347" s="53" t="s">
        <v>230</v>
      </c>
      <c r="F1347" s="74">
        <v>2</v>
      </c>
      <c r="G1347" s="54">
        <v>2</v>
      </c>
      <c r="H1347" s="54">
        <v>13.55</v>
      </c>
      <c r="I1347" s="54">
        <v>8.06</v>
      </c>
      <c r="J1347" s="86">
        <f t="shared" si="312"/>
        <v>43.22</v>
      </c>
      <c r="K1347" s="86">
        <f t="shared" si="313"/>
        <v>43.22</v>
      </c>
    </row>
    <row r="1348" spans="1:11" ht="33.75" x14ac:dyDescent="0.2">
      <c r="A1348" s="52" t="s">
        <v>2309</v>
      </c>
      <c r="B1348" s="46" t="s">
        <v>318</v>
      </c>
      <c r="C1348" s="47">
        <v>95789</v>
      </c>
      <c r="D1348" s="236" t="s">
        <v>2310</v>
      </c>
      <c r="E1348" s="53" t="s">
        <v>230</v>
      </c>
      <c r="F1348" s="74">
        <v>2</v>
      </c>
      <c r="G1348" s="54">
        <v>2</v>
      </c>
      <c r="H1348" s="54">
        <v>15.85</v>
      </c>
      <c r="I1348" s="54">
        <v>12.36</v>
      </c>
      <c r="J1348" s="86">
        <f t="shared" si="312"/>
        <v>56.42</v>
      </c>
      <c r="K1348" s="86">
        <f t="shared" si="313"/>
        <v>56.42</v>
      </c>
    </row>
    <row r="1349" spans="1:11" ht="33.75" x14ac:dyDescent="0.2">
      <c r="A1349" s="52" t="s">
        <v>2311</v>
      </c>
      <c r="B1349" s="46" t="s">
        <v>318</v>
      </c>
      <c r="C1349" s="47">
        <v>95796</v>
      </c>
      <c r="D1349" s="236" t="s">
        <v>2312</v>
      </c>
      <c r="E1349" s="53" t="s">
        <v>230</v>
      </c>
      <c r="F1349" s="74">
        <v>3</v>
      </c>
      <c r="G1349" s="54">
        <v>3</v>
      </c>
      <c r="H1349" s="54">
        <v>18.62</v>
      </c>
      <c r="I1349" s="54">
        <v>14.48</v>
      </c>
      <c r="J1349" s="86">
        <f t="shared" si="312"/>
        <v>99.3</v>
      </c>
      <c r="K1349" s="86">
        <f t="shared" si="313"/>
        <v>99.3</v>
      </c>
    </row>
    <row r="1350" spans="1:11" ht="22.5" x14ac:dyDescent="0.2">
      <c r="A1350" s="28" t="s">
        <v>2313</v>
      </c>
      <c r="B1350" s="50" t="s">
        <v>234</v>
      </c>
      <c r="C1350" s="51">
        <v>72578</v>
      </c>
      <c r="D1350" s="236" t="s">
        <v>494</v>
      </c>
      <c r="E1350" s="48" t="s">
        <v>230</v>
      </c>
      <c r="F1350" s="74">
        <v>2</v>
      </c>
      <c r="G1350" s="54">
        <v>2</v>
      </c>
      <c r="H1350" s="54">
        <v>6.73</v>
      </c>
      <c r="I1350" s="54">
        <v>9.0300000000000011</v>
      </c>
      <c r="J1350" s="86">
        <f t="shared" si="312"/>
        <v>31.52</v>
      </c>
      <c r="K1350" s="86">
        <f t="shared" si="313"/>
        <v>31.52</v>
      </c>
    </row>
    <row r="1351" spans="1:11" ht="22.5" x14ac:dyDescent="0.2">
      <c r="A1351" s="28" t="s">
        <v>2314</v>
      </c>
      <c r="B1351" s="50" t="s">
        <v>234</v>
      </c>
      <c r="C1351" s="51">
        <v>70691</v>
      </c>
      <c r="D1351" s="236" t="s">
        <v>2196</v>
      </c>
      <c r="E1351" s="48" t="s">
        <v>230</v>
      </c>
      <c r="F1351" s="74">
        <v>12</v>
      </c>
      <c r="G1351" s="54">
        <v>12</v>
      </c>
      <c r="H1351" s="54">
        <v>2.02</v>
      </c>
      <c r="I1351" s="54">
        <v>4.67</v>
      </c>
      <c r="J1351" s="86">
        <f t="shared" si="312"/>
        <v>80.28</v>
      </c>
      <c r="K1351" s="86">
        <f t="shared" si="313"/>
        <v>80.28</v>
      </c>
    </row>
    <row r="1352" spans="1:11" ht="22.5" x14ac:dyDescent="0.2">
      <c r="A1352" s="28" t="s">
        <v>2315</v>
      </c>
      <c r="B1352" s="50" t="s">
        <v>234</v>
      </c>
      <c r="C1352" s="51">
        <v>71331</v>
      </c>
      <c r="D1352" s="236" t="s">
        <v>1151</v>
      </c>
      <c r="E1352" s="48" t="s">
        <v>230</v>
      </c>
      <c r="F1352" s="74">
        <v>4</v>
      </c>
      <c r="G1352" s="54">
        <v>4</v>
      </c>
      <c r="H1352" s="54">
        <v>8.1</v>
      </c>
      <c r="I1352" s="54">
        <v>12.43</v>
      </c>
      <c r="J1352" s="86">
        <f t="shared" si="312"/>
        <v>82.12</v>
      </c>
      <c r="K1352" s="86">
        <f t="shared" si="313"/>
        <v>82.12</v>
      </c>
    </row>
    <row r="1353" spans="1:11" ht="22.5" x14ac:dyDescent="0.2">
      <c r="A1353" s="28" t="s">
        <v>2316</v>
      </c>
      <c r="B1353" s="50" t="s">
        <v>234</v>
      </c>
      <c r="C1353" s="51">
        <v>71321</v>
      </c>
      <c r="D1353" s="236" t="s">
        <v>1153</v>
      </c>
      <c r="E1353" s="48" t="s">
        <v>230</v>
      </c>
      <c r="F1353" s="74">
        <v>1</v>
      </c>
      <c r="G1353" s="54">
        <v>1</v>
      </c>
      <c r="H1353" s="54">
        <v>13.9</v>
      </c>
      <c r="I1353" s="54">
        <v>6.22</v>
      </c>
      <c r="J1353" s="86">
        <f t="shared" si="312"/>
        <v>20.12</v>
      </c>
      <c r="K1353" s="86">
        <f t="shared" si="313"/>
        <v>20.12</v>
      </c>
    </row>
    <row r="1354" spans="1:11" x14ac:dyDescent="0.2">
      <c r="A1354" s="55" t="s">
        <v>2317</v>
      </c>
      <c r="B1354" s="56"/>
      <c r="C1354" s="56"/>
      <c r="D1354" s="55" t="s">
        <v>2318</v>
      </c>
      <c r="E1354" s="56"/>
      <c r="F1354" s="80"/>
      <c r="G1354" s="80"/>
      <c r="H1354" s="80"/>
      <c r="I1354" s="80"/>
      <c r="J1354" s="88">
        <f>SUM(J1355:J1376)</f>
        <v>142375.61000000002</v>
      </c>
      <c r="K1354" s="88">
        <f>SUM(K1355:K1376)</f>
        <v>142375.61000000002</v>
      </c>
    </row>
    <row r="1355" spans="1:11" ht="22.5" x14ac:dyDescent="0.2">
      <c r="A1355" s="28" t="s">
        <v>2319</v>
      </c>
      <c r="B1355" s="50" t="s">
        <v>234</v>
      </c>
      <c r="C1355" s="51">
        <v>70543</v>
      </c>
      <c r="D1355" s="236" t="s">
        <v>2320</v>
      </c>
      <c r="E1355" s="48" t="s">
        <v>255</v>
      </c>
      <c r="F1355" s="75">
        <v>2142</v>
      </c>
      <c r="G1355" s="49">
        <v>2142</v>
      </c>
      <c r="H1355" s="54">
        <v>27.43</v>
      </c>
      <c r="I1355" s="54">
        <v>4.9800000000000004</v>
      </c>
      <c r="J1355" s="86">
        <f t="shared" ref="J1355:J1376" si="314">TRUNC((I1355+H1355)*F1355,2)</f>
        <v>69422.22</v>
      </c>
      <c r="K1355" s="86">
        <f t="shared" ref="K1355:K1376" si="315">TRUNC((I1355+H1355)*G1355,2)</f>
        <v>69422.22</v>
      </c>
    </row>
    <row r="1356" spans="1:11" ht="22.5" x14ac:dyDescent="0.2">
      <c r="A1356" s="28" t="s">
        <v>2321</v>
      </c>
      <c r="B1356" s="50" t="s">
        <v>234</v>
      </c>
      <c r="C1356" s="51">
        <v>70544</v>
      </c>
      <c r="D1356" s="236" t="s">
        <v>2322</v>
      </c>
      <c r="E1356" s="48" t="s">
        <v>255</v>
      </c>
      <c r="F1356" s="74">
        <v>920</v>
      </c>
      <c r="G1356" s="54">
        <v>920</v>
      </c>
      <c r="H1356" s="54">
        <v>37.6</v>
      </c>
      <c r="I1356" s="54">
        <v>5.29</v>
      </c>
      <c r="J1356" s="86">
        <f t="shared" si="314"/>
        <v>39458.800000000003</v>
      </c>
      <c r="K1356" s="86">
        <f t="shared" si="315"/>
        <v>39458.800000000003</v>
      </c>
    </row>
    <row r="1357" spans="1:11" ht="33.75" x14ac:dyDescent="0.2">
      <c r="A1357" s="28" t="s">
        <v>2323</v>
      </c>
      <c r="B1357" s="50" t="s">
        <v>318</v>
      </c>
      <c r="C1357" s="51">
        <v>98111</v>
      </c>
      <c r="D1357" s="236" t="s">
        <v>2324</v>
      </c>
      <c r="E1357" s="48" t="s">
        <v>230</v>
      </c>
      <c r="F1357" s="74">
        <v>58</v>
      </c>
      <c r="G1357" s="54">
        <v>58</v>
      </c>
      <c r="H1357" s="54">
        <v>35.409999999999997</v>
      </c>
      <c r="I1357" s="54">
        <v>4.87</v>
      </c>
      <c r="J1357" s="86">
        <f t="shared" si="314"/>
        <v>2336.2399999999998</v>
      </c>
      <c r="K1357" s="86">
        <f t="shared" si="315"/>
        <v>2336.2399999999998</v>
      </c>
    </row>
    <row r="1358" spans="1:11" ht="22.5" x14ac:dyDescent="0.2">
      <c r="A1358" s="28" t="s">
        <v>2325</v>
      </c>
      <c r="B1358" s="50" t="s">
        <v>400</v>
      </c>
      <c r="C1358" s="58" t="s">
        <v>2326</v>
      </c>
      <c r="D1358" s="236" t="s">
        <v>2327</v>
      </c>
      <c r="E1358" s="48" t="s">
        <v>230</v>
      </c>
      <c r="F1358" s="74">
        <v>58</v>
      </c>
      <c r="G1358" s="54">
        <v>58</v>
      </c>
      <c r="H1358" s="54">
        <v>125.48</v>
      </c>
      <c r="I1358" s="54">
        <v>11.91</v>
      </c>
      <c r="J1358" s="86">
        <f t="shared" si="314"/>
        <v>7968.62</v>
      </c>
      <c r="K1358" s="86">
        <f t="shared" si="315"/>
        <v>7968.62</v>
      </c>
    </row>
    <row r="1359" spans="1:11" ht="22.5" x14ac:dyDescent="0.2">
      <c r="A1359" s="28" t="s">
        <v>2328</v>
      </c>
      <c r="B1359" s="50" t="s">
        <v>234</v>
      </c>
      <c r="C1359" s="51">
        <v>71381</v>
      </c>
      <c r="D1359" s="236" t="s">
        <v>2329</v>
      </c>
      <c r="E1359" s="48" t="s">
        <v>230</v>
      </c>
      <c r="F1359" s="74">
        <v>81</v>
      </c>
      <c r="G1359" s="54">
        <v>81</v>
      </c>
      <c r="H1359" s="54">
        <v>75.569999999999993</v>
      </c>
      <c r="I1359" s="54">
        <v>12.43</v>
      </c>
      <c r="J1359" s="86">
        <f t="shared" si="314"/>
        <v>7128</v>
      </c>
      <c r="K1359" s="86">
        <f t="shared" si="315"/>
        <v>7128</v>
      </c>
    </row>
    <row r="1360" spans="1:11" ht="45" x14ac:dyDescent="0.2">
      <c r="A1360" s="52" t="s">
        <v>2330</v>
      </c>
      <c r="B1360" s="46" t="s">
        <v>400</v>
      </c>
      <c r="C1360" s="57" t="s">
        <v>2331</v>
      </c>
      <c r="D1360" s="236" t="s">
        <v>2332</v>
      </c>
      <c r="E1360" s="53" t="s">
        <v>230</v>
      </c>
      <c r="F1360" s="74">
        <v>138</v>
      </c>
      <c r="G1360" s="54">
        <v>138</v>
      </c>
      <c r="H1360" s="54">
        <v>4.54</v>
      </c>
      <c r="I1360" s="54">
        <v>18.669999999999998</v>
      </c>
      <c r="J1360" s="86">
        <f t="shared" si="314"/>
        <v>3202.98</v>
      </c>
      <c r="K1360" s="86">
        <f t="shared" si="315"/>
        <v>3202.98</v>
      </c>
    </row>
    <row r="1361" spans="1:11" ht="22.5" x14ac:dyDescent="0.2">
      <c r="A1361" s="28" t="s">
        <v>2333</v>
      </c>
      <c r="B1361" s="50" t="s">
        <v>400</v>
      </c>
      <c r="C1361" s="58" t="s">
        <v>2334</v>
      </c>
      <c r="D1361" s="236" t="s">
        <v>2335</v>
      </c>
      <c r="E1361" s="48" t="s">
        <v>230</v>
      </c>
      <c r="F1361" s="74">
        <v>230</v>
      </c>
      <c r="G1361" s="54">
        <v>230</v>
      </c>
      <c r="H1361" s="54">
        <v>0.2</v>
      </c>
      <c r="I1361" s="54">
        <v>0.11</v>
      </c>
      <c r="J1361" s="86">
        <f t="shared" si="314"/>
        <v>71.3</v>
      </c>
      <c r="K1361" s="86">
        <f t="shared" si="315"/>
        <v>71.3</v>
      </c>
    </row>
    <row r="1362" spans="1:11" ht="45" x14ac:dyDescent="0.2">
      <c r="A1362" s="52" t="s">
        <v>2336</v>
      </c>
      <c r="B1362" s="46" t="s">
        <v>400</v>
      </c>
      <c r="C1362" s="57" t="s">
        <v>2337</v>
      </c>
      <c r="D1362" s="236" t="s">
        <v>2338</v>
      </c>
      <c r="E1362" s="53" t="s">
        <v>230</v>
      </c>
      <c r="F1362" s="74">
        <v>921</v>
      </c>
      <c r="G1362" s="54">
        <v>921</v>
      </c>
      <c r="H1362" s="54">
        <v>1.32</v>
      </c>
      <c r="I1362" s="54">
        <v>2.58</v>
      </c>
      <c r="J1362" s="86">
        <f t="shared" si="314"/>
        <v>3591.9</v>
      </c>
      <c r="K1362" s="86">
        <f t="shared" si="315"/>
        <v>3591.9</v>
      </c>
    </row>
    <row r="1363" spans="1:11" ht="22.5" x14ac:dyDescent="0.2">
      <c r="A1363" s="28" t="s">
        <v>2339</v>
      </c>
      <c r="B1363" s="50" t="s">
        <v>400</v>
      </c>
      <c r="C1363" s="58" t="s">
        <v>2340</v>
      </c>
      <c r="D1363" s="236" t="s">
        <v>2341</v>
      </c>
      <c r="E1363" s="48" t="s">
        <v>230</v>
      </c>
      <c r="F1363" s="74">
        <v>319</v>
      </c>
      <c r="G1363" s="54">
        <v>319</v>
      </c>
      <c r="H1363" s="54">
        <v>0.39</v>
      </c>
      <c r="I1363" s="54">
        <v>10.89</v>
      </c>
      <c r="J1363" s="86">
        <f t="shared" si="314"/>
        <v>3598.32</v>
      </c>
      <c r="K1363" s="86">
        <f t="shared" si="315"/>
        <v>3598.32</v>
      </c>
    </row>
    <row r="1364" spans="1:11" ht="22.5" x14ac:dyDescent="0.2">
      <c r="A1364" s="28" t="s">
        <v>2342</v>
      </c>
      <c r="B1364" s="50" t="s">
        <v>400</v>
      </c>
      <c r="C1364" s="58" t="s">
        <v>2343</v>
      </c>
      <c r="D1364" s="236" t="s">
        <v>2344</v>
      </c>
      <c r="E1364" s="48" t="s">
        <v>230</v>
      </c>
      <c r="F1364" s="74">
        <v>602</v>
      </c>
      <c r="G1364" s="54">
        <v>602</v>
      </c>
      <c r="H1364" s="54">
        <v>0.82</v>
      </c>
      <c r="I1364" s="54">
        <v>0</v>
      </c>
      <c r="J1364" s="86">
        <f t="shared" si="314"/>
        <v>493.64</v>
      </c>
      <c r="K1364" s="86">
        <f t="shared" si="315"/>
        <v>493.64</v>
      </c>
    </row>
    <row r="1365" spans="1:11" ht="22.5" x14ac:dyDescent="0.2">
      <c r="A1365" s="28" t="s">
        <v>2345</v>
      </c>
      <c r="B1365" s="50" t="s">
        <v>234</v>
      </c>
      <c r="C1365" s="51">
        <v>71870</v>
      </c>
      <c r="D1365" s="236" t="s">
        <v>2346</v>
      </c>
      <c r="E1365" s="48" t="s">
        <v>230</v>
      </c>
      <c r="F1365" s="74">
        <v>170</v>
      </c>
      <c r="G1365" s="54">
        <v>170</v>
      </c>
      <c r="H1365" s="54">
        <v>0.24</v>
      </c>
      <c r="I1365" s="54">
        <v>0.2</v>
      </c>
      <c r="J1365" s="86">
        <f t="shared" si="314"/>
        <v>74.8</v>
      </c>
      <c r="K1365" s="86">
        <f t="shared" si="315"/>
        <v>74.8</v>
      </c>
    </row>
    <row r="1366" spans="1:11" ht="22.5" x14ac:dyDescent="0.2">
      <c r="A1366" s="28" t="s">
        <v>2347</v>
      </c>
      <c r="B1366" s="50" t="s">
        <v>234</v>
      </c>
      <c r="C1366" s="51">
        <v>70393</v>
      </c>
      <c r="D1366" s="236" t="s">
        <v>1763</v>
      </c>
      <c r="E1366" s="48" t="s">
        <v>230</v>
      </c>
      <c r="F1366" s="74">
        <v>138</v>
      </c>
      <c r="G1366" s="54">
        <v>138</v>
      </c>
      <c r="H1366" s="54">
        <v>0.37</v>
      </c>
      <c r="I1366" s="54">
        <v>0.62</v>
      </c>
      <c r="J1366" s="86">
        <f t="shared" si="314"/>
        <v>136.62</v>
      </c>
      <c r="K1366" s="86">
        <f t="shared" si="315"/>
        <v>136.62</v>
      </c>
    </row>
    <row r="1367" spans="1:11" ht="22.5" x14ac:dyDescent="0.2">
      <c r="A1367" s="28" t="s">
        <v>2348</v>
      </c>
      <c r="B1367" s="50" t="s">
        <v>234</v>
      </c>
      <c r="C1367" s="51">
        <v>70391</v>
      </c>
      <c r="D1367" s="236" t="s">
        <v>414</v>
      </c>
      <c r="E1367" s="48" t="s">
        <v>230</v>
      </c>
      <c r="F1367" s="74">
        <v>602</v>
      </c>
      <c r="G1367" s="54">
        <v>602</v>
      </c>
      <c r="H1367" s="54">
        <v>0.15</v>
      </c>
      <c r="I1367" s="54">
        <v>0.48</v>
      </c>
      <c r="J1367" s="86">
        <f t="shared" si="314"/>
        <v>379.26</v>
      </c>
      <c r="K1367" s="86">
        <f t="shared" si="315"/>
        <v>379.26</v>
      </c>
    </row>
    <row r="1368" spans="1:11" ht="22.5" x14ac:dyDescent="0.2">
      <c r="A1368" s="28" t="s">
        <v>2349</v>
      </c>
      <c r="B1368" s="50" t="s">
        <v>234</v>
      </c>
      <c r="C1368" s="51">
        <v>70251</v>
      </c>
      <c r="D1368" s="236" t="s">
        <v>2350</v>
      </c>
      <c r="E1368" s="48" t="s">
        <v>230</v>
      </c>
      <c r="F1368" s="74">
        <v>230</v>
      </c>
      <c r="G1368" s="54">
        <v>230</v>
      </c>
      <c r="H1368" s="54">
        <v>0.06</v>
      </c>
      <c r="I1368" s="54">
        <v>0</v>
      </c>
      <c r="J1368" s="86">
        <f t="shared" si="314"/>
        <v>13.8</v>
      </c>
      <c r="K1368" s="86">
        <f t="shared" si="315"/>
        <v>13.8</v>
      </c>
    </row>
    <row r="1369" spans="1:11" ht="22.5" x14ac:dyDescent="0.2">
      <c r="A1369" s="28" t="s">
        <v>2351</v>
      </c>
      <c r="B1369" s="50" t="s">
        <v>234</v>
      </c>
      <c r="C1369" s="51">
        <v>71202</v>
      </c>
      <c r="D1369" s="236" t="s">
        <v>2214</v>
      </c>
      <c r="E1369" s="48" t="s">
        <v>255</v>
      </c>
      <c r="F1369" s="74">
        <v>153</v>
      </c>
      <c r="G1369" s="54">
        <v>153</v>
      </c>
      <c r="H1369" s="54">
        <v>6.71</v>
      </c>
      <c r="I1369" s="54">
        <v>6.2200000000000006</v>
      </c>
      <c r="J1369" s="86">
        <f t="shared" si="314"/>
        <v>1978.29</v>
      </c>
      <c r="K1369" s="86">
        <f t="shared" si="315"/>
        <v>1978.29</v>
      </c>
    </row>
    <row r="1370" spans="1:11" ht="22.5" x14ac:dyDescent="0.2">
      <c r="A1370" s="28" t="s">
        <v>2352</v>
      </c>
      <c r="B1370" s="50" t="s">
        <v>234</v>
      </c>
      <c r="C1370" s="51">
        <v>70372</v>
      </c>
      <c r="D1370" s="236" t="s">
        <v>2216</v>
      </c>
      <c r="E1370" s="48" t="s">
        <v>230</v>
      </c>
      <c r="F1370" s="74">
        <v>102</v>
      </c>
      <c r="G1370" s="54">
        <v>102</v>
      </c>
      <c r="H1370" s="54">
        <v>1.28</v>
      </c>
      <c r="I1370" s="54">
        <v>0.3</v>
      </c>
      <c r="J1370" s="86">
        <f t="shared" si="314"/>
        <v>161.16</v>
      </c>
      <c r="K1370" s="86">
        <f t="shared" si="315"/>
        <v>161.16</v>
      </c>
    </row>
    <row r="1371" spans="1:11" ht="22.5" x14ac:dyDescent="0.2">
      <c r="A1371" s="28" t="s">
        <v>2353</v>
      </c>
      <c r="B1371" s="50" t="s">
        <v>234</v>
      </c>
      <c r="C1371" s="51">
        <v>70392</v>
      </c>
      <c r="D1371" s="236" t="s">
        <v>2354</v>
      </c>
      <c r="E1371" s="48" t="s">
        <v>230</v>
      </c>
      <c r="F1371" s="74">
        <v>102</v>
      </c>
      <c r="G1371" s="54">
        <v>102</v>
      </c>
      <c r="H1371" s="54">
        <v>0.21</v>
      </c>
      <c r="I1371" s="54">
        <v>0.49</v>
      </c>
      <c r="J1371" s="86">
        <f t="shared" si="314"/>
        <v>71.400000000000006</v>
      </c>
      <c r="K1371" s="86">
        <f t="shared" si="315"/>
        <v>71.400000000000006</v>
      </c>
    </row>
    <row r="1372" spans="1:11" ht="22.5" x14ac:dyDescent="0.2">
      <c r="A1372" s="28" t="s">
        <v>2355</v>
      </c>
      <c r="B1372" s="50" t="s">
        <v>234</v>
      </c>
      <c r="C1372" s="51">
        <v>71862</v>
      </c>
      <c r="D1372" s="236" t="s">
        <v>2356</v>
      </c>
      <c r="E1372" s="48" t="s">
        <v>230</v>
      </c>
      <c r="F1372" s="74">
        <v>102</v>
      </c>
      <c r="G1372" s="54">
        <v>102</v>
      </c>
      <c r="H1372" s="54">
        <v>0.21</v>
      </c>
      <c r="I1372" s="54">
        <v>0.56000000000000005</v>
      </c>
      <c r="J1372" s="86">
        <f t="shared" si="314"/>
        <v>78.540000000000006</v>
      </c>
      <c r="K1372" s="86">
        <f t="shared" si="315"/>
        <v>78.540000000000006</v>
      </c>
    </row>
    <row r="1373" spans="1:11" ht="22.5" x14ac:dyDescent="0.2">
      <c r="A1373" s="28" t="s">
        <v>2357</v>
      </c>
      <c r="B1373" s="50" t="s">
        <v>400</v>
      </c>
      <c r="C1373" s="58" t="s">
        <v>2358</v>
      </c>
      <c r="D1373" s="236" t="s">
        <v>2359</v>
      </c>
      <c r="E1373" s="48" t="s">
        <v>2360</v>
      </c>
      <c r="F1373" s="74">
        <v>142</v>
      </c>
      <c r="G1373" s="54">
        <v>142</v>
      </c>
      <c r="H1373" s="54">
        <v>0</v>
      </c>
      <c r="I1373" s="54">
        <v>7.95</v>
      </c>
      <c r="J1373" s="86">
        <f t="shared" si="314"/>
        <v>1128.9000000000001</v>
      </c>
      <c r="K1373" s="86">
        <f t="shared" si="315"/>
        <v>1128.9000000000001</v>
      </c>
    </row>
    <row r="1374" spans="1:11" ht="22.5" x14ac:dyDescent="0.2">
      <c r="A1374" s="28" t="s">
        <v>2361</v>
      </c>
      <c r="B1374" s="50" t="s">
        <v>400</v>
      </c>
      <c r="C1374" s="58" t="s">
        <v>2362</v>
      </c>
      <c r="D1374" s="236" t="s">
        <v>2363</v>
      </c>
      <c r="E1374" s="48" t="s">
        <v>230</v>
      </c>
      <c r="F1374" s="74">
        <v>11</v>
      </c>
      <c r="G1374" s="54">
        <v>11</v>
      </c>
      <c r="H1374" s="54">
        <v>0</v>
      </c>
      <c r="I1374" s="54">
        <v>16.440000000000001</v>
      </c>
      <c r="J1374" s="86">
        <f t="shared" si="314"/>
        <v>180.84</v>
      </c>
      <c r="K1374" s="86">
        <f t="shared" si="315"/>
        <v>180.84</v>
      </c>
    </row>
    <row r="1375" spans="1:11" ht="22.5" x14ac:dyDescent="0.2">
      <c r="A1375" s="28" t="s">
        <v>2364</v>
      </c>
      <c r="B1375" s="50" t="s">
        <v>234</v>
      </c>
      <c r="C1375" s="51">
        <v>72528</v>
      </c>
      <c r="D1375" s="236" t="s">
        <v>2365</v>
      </c>
      <c r="E1375" s="48" t="s">
        <v>230</v>
      </c>
      <c r="F1375" s="74">
        <v>12</v>
      </c>
      <c r="G1375" s="54">
        <v>12</v>
      </c>
      <c r="H1375" s="54">
        <v>5.41</v>
      </c>
      <c r="I1375" s="54">
        <v>12.440000000000001</v>
      </c>
      <c r="J1375" s="86">
        <f t="shared" si="314"/>
        <v>214.2</v>
      </c>
      <c r="K1375" s="86">
        <f t="shared" si="315"/>
        <v>214.2</v>
      </c>
    </row>
    <row r="1376" spans="1:11" ht="22.5" x14ac:dyDescent="0.2">
      <c r="A1376" s="28" t="s">
        <v>2366</v>
      </c>
      <c r="B1376" s="50" t="s">
        <v>234</v>
      </c>
      <c r="C1376" s="51">
        <v>72532</v>
      </c>
      <c r="D1376" s="236" t="s">
        <v>2367</v>
      </c>
      <c r="E1376" s="48" t="s">
        <v>230</v>
      </c>
      <c r="F1376" s="74">
        <v>34</v>
      </c>
      <c r="G1376" s="54">
        <v>34</v>
      </c>
      <c r="H1376" s="54">
        <v>7.73</v>
      </c>
      <c r="I1376" s="54">
        <v>12.440000000000001</v>
      </c>
      <c r="J1376" s="86">
        <f t="shared" si="314"/>
        <v>685.78</v>
      </c>
      <c r="K1376" s="86">
        <f t="shared" si="315"/>
        <v>685.78</v>
      </c>
    </row>
    <row r="1377" spans="1:11" x14ac:dyDescent="0.2">
      <c r="A1377" s="55" t="s">
        <v>2368</v>
      </c>
      <c r="B1377" s="56"/>
      <c r="C1377" s="56"/>
      <c r="D1377" s="55" t="s">
        <v>2103</v>
      </c>
      <c r="E1377" s="56"/>
      <c r="F1377" s="80"/>
      <c r="G1377" s="80"/>
      <c r="H1377" s="80"/>
      <c r="I1377" s="80"/>
      <c r="J1377" s="88">
        <f>SUM(J1378:J1416)</f>
        <v>81787.090000000011</v>
      </c>
      <c r="K1377" s="88">
        <f>SUM(K1378:K1416)</f>
        <v>81787.090000000011</v>
      </c>
    </row>
    <row r="1378" spans="1:11" ht="22.5" x14ac:dyDescent="0.2">
      <c r="A1378" s="28" t="s">
        <v>2369</v>
      </c>
      <c r="B1378" s="50" t="s">
        <v>234</v>
      </c>
      <c r="C1378" s="51">
        <v>70358</v>
      </c>
      <c r="D1378" s="236" t="s">
        <v>2370</v>
      </c>
      <c r="E1378" s="48" t="s">
        <v>230</v>
      </c>
      <c r="F1378" s="74">
        <v>34</v>
      </c>
      <c r="G1378" s="54">
        <v>34</v>
      </c>
      <c r="H1378" s="54">
        <v>3.73</v>
      </c>
      <c r="I1378" s="54">
        <v>7.78</v>
      </c>
      <c r="J1378" s="86">
        <f t="shared" ref="J1378:J1416" si="316">TRUNC((I1378+H1378)*F1378,2)</f>
        <v>391.34</v>
      </c>
      <c r="K1378" s="86">
        <f t="shared" ref="K1378:K1416" si="317">TRUNC((I1378+H1378)*G1378,2)</f>
        <v>391.34</v>
      </c>
    </row>
    <row r="1379" spans="1:11" ht="45" x14ac:dyDescent="0.2">
      <c r="A1379" s="52" t="s">
        <v>2371</v>
      </c>
      <c r="B1379" s="46" t="s">
        <v>318</v>
      </c>
      <c r="C1379" s="47">
        <v>92994</v>
      </c>
      <c r="D1379" s="236" t="s">
        <v>2372</v>
      </c>
      <c r="E1379" s="53" t="s">
        <v>255</v>
      </c>
      <c r="F1379" s="74">
        <v>312</v>
      </c>
      <c r="G1379" s="54">
        <v>312</v>
      </c>
      <c r="H1379" s="54">
        <v>100.14999999999999</v>
      </c>
      <c r="I1379" s="54">
        <v>4.58</v>
      </c>
      <c r="J1379" s="86">
        <f t="shared" si="316"/>
        <v>32675.759999999998</v>
      </c>
      <c r="K1379" s="86">
        <f t="shared" si="317"/>
        <v>32675.759999999998</v>
      </c>
    </row>
    <row r="1380" spans="1:11" ht="22.5" x14ac:dyDescent="0.2">
      <c r="A1380" s="28" t="s">
        <v>2373</v>
      </c>
      <c r="B1380" s="50" t="s">
        <v>234</v>
      </c>
      <c r="C1380" s="51">
        <v>70542</v>
      </c>
      <c r="D1380" s="236" t="s">
        <v>2374</v>
      </c>
      <c r="E1380" s="48" t="s">
        <v>255</v>
      </c>
      <c r="F1380" s="74">
        <v>6</v>
      </c>
      <c r="G1380" s="54">
        <v>6</v>
      </c>
      <c r="H1380" s="54">
        <v>19.260000000000002</v>
      </c>
      <c r="I1380" s="54">
        <v>2.64</v>
      </c>
      <c r="J1380" s="86">
        <f t="shared" si="316"/>
        <v>131.4</v>
      </c>
      <c r="K1380" s="86">
        <f t="shared" si="317"/>
        <v>131.4</v>
      </c>
    </row>
    <row r="1381" spans="1:11" ht="22.5" x14ac:dyDescent="0.2">
      <c r="A1381" s="28" t="s">
        <v>2375</v>
      </c>
      <c r="B1381" s="50" t="s">
        <v>234</v>
      </c>
      <c r="C1381" s="51">
        <v>70543</v>
      </c>
      <c r="D1381" s="236" t="s">
        <v>2320</v>
      </c>
      <c r="E1381" s="48" t="s">
        <v>255</v>
      </c>
      <c r="F1381" s="74">
        <v>3</v>
      </c>
      <c r="G1381" s="54">
        <v>3</v>
      </c>
      <c r="H1381" s="54">
        <v>27.43</v>
      </c>
      <c r="I1381" s="54">
        <v>4.9800000000000004</v>
      </c>
      <c r="J1381" s="86">
        <f t="shared" si="316"/>
        <v>97.23</v>
      </c>
      <c r="K1381" s="86">
        <f t="shared" si="317"/>
        <v>97.23</v>
      </c>
    </row>
    <row r="1382" spans="1:11" ht="22.5" x14ac:dyDescent="0.2">
      <c r="A1382" s="28" t="s">
        <v>2376</v>
      </c>
      <c r="B1382" s="50" t="s">
        <v>400</v>
      </c>
      <c r="C1382" s="58" t="s">
        <v>2377</v>
      </c>
      <c r="D1382" s="236" t="s">
        <v>2378</v>
      </c>
      <c r="E1382" s="48" t="s">
        <v>230</v>
      </c>
      <c r="F1382" s="74">
        <v>3</v>
      </c>
      <c r="G1382" s="54">
        <v>3</v>
      </c>
      <c r="H1382" s="54">
        <v>15.12</v>
      </c>
      <c r="I1382" s="54">
        <v>1.04</v>
      </c>
      <c r="J1382" s="86">
        <f t="shared" si="316"/>
        <v>48.48</v>
      </c>
      <c r="K1382" s="86">
        <f t="shared" si="317"/>
        <v>48.48</v>
      </c>
    </row>
    <row r="1383" spans="1:11" ht="22.5" x14ac:dyDescent="0.2">
      <c r="A1383" s="28" t="s">
        <v>2379</v>
      </c>
      <c r="B1383" s="50" t="s">
        <v>400</v>
      </c>
      <c r="C1383" s="58" t="s">
        <v>2380</v>
      </c>
      <c r="D1383" s="236" t="s">
        <v>2381</v>
      </c>
      <c r="E1383" s="48" t="s">
        <v>230</v>
      </c>
      <c r="F1383" s="74">
        <v>3</v>
      </c>
      <c r="G1383" s="54">
        <v>3</v>
      </c>
      <c r="H1383" s="54">
        <v>14.16</v>
      </c>
      <c r="I1383" s="54">
        <v>1.04</v>
      </c>
      <c r="J1383" s="86">
        <f t="shared" si="316"/>
        <v>45.6</v>
      </c>
      <c r="K1383" s="86">
        <f t="shared" si="317"/>
        <v>45.6</v>
      </c>
    </row>
    <row r="1384" spans="1:11" ht="22.5" x14ac:dyDescent="0.2">
      <c r="A1384" s="28" t="s">
        <v>2382</v>
      </c>
      <c r="B1384" s="50" t="s">
        <v>234</v>
      </c>
      <c r="C1384" s="51">
        <v>70791</v>
      </c>
      <c r="D1384" s="236" t="s">
        <v>2383</v>
      </c>
      <c r="E1384" s="48" t="s">
        <v>230</v>
      </c>
      <c r="F1384" s="74">
        <v>3</v>
      </c>
      <c r="G1384" s="54">
        <v>3</v>
      </c>
      <c r="H1384" s="54">
        <v>367.42</v>
      </c>
      <c r="I1384" s="54">
        <v>46.69</v>
      </c>
      <c r="J1384" s="86">
        <f t="shared" si="316"/>
        <v>1242.33</v>
      </c>
      <c r="K1384" s="86">
        <f t="shared" si="317"/>
        <v>1242.33</v>
      </c>
    </row>
    <row r="1385" spans="1:11" ht="22.5" x14ac:dyDescent="0.2">
      <c r="A1385" s="28" t="s">
        <v>2384</v>
      </c>
      <c r="B1385" s="50" t="s">
        <v>400</v>
      </c>
      <c r="C1385" s="58" t="s">
        <v>2385</v>
      </c>
      <c r="D1385" s="236" t="s">
        <v>2386</v>
      </c>
      <c r="E1385" s="48" t="s">
        <v>230</v>
      </c>
      <c r="F1385" s="74">
        <v>1</v>
      </c>
      <c r="G1385" s="54">
        <v>1</v>
      </c>
      <c r="H1385" s="54">
        <v>14.09</v>
      </c>
      <c r="I1385" s="54">
        <v>6.22</v>
      </c>
      <c r="J1385" s="86">
        <f t="shared" si="316"/>
        <v>20.309999999999999</v>
      </c>
      <c r="K1385" s="86">
        <f t="shared" si="317"/>
        <v>20.309999999999999</v>
      </c>
    </row>
    <row r="1386" spans="1:11" ht="22.5" x14ac:dyDescent="0.2">
      <c r="A1386" s="28" t="s">
        <v>2387</v>
      </c>
      <c r="B1386" s="50" t="s">
        <v>400</v>
      </c>
      <c r="C1386" s="58" t="s">
        <v>2388</v>
      </c>
      <c r="D1386" s="236" t="s">
        <v>2389</v>
      </c>
      <c r="E1386" s="48" t="s">
        <v>230</v>
      </c>
      <c r="F1386" s="74">
        <v>2</v>
      </c>
      <c r="G1386" s="54">
        <v>2</v>
      </c>
      <c r="H1386" s="54">
        <v>23.71</v>
      </c>
      <c r="I1386" s="54">
        <v>6.22</v>
      </c>
      <c r="J1386" s="86">
        <f t="shared" si="316"/>
        <v>59.86</v>
      </c>
      <c r="K1386" s="86">
        <f t="shared" si="317"/>
        <v>59.86</v>
      </c>
    </row>
    <row r="1387" spans="1:11" ht="22.5" x14ac:dyDescent="0.2">
      <c r="A1387" s="28" t="s">
        <v>2390</v>
      </c>
      <c r="B1387" s="50" t="s">
        <v>400</v>
      </c>
      <c r="C1387" s="58" t="s">
        <v>2391</v>
      </c>
      <c r="D1387" s="236" t="s">
        <v>2392</v>
      </c>
      <c r="E1387" s="48" t="s">
        <v>230</v>
      </c>
      <c r="F1387" s="74">
        <v>1</v>
      </c>
      <c r="G1387" s="54">
        <v>1</v>
      </c>
      <c r="H1387" s="54">
        <v>11.21</v>
      </c>
      <c r="I1387" s="54">
        <v>6.22</v>
      </c>
      <c r="J1387" s="86">
        <f t="shared" si="316"/>
        <v>17.43</v>
      </c>
      <c r="K1387" s="86">
        <f t="shared" si="317"/>
        <v>17.43</v>
      </c>
    </row>
    <row r="1388" spans="1:11" ht="22.5" x14ac:dyDescent="0.2">
      <c r="A1388" s="28" t="s">
        <v>2393</v>
      </c>
      <c r="B1388" s="50" t="s">
        <v>234</v>
      </c>
      <c r="C1388" s="51">
        <v>71016</v>
      </c>
      <c r="D1388" s="236" t="s">
        <v>2394</v>
      </c>
      <c r="E1388" s="48" t="s">
        <v>230</v>
      </c>
      <c r="F1388" s="74">
        <v>16</v>
      </c>
      <c r="G1388" s="54">
        <v>16</v>
      </c>
      <c r="H1388" s="54">
        <v>5.58</v>
      </c>
      <c r="I1388" s="54">
        <v>12.43</v>
      </c>
      <c r="J1388" s="86">
        <f t="shared" si="316"/>
        <v>288.16000000000003</v>
      </c>
      <c r="K1388" s="86">
        <f t="shared" si="317"/>
        <v>288.16000000000003</v>
      </c>
    </row>
    <row r="1389" spans="1:11" ht="22.5" x14ac:dyDescent="0.2">
      <c r="A1389" s="28" t="s">
        <v>2395</v>
      </c>
      <c r="B1389" s="50" t="s">
        <v>318</v>
      </c>
      <c r="C1389" s="51">
        <v>96977</v>
      </c>
      <c r="D1389" s="236" t="s">
        <v>2396</v>
      </c>
      <c r="E1389" s="48" t="s">
        <v>255</v>
      </c>
      <c r="F1389" s="74">
        <v>30</v>
      </c>
      <c r="G1389" s="54">
        <v>30</v>
      </c>
      <c r="H1389" s="54">
        <v>46.83</v>
      </c>
      <c r="I1389" s="54">
        <v>1.04</v>
      </c>
      <c r="J1389" s="86">
        <f t="shared" si="316"/>
        <v>1436.1</v>
      </c>
      <c r="K1389" s="86">
        <f t="shared" si="317"/>
        <v>1436.1</v>
      </c>
    </row>
    <row r="1390" spans="1:11" ht="33.75" x14ac:dyDescent="0.2">
      <c r="A1390" s="28" t="s">
        <v>2397</v>
      </c>
      <c r="B1390" s="50" t="s">
        <v>318</v>
      </c>
      <c r="C1390" s="51">
        <v>96974</v>
      </c>
      <c r="D1390" s="236" t="s">
        <v>2398</v>
      </c>
      <c r="E1390" s="48" t="s">
        <v>255</v>
      </c>
      <c r="F1390" s="74">
        <v>15</v>
      </c>
      <c r="G1390" s="54">
        <v>15</v>
      </c>
      <c r="H1390" s="54">
        <v>52.69</v>
      </c>
      <c r="I1390" s="54">
        <v>15.26</v>
      </c>
      <c r="J1390" s="86">
        <f t="shared" si="316"/>
        <v>1019.25</v>
      </c>
      <c r="K1390" s="86">
        <f t="shared" si="317"/>
        <v>1019.25</v>
      </c>
    </row>
    <row r="1391" spans="1:11" ht="22.5" x14ac:dyDescent="0.2">
      <c r="A1391" s="28" t="s">
        <v>2399</v>
      </c>
      <c r="B1391" s="50" t="s">
        <v>400</v>
      </c>
      <c r="C1391" s="58" t="s">
        <v>2400</v>
      </c>
      <c r="D1391" s="236" t="s">
        <v>2401</v>
      </c>
      <c r="E1391" s="48" t="s">
        <v>230</v>
      </c>
      <c r="F1391" s="74">
        <v>4</v>
      </c>
      <c r="G1391" s="54">
        <v>4</v>
      </c>
      <c r="H1391" s="54">
        <v>240.64</v>
      </c>
      <c r="I1391" s="54">
        <v>14.32</v>
      </c>
      <c r="J1391" s="86">
        <f t="shared" si="316"/>
        <v>1019.84</v>
      </c>
      <c r="K1391" s="86">
        <f t="shared" si="317"/>
        <v>1019.84</v>
      </c>
    </row>
    <row r="1392" spans="1:11" ht="33.75" x14ac:dyDescent="0.2">
      <c r="A1392" s="52" t="s">
        <v>2402</v>
      </c>
      <c r="B1392" s="46" t="s">
        <v>318</v>
      </c>
      <c r="C1392" s="47">
        <v>91893</v>
      </c>
      <c r="D1392" s="236" t="s">
        <v>2403</v>
      </c>
      <c r="E1392" s="53" t="s">
        <v>230</v>
      </c>
      <c r="F1392" s="74">
        <v>1</v>
      </c>
      <c r="G1392" s="54">
        <v>1</v>
      </c>
      <c r="H1392" s="54">
        <v>4.49</v>
      </c>
      <c r="I1392" s="54">
        <v>7.6099999999999994</v>
      </c>
      <c r="J1392" s="86">
        <f t="shared" si="316"/>
        <v>12.1</v>
      </c>
      <c r="K1392" s="86">
        <f t="shared" si="317"/>
        <v>12.1</v>
      </c>
    </row>
    <row r="1393" spans="1:11" ht="22.5" x14ac:dyDescent="0.2">
      <c r="A1393" s="28" t="s">
        <v>2404</v>
      </c>
      <c r="B1393" s="50" t="s">
        <v>234</v>
      </c>
      <c r="C1393" s="51">
        <v>71218</v>
      </c>
      <c r="D1393" s="236" t="s">
        <v>2405</v>
      </c>
      <c r="E1393" s="48" t="s">
        <v>255</v>
      </c>
      <c r="F1393" s="74">
        <v>32</v>
      </c>
      <c r="G1393" s="54">
        <v>32</v>
      </c>
      <c r="H1393" s="54">
        <v>126.71</v>
      </c>
      <c r="I1393" s="54">
        <v>62.25</v>
      </c>
      <c r="J1393" s="86">
        <f t="shared" si="316"/>
        <v>6046.72</v>
      </c>
      <c r="K1393" s="86">
        <f t="shared" si="317"/>
        <v>6046.72</v>
      </c>
    </row>
    <row r="1394" spans="1:11" ht="33.75" x14ac:dyDescent="0.2">
      <c r="A1394" s="52" t="s">
        <v>2406</v>
      </c>
      <c r="B1394" s="46" t="s">
        <v>318</v>
      </c>
      <c r="C1394" s="47">
        <v>97670</v>
      </c>
      <c r="D1394" s="236" t="s">
        <v>2407</v>
      </c>
      <c r="E1394" s="53" t="s">
        <v>255</v>
      </c>
      <c r="F1394" s="74">
        <v>46</v>
      </c>
      <c r="G1394" s="54">
        <v>46</v>
      </c>
      <c r="H1394" s="54">
        <v>12.33</v>
      </c>
      <c r="I1394" s="54">
        <v>5.43</v>
      </c>
      <c r="J1394" s="86">
        <f t="shared" si="316"/>
        <v>816.96</v>
      </c>
      <c r="K1394" s="86">
        <f t="shared" si="317"/>
        <v>816.96</v>
      </c>
    </row>
    <row r="1395" spans="1:11" ht="22.5" x14ac:dyDescent="0.2">
      <c r="A1395" s="28" t="s">
        <v>2408</v>
      </c>
      <c r="B1395" s="50" t="s">
        <v>234</v>
      </c>
      <c r="C1395" s="51">
        <v>71202</v>
      </c>
      <c r="D1395" s="236" t="s">
        <v>2214</v>
      </c>
      <c r="E1395" s="48" t="s">
        <v>255</v>
      </c>
      <c r="F1395" s="74">
        <v>6</v>
      </c>
      <c r="G1395" s="54">
        <v>6</v>
      </c>
      <c r="H1395" s="54">
        <v>6.71</v>
      </c>
      <c r="I1395" s="54">
        <v>6.2200000000000006</v>
      </c>
      <c r="J1395" s="86">
        <f t="shared" si="316"/>
        <v>77.58</v>
      </c>
      <c r="K1395" s="86">
        <f t="shared" si="317"/>
        <v>77.58</v>
      </c>
    </row>
    <row r="1396" spans="1:11" ht="22.5" x14ac:dyDescent="0.2">
      <c r="A1396" s="28" t="s">
        <v>2409</v>
      </c>
      <c r="B1396" s="50" t="s">
        <v>234</v>
      </c>
      <c r="C1396" s="51">
        <v>71271</v>
      </c>
      <c r="D1396" s="236" t="s">
        <v>2410</v>
      </c>
      <c r="E1396" s="48" t="s">
        <v>230</v>
      </c>
      <c r="F1396" s="74">
        <v>3</v>
      </c>
      <c r="G1396" s="54">
        <v>3</v>
      </c>
      <c r="H1396" s="54">
        <v>10.23</v>
      </c>
      <c r="I1396" s="54">
        <v>7.7900000000000009</v>
      </c>
      <c r="J1396" s="86">
        <f t="shared" si="316"/>
        <v>54.06</v>
      </c>
      <c r="K1396" s="86">
        <f t="shared" si="317"/>
        <v>54.06</v>
      </c>
    </row>
    <row r="1397" spans="1:11" ht="22.5" x14ac:dyDescent="0.2">
      <c r="A1397" s="28" t="s">
        <v>2411</v>
      </c>
      <c r="B1397" s="50" t="s">
        <v>400</v>
      </c>
      <c r="C1397" s="58" t="s">
        <v>2412</v>
      </c>
      <c r="D1397" s="236" t="s">
        <v>2413</v>
      </c>
      <c r="E1397" s="48" t="s">
        <v>255</v>
      </c>
      <c r="F1397" s="74">
        <v>4</v>
      </c>
      <c r="G1397" s="54">
        <v>4</v>
      </c>
      <c r="H1397" s="54">
        <v>3.57</v>
      </c>
      <c r="I1397" s="54">
        <v>6.2200000000000006</v>
      </c>
      <c r="J1397" s="86">
        <f t="shared" si="316"/>
        <v>39.159999999999997</v>
      </c>
      <c r="K1397" s="86">
        <f t="shared" si="317"/>
        <v>39.159999999999997</v>
      </c>
    </row>
    <row r="1398" spans="1:11" ht="22.5" x14ac:dyDescent="0.2">
      <c r="A1398" s="28" t="s">
        <v>2414</v>
      </c>
      <c r="B1398" s="50" t="s">
        <v>234</v>
      </c>
      <c r="C1398" s="51">
        <v>71365</v>
      </c>
      <c r="D1398" s="236" t="s">
        <v>2415</v>
      </c>
      <c r="E1398" s="48" t="s">
        <v>230</v>
      </c>
      <c r="F1398" s="74">
        <v>3</v>
      </c>
      <c r="G1398" s="54">
        <v>3</v>
      </c>
      <c r="H1398" s="54">
        <v>32.07</v>
      </c>
      <c r="I1398" s="54">
        <v>12.44</v>
      </c>
      <c r="J1398" s="86">
        <f t="shared" si="316"/>
        <v>133.53</v>
      </c>
      <c r="K1398" s="86">
        <f t="shared" si="317"/>
        <v>133.53</v>
      </c>
    </row>
    <row r="1399" spans="1:11" ht="22.5" x14ac:dyDescent="0.2">
      <c r="A1399" s="28" t="s">
        <v>2416</v>
      </c>
      <c r="B1399" s="50" t="s">
        <v>318</v>
      </c>
      <c r="C1399" s="51">
        <v>96985</v>
      </c>
      <c r="D1399" s="236" t="s">
        <v>2417</v>
      </c>
      <c r="E1399" s="48" t="s">
        <v>230</v>
      </c>
      <c r="F1399" s="74">
        <v>8</v>
      </c>
      <c r="G1399" s="54">
        <v>8</v>
      </c>
      <c r="H1399" s="54">
        <v>65.2</v>
      </c>
      <c r="I1399" s="54">
        <v>8</v>
      </c>
      <c r="J1399" s="86">
        <f t="shared" si="316"/>
        <v>585.6</v>
      </c>
      <c r="K1399" s="86">
        <f t="shared" si="317"/>
        <v>585.6</v>
      </c>
    </row>
    <row r="1400" spans="1:11" ht="22.5" x14ac:dyDescent="0.2">
      <c r="A1400" s="28" t="s">
        <v>2418</v>
      </c>
      <c r="B1400" s="50" t="s">
        <v>400</v>
      </c>
      <c r="C1400" s="58" t="s">
        <v>2419</v>
      </c>
      <c r="D1400" s="236" t="s">
        <v>2420</v>
      </c>
      <c r="E1400" s="48" t="s">
        <v>255</v>
      </c>
      <c r="F1400" s="74">
        <v>3</v>
      </c>
      <c r="G1400" s="54">
        <v>3</v>
      </c>
      <c r="H1400" s="54">
        <v>7.78</v>
      </c>
      <c r="I1400" s="54">
        <v>12.43</v>
      </c>
      <c r="J1400" s="86">
        <f t="shared" si="316"/>
        <v>60.63</v>
      </c>
      <c r="K1400" s="86">
        <f t="shared" si="317"/>
        <v>60.63</v>
      </c>
    </row>
    <row r="1401" spans="1:11" ht="22.5" x14ac:dyDescent="0.2">
      <c r="A1401" s="28" t="s">
        <v>2421</v>
      </c>
      <c r="B1401" s="50" t="s">
        <v>234</v>
      </c>
      <c r="C1401" s="51">
        <v>71476</v>
      </c>
      <c r="D1401" s="236" t="s">
        <v>2422</v>
      </c>
      <c r="E1401" s="48" t="s">
        <v>230</v>
      </c>
      <c r="F1401" s="74">
        <v>3</v>
      </c>
      <c r="G1401" s="54">
        <v>3</v>
      </c>
      <c r="H1401" s="54">
        <v>72.84</v>
      </c>
      <c r="I1401" s="54">
        <v>6.22</v>
      </c>
      <c r="J1401" s="86">
        <f t="shared" si="316"/>
        <v>237.18</v>
      </c>
      <c r="K1401" s="86">
        <f t="shared" si="317"/>
        <v>237.18</v>
      </c>
    </row>
    <row r="1402" spans="1:11" ht="22.5" x14ac:dyDescent="0.2">
      <c r="A1402" s="28" t="s">
        <v>2423</v>
      </c>
      <c r="B1402" s="50" t="s">
        <v>400</v>
      </c>
      <c r="C1402" s="58" t="s">
        <v>2424</v>
      </c>
      <c r="D1402" s="236" t="s">
        <v>2425</v>
      </c>
      <c r="E1402" s="48" t="s">
        <v>230</v>
      </c>
      <c r="F1402" s="74">
        <v>7</v>
      </c>
      <c r="G1402" s="54">
        <v>7</v>
      </c>
      <c r="H1402" s="54">
        <v>66.430000000000007</v>
      </c>
      <c r="I1402" s="54">
        <v>6.22</v>
      </c>
      <c r="J1402" s="86">
        <f t="shared" si="316"/>
        <v>508.55</v>
      </c>
      <c r="K1402" s="86">
        <f t="shared" si="317"/>
        <v>508.55</v>
      </c>
    </row>
    <row r="1403" spans="1:11" ht="22.5" x14ac:dyDescent="0.2">
      <c r="A1403" s="28" t="s">
        <v>2426</v>
      </c>
      <c r="B1403" s="50" t="s">
        <v>234</v>
      </c>
      <c r="C1403" s="51">
        <v>71510</v>
      </c>
      <c r="D1403" s="236" t="s">
        <v>2427</v>
      </c>
      <c r="E1403" s="48" t="s">
        <v>230</v>
      </c>
      <c r="F1403" s="74">
        <v>6</v>
      </c>
      <c r="G1403" s="54">
        <v>6</v>
      </c>
      <c r="H1403" s="54">
        <v>5.18</v>
      </c>
      <c r="I1403" s="54">
        <v>6.21</v>
      </c>
      <c r="J1403" s="86">
        <f t="shared" si="316"/>
        <v>68.34</v>
      </c>
      <c r="K1403" s="86">
        <f t="shared" si="317"/>
        <v>68.34</v>
      </c>
    </row>
    <row r="1404" spans="1:11" ht="22.5" x14ac:dyDescent="0.2">
      <c r="A1404" s="28" t="s">
        <v>2428</v>
      </c>
      <c r="B1404" s="50" t="s">
        <v>400</v>
      </c>
      <c r="C1404" s="58" t="s">
        <v>2429</v>
      </c>
      <c r="D1404" s="236" t="s">
        <v>2430</v>
      </c>
      <c r="E1404" s="48" t="s">
        <v>230</v>
      </c>
      <c r="F1404" s="74">
        <v>2</v>
      </c>
      <c r="G1404" s="54">
        <v>2</v>
      </c>
      <c r="H1404" s="54">
        <v>39.729999999999997</v>
      </c>
      <c r="I1404" s="54">
        <v>4.67</v>
      </c>
      <c r="J1404" s="86">
        <f t="shared" si="316"/>
        <v>88.8</v>
      </c>
      <c r="K1404" s="86">
        <f t="shared" si="317"/>
        <v>88.8</v>
      </c>
    </row>
    <row r="1405" spans="1:11" ht="22.5" x14ac:dyDescent="0.2">
      <c r="A1405" s="28" t="s">
        <v>2431</v>
      </c>
      <c r="B1405" s="50" t="s">
        <v>400</v>
      </c>
      <c r="C1405" s="58" t="s">
        <v>2432</v>
      </c>
      <c r="D1405" s="236" t="s">
        <v>2433</v>
      </c>
      <c r="E1405" s="48" t="s">
        <v>230</v>
      </c>
      <c r="F1405" s="74">
        <v>4</v>
      </c>
      <c r="G1405" s="54">
        <v>4</v>
      </c>
      <c r="H1405" s="54">
        <v>54.33</v>
      </c>
      <c r="I1405" s="54">
        <v>4.67</v>
      </c>
      <c r="J1405" s="86">
        <f t="shared" si="316"/>
        <v>236</v>
      </c>
      <c r="K1405" s="86">
        <f t="shared" si="317"/>
        <v>236</v>
      </c>
    </row>
    <row r="1406" spans="1:11" ht="22.5" x14ac:dyDescent="0.2">
      <c r="A1406" s="28" t="s">
        <v>2434</v>
      </c>
      <c r="B1406" s="50" t="s">
        <v>234</v>
      </c>
      <c r="C1406" s="51">
        <v>71795</v>
      </c>
      <c r="D1406" s="236" t="s">
        <v>2435</v>
      </c>
      <c r="E1406" s="48" t="s">
        <v>230</v>
      </c>
      <c r="F1406" s="74">
        <v>3</v>
      </c>
      <c r="G1406" s="54">
        <v>3</v>
      </c>
      <c r="H1406" s="54">
        <v>10.47</v>
      </c>
      <c r="I1406" s="54">
        <v>9.34</v>
      </c>
      <c r="J1406" s="86">
        <f t="shared" si="316"/>
        <v>59.43</v>
      </c>
      <c r="K1406" s="86">
        <f t="shared" si="317"/>
        <v>59.43</v>
      </c>
    </row>
    <row r="1407" spans="1:11" ht="33.75" x14ac:dyDescent="0.2">
      <c r="A1407" s="28" t="s">
        <v>2436</v>
      </c>
      <c r="B1407" s="50" t="s">
        <v>234</v>
      </c>
      <c r="C1407" s="51">
        <v>71833</v>
      </c>
      <c r="D1407" s="236" t="s">
        <v>2437</v>
      </c>
      <c r="E1407" s="48" t="s">
        <v>230</v>
      </c>
      <c r="F1407" s="74">
        <v>6</v>
      </c>
      <c r="G1407" s="54">
        <v>6</v>
      </c>
      <c r="H1407" s="54">
        <v>165.49</v>
      </c>
      <c r="I1407" s="54">
        <v>46.69</v>
      </c>
      <c r="J1407" s="86">
        <f t="shared" si="316"/>
        <v>1273.08</v>
      </c>
      <c r="K1407" s="86">
        <f t="shared" si="317"/>
        <v>1273.08</v>
      </c>
    </row>
    <row r="1408" spans="1:11" ht="22.5" x14ac:dyDescent="0.2">
      <c r="A1408" s="28" t="s">
        <v>2438</v>
      </c>
      <c r="B1408" s="50" t="s">
        <v>234</v>
      </c>
      <c r="C1408" s="51">
        <v>71841</v>
      </c>
      <c r="D1408" s="236" t="s">
        <v>2439</v>
      </c>
      <c r="E1408" s="48" t="s">
        <v>230</v>
      </c>
      <c r="F1408" s="74">
        <v>15</v>
      </c>
      <c r="G1408" s="54">
        <v>15</v>
      </c>
      <c r="H1408" s="54">
        <v>9.67</v>
      </c>
      <c r="I1408" s="54">
        <v>0.2</v>
      </c>
      <c r="J1408" s="86">
        <f t="shared" si="316"/>
        <v>148.05000000000001</v>
      </c>
      <c r="K1408" s="86">
        <f t="shared" si="317"/>
        <v>148.05000000000001</v>
      </c>
    </row>
    <row r="1409" spans="1:11" ht="22.5" x14ac:dyDescent="0.2">
      <c r="A1409" s="28" t="s">
        <v>2440</v>
      </c>
      <c r="B1409" s="50" t="s">
        <v>400</v>
      </c>
      <c r="C1409" s="58" t="s">
        <v>2334</v>
      </c>
      <c r="D1409" s="236" t="s">
        <v>2335</v>
      </c>
      <c r="E1409" s="48" t="s">
        <v>230</v>
      </c>
      <c r="F1409" s="74">
        <v>33</v>
      </c>
      <c r="G1409" s="54">
        <v>33</v>
      </c>
      <c r="H1409" s="54">
        <v>0.2</v>
      </c>
      <c r="I1409" s="54">
        <v>0.11</v>
      </c>
      <c r="J1409" s="86">
        <f t="shared" si="316"/>
        <v>10.23</v>
      </c>
      <c r="K1409" s="86">
        <f t="shared" si="317"/>
        <v>10.23</v>
      </c>
    </row>
    <row r="1410" spans="1:11" ht="33.75" x14ac:dyDescent="0.2">
      <c r="A1410" s="28" t="s">
        <v>2441</v>
      </c>
      <c r="B1410" s="50" t="s">
        <v>400</v>
      </c>
      <c r="C1410" s="58" t="s">
        <v>2442</v>
      </c>
      <c r="D1410" s="236" t="s">
        <v>2443</v>
      </c>
      <c r="E1410" s="48" t="s">
        <v>255</v>
      </c>
      <c r="F1410" s="74">
        <v>1.8</v>
      </c>
      <c r="G1410" s="54">
        <v>1.8</v>
      </c>
      <c r="H1410" s="54">
        <v>428.71</v>
      </c>
      <c r="I1410" s="54">
        <v>498.69999999999993</v>
      </c>
      <c r="J1410" s="86">
        <f t="shared" si="316"/>
        <v>1669.33</v>
      </c>
      <c r="K1410" s="86">
        <f t="shared" si="317"/>
        <v>1669.33</v>
      </c>
    </row>
    <row r="1411" spans="1:11" ht="22.5" x14ac:dyDescent="0.2">
      <c r="A1411" s="28" t="s">
        <v>2444</v>
      </c>
      <c r="B1411" s="50" t="s">
        <v>400</v>
      </c>
      <c r="C1411" s="58" t="s">
        <v>2445</v>
      </c>
      <c r="D1411" s="236" t="s">
        <v>2446</v>
      </c>
      <c r="E1411" s="48" t="s">
        <v>230</v>
      </c>
      <c r="F1411" s="74">
        <v>1</v>
      </c>
      <c r="G1411" s="54">
        <v>1</v>
      </c>
      <c r="H1411" s="54">
        <v>3111.29</v>
      </c>
      <c r="I1411" s="54">
        <v>0</v>
      </c>
      <c r="J1411" s="86">
        <f t="shared" si="316"/>
        <v>3111.29</v>
      </c>
      <c r="K1411" s="86">
        <f t="shared" si="317"/>
        <v>3111.29</v>
      </c>
    </row>
    <row r="1412" spans="1:11" ht="22.5" x14ac:dyDescent="0.2">
      <c r="A1412" s="28" t="s">
        <v>2447</v>
      </c>
      <c r="B1412" s="50" t="s">
        <v>234</v>
      </c>
      <c r="C1412" s="51">
        <v>72080</v>
      </c>
      <c r="D1412" s="236" t="s">
        <v>2448</v>
      </c>
      <c r="E1412" s="48" t="s">
        <v>260</v>
      </c>
      <c r="F1412" s="74">
        <v>4</v>
      </c>
      <c r="G1412" s="54">
        <v>4</v>
      </c>
      <c r="H1412" s="54">
        <v>166.63</v>
      </c>
      <c r="I1412" s="54">
        <v>0</v>
      </c>
      <c r="J1412" s="86">
        <f t="shared" si="316"/>
        <v>666.52</v>
      </c>
      <c r="K1412" s="86">
        <f t="shared" si="317"/>
        <v>666.52</v>
      </c>
    </row>
    <row r="1413" spans="1:11" ht="22.5" x14ac:dyDescent="0.2">
      <c r="A1413" s="28" t="s">
        <v>2449</v>
      </c>
      <c r="B1413" s="50" t="s">
        <v>234</v>
      </c>
      <c r="C1413" s="51">
        <v>72330</v>
      </c>
      <c r="D1413" s="236" t="s">
        <v>2450</v>
      </c>
      <c r="E1413" s="48" t="s">
        <v>230</v>
      </c>
      <c r="F1413" s="74">
        <v>4</v>
      </c>
      <c r="G1413" s="54">
        <v>4</v>
      </c>
      <c r="H1413" s="54">
        <v>23.17</v>
      </c>
      <c r="I1413" s="54">
        <v>15.56</v>
      </c>
      <c r="J1413" s="86">
        <f t="shared" si="316"/>
        <v>154.91999999999999</v>
      </c>
      <c r="K1413" s="86">
        <f t="shared" si="317"/>
        <v>154.91999999999999</v>
      </c>
    </row>
    <row r="1414" spans="1:11" ht="22.5" x14ac:dyDescent="0.2">
      <c r="A1414" s="28" t="s">
        <v>2451</v>
      </c>
      <c r="B1414" s="50" t="s">
        <v>234</v>
      </c>
      <c r="C1414" s="51">
        <v>72370</v>
      </c>
      <c r="D1414" s="236" t="s">
        <v>2452</v>
      </c>
      <c r="E1414" s="48" t="s">
        <v>230</v>
      </c>
      <c r="F1414" s="74">
        <v>2</v>
      </c>
      <c r="G1414" s="54">
        <v>2</v>
      </c>
      <c r="H1414" s="54">
        <v>209.01</v>
      </c>
      <c r="I1414" s="54">
        <v>46.69</v>
      </c>
      <c r="J1414" s="86">
        <f t="shared" si="316"/>
        <v>511.4</v>
      </c>
      <c r="K1414" s="86">
        <f t="shared" si="317"/>
        <v>511.4</v>
      </c>
    </row>
    <row r="1415" spans="1:11" ht="22.5" x14ac:dyDescent="0.2">
      <c r="A1415" s="28" t="s">
        <v>2453</v>
      </c>
      <c r="B1415" s="50" t="s">
        <v>234</v>
      </c>
      <c r="C1415" s="51">
        <v>72372</v>
      </c>
      <c r="D1415" s="236" t="s">
        <v>2454</v>
      </c>
      <c r="E1415" s="48" t="s">
        <v>230</v>
      </c>
      <c r="F1415" s="74">
        <v>3</v>
      </c>
      <c r="G1415" s="54">
        <v>3</v>
      </c>
      <c r="H1415" s="54">
        <v>39.08</v>
      </c>
      <c r="I1415" s="54">
        <v>12.44</v>
      </c>
      <c r="J1415" s="86">
        <f t="shared" si="316"/>
        <v>154.56</v>
      </c>
      <c r="K1415" s="86">
        <f t="shared" si="317"/>
        <v>154.56</v>
      </c>
    </row>
    <row r="1416" spans="1:11" ht="45" x14ac:dyDescent="0.2">
      <c r="A1416" s="52" t="s">
        <v>2455</v>
      </c>
      <c r="B1416" s="46" t="s">
        <v>318</v>
      </c>
      <c r="C1416" s="47">
        <v>102107</v>
      </c>
      <c r="D1416" s="236" t="s">
        <v>2456</v>
      </c>
      <c r="E1416" s="53" t="s">
        <v>230</v>
      </c>
      <c r="F1416" s="74">
        <v>1</v>
      </c>
      <c r="G1416" s="54">
        <v>1</v>
      </c>
      <c r="H1416" s="54">
        <v>26245.379999999997</v>
      </c>
      <c r="I1416" s="54">
        <v>324.60000000000002</v>
      </c>
      <c r="J1416" s="86">
        <f t="shared" si="316"/>
        <v>26569.98</v>
      </c>
      <c r="K1416" s="86">
        <f t="shared" si="317"/>
        <v>26569.98</v>
      </c>
    </row>
    <row r="1417" spans="1:11" x14ac:dyDescent="0.2">
      <c r="A1417" s="55" t="s">
        <v>2457</v>
      </c>
      <c r="B1417" s="56"/>
      <c r="C1417" s="56"/>
      <c r="D1417" s="55" t="s">
        <v>2458</v>
      </c>
      <c r="E1417" s="56"/>
      <c r="F1417" s="80"/>
      <c r="G1417" s="80"/>
      <c r="H1417" s="80"/>
      <c r="I1417" s="80"/>
      <c r="J1417" s="88">
        <f>SUM(J1418:J1434)</f>
        <v>4355.45</v>
      </c>
      <c r="K1417" s="88">
        <f>SUM(K1418:K1434)</f>
        <v>4355.45</v>
      </c>
    </row>
    <row r="1418" spans="1:11" ht="22.5" x14ac:dyDescent="0.2">
      <c r="A1418" s="28" t="s">
        <v>2459</v>
      </c>
      <c r="B1418" s="50" t="s">
        <v>234</v>
      </c>
      <c r="C1418" s="51">
        <v>70700</v>
      </c>
      <c r="D1418" s="236" t="s">
        <v>2460</v>
      </c>
      <c r="E1418" s="48" t="s">
        <v>230</v>
      </c>
      <c r="F1418" s="74">
        <v>1</v>
      </c>
      <c r="G1418" s="54">
        <v>1</v>
      </c>
      <c r="H1418" s="54">
        <v>189.46</v>
      </c>
      <c r="I1418" s="54">
        <v>62.25</v>
      </c>
      <c r="J1418" s="86">
        <f t="shared" ref="J1418:J1434" si="318">TRUNC((I1418+H1418)*F1418,2)</f>
        <v>251.71</v>
      </c>
      <c r="K1418" s="86">
        <f t="shared" ref="K1418:K1434" si="319">TRUNC((I1418+H1418)*G1418,2)</f>
        <v>251.71</v>
      </c>
    </row>
    <row r="1419" spans="1:11" ht="22.5" x14ac:dyDescent="0.2">
      <c r="A1419" s="28" t="s">
        <v>2461</v>
      </c>
      <c r="B1419" s="50" t="s">
        <v>234</v>
      </c>
      <c r="C1419" s="51">
        <v>70424</v>
      </c>
      <c r="D1419" s="236" t="s">
        <v>2228</v>
      </c>
      <c r="E1419" s="48" t="s">
        <v>946</v>
      </c>
      <c r="F1419" s="74">
        <v>4</v>
      </c>
      <c r="G1419" s="54">
        <v>4</v>
      </c>
      <c r="H1419" s="54">
        <v>3.36</v>
      </c>
      <c r="I1419" s="54">
        <v>1.24</v>
      </c>
      <c r="J1419" s="86">
        <f t="shared" si="318"/>
        <v>18.399999999999999</v>
      </c>
      <c r="K1419" s="86">
        <f t="shared" si="319"/>
        <v>18.399999999999999</v>
      </c>
    </row>
    <row r="1420" spans="1:11" ht="22.5" x14ac:dyDescent="0.2">
      <c r="A1420" s="28" t="s">
        <v>2462</v>
      </c>
      <c r="B1420" s="50" t="s">
        <v>400</v>
      </c>
      <c r="C1420" s="58" t="s">
        <v>2463</v>
      </c>
      <c r="D1420" s="236" t="s">
        <v>2464</v>
      </c>
      <c r="E1420" s="48" t="s">
        <v>230</v>
      </c>
      <c r="F1420" s="74">
        <v>1</v>
      </c>
      <c r="G1420" s="54">
        <v>1</v>
      </c>
      <c r="H1420" s="54">
        <v>156.76</v>
      </c>
      <c r="I1420" s="54">
        <v>62.25</v>
      </c>
      <c r="J1420" s="86">
        <f t="shared" si="318"/>
        <v>219.01</v>
      </c>
      <c r="K1420" s="86">
        <f t="shared" si="319"/>
        <v>219.01</v>
      </c>
    </row>
    <row r="1421" spans="1:11" ht="22.5" x14ac:dyDescent="0.2">
      <c r="A1421" s="28" t="s">
        <v>2465</v>
      </c>
      <c r="B1421" s="50" t="s">
        <v>234</v>
      </c>
      <c r="C1421" s="51">
        <v>70305</v>
      </c>
      <c r="D1421" s="236" t="s">
        <v>2466</v>
      </c>
      <c r="E1421" s="48" t="s">
        <v>230</v>
      </c>
      <c r="F1421" s="74">
        <v>1</v>
      </c>
      <c r="G1421" s="54">
        <v>1</v>
      </c>
      <c r="H1421" s="54">
        <v>26.7</v>
      </c>
      <c r="I1421" s="54">
        <v>15.56</v>
      </c>
      <c r="J1421" s="86">
        <f t="shared" si="318"/>
        <v>42.26</v>
      </c>
      <c r="K1421" s="86">
        <f t="shared" si="319"/>
        <v>42.26</v>
      </c>
    </row>
    <row r="1422" spans="1:11" ht="22.5" x14ac:dyDescent="0.2">
      <c r="A1422" s="28" t="s">
        <v>2467</v>
      </c>
      <c r="B1422" s="50" t="s">
        <v>234</v>
      </c>
      <c r="C1422" s="51">
        <v>70779</v>
      </c>
      <c r="D1422" s="236" t="s">
        <v>2468</v>
      </c>
      <c r="E1422" s="48" t="s">
        <v>230</v>
      </c>
      <c r="F1422" s="74">
        <v>1</v>
      </c>
      <c r="G1422" s="54">
        <v>1</v>
      </c>
      <c r="H1422" s="54">
        <v>632.67000000000007</v>
      </c>
      <c r="I1422" s="54">
        <v>113.13</v>
      </c>
      <c r="J1422" s="86">
        <f t="shared" si="318"/>
        <v>745.8</v>
      </c>
      <c r="K1422" s="86">
        <f t="shared" si="319"/>
        <v>745.8</v>
      </c>
    </row>
    <row r="1423" spans="1:11" ht="22.5" x14ac:dyDescent="0.2">
      <c r="A1423" s="28" t="s">
        <v>2469</v>
      </c>
      <c r="B1423" s="50" t="s">
        <v>318</v>
      </c>
      <c r="C1423" s="51">
        <v>93672</v>
      </c>
      <c r="D1423" s="236" t="s">
        <v>2470</v>
      </c>
      <c r="E1423" s="48" t="s">
        <v>230</v>
      </c>
      <c r="F1423" s="74">
        <v>1</v>
      </c>
      <c r="G1423" s="54">
        <v>1</v>
      </c>
      <c r="H1423" s="54">
        <v>54.17</v>
      </c>
      <c r="I1423" s="54">
        <v>12.82</v>
      </c>
      <c r="J1423" s="86">
        <f t="shared" si="318"/>
        <v>66.989999999999995</v>
      </c>
      <c r="K1423" s="86">
        <f t="shared" si="319"/>
        <v>66.989999999999995</v>
      </c>
    </row>
    <row r="1424" spans="1:11" ht="22.5" x14ac:dyDescent="0.2">
      <c r="A1424" s="28" t="s">
        <v>2471</v>
      </c>
      <c r="B1424" s="50" t="s">
        <v>318</v>
      </c>
      <c r="C1424" s="51">
        <v>93667</v>
      </c>
      <c r="D1424" s="236" t="s">
        <v>2472</v>
      </c>
      <c r="E1424" s="48" t="s">
        <v>230</v>
      </c>
      <c r="F1424" s="74">
        <v>3</v>
      </c>
      <c r="G1424" s="54">
        <v>3</v>
      </c>
      <c r="H1424" s="54">
        <v>49.67</v>
      </c>
      <c r="I1424" s="54">
        <v>3.33</v>
      </c>
      <c r="J1424" s="86">
        <f t="shared" si="318"/>
        <v>159</v>
      </c>
      <c r="K1424" s="86">
        <f t="shared" si="319"/>
        <v>159</v>
      </c>
    </row>
    <row r="1425" spans="1:11" ht="22.5" x14ac:dyDescent="0.2">
      <c r="A1425" s="28" t="s">
        <v>2473</v>
      </c>
      <c r="B1425" s="50" t="s">
        <v>234</v>
      </c>
      <c r="C1425" s="51">
        <v>71184</v>
      </c>
      <c r="D1425" s="236" t="s">
        <v>452</v>
      </c>
      <c r="E1425" s="48" t="s">
        <v>230</v>
      </c>
      <c r="F1425" s="74">
        <v>4</v>
      </c>
      <c r="G1425" s="54">
        <v>4</v>
      </c>
      <c r="H1425" s="54">
        <v>75.45</v>
      </c>
      <c r="I1425" s="54">
        <v>31.119999999999997</v>
      </c>
      <c r="J1425" s="86">
        <f t="shared" si="318"/>
        <v>426.28</v>
      </c>
      <c r="K1425" s="86">
        <f t="shared" si="319"/>
        <v>426.28</v>
      </c>
    </row>
    <row r="1426" spans="1:11" ht="22.5" x14ac:dyDescent="0.2">
      <c r="A1426" s="28" t="s">
        <v>2474</v>
      </c>
      <c r="B1426" s="50" t="s">
        <v>234</v>
      </c>
      <c r="C1426" s="51">
        <v>71063</v>
      </c>
      <c r="D1426" s="236" t="s">
        <v>2475</v>
      </c>
      <c r="E1426" s="48" t="s">
        <v>230</v>
      </c>
      <c r="F1426" s="74">
        <v>2</v>
      </c>
      <c r="G1426" s="54">
        <v>2</v>
      </c>
      <c r="H1426" s="54">
        <v>89.88</v>
      </c>
      <c r="I1426" s="54">
        <v>71.59</v>
      </c>
      <c r="J1426" s="86">
        <f t="shared" si="318"/>
        <v>322.94</v>
      </c>
      <c r="K1426" s="86">
        <f t="shared" si="319"/>
        <v>322.94</v>
      </c>
    </row>
    <row r="1427" spans="1:11" ht="22.5" x14ac:dyDescent="0.2">
      <c r="A1427" s="28" t="s">
        <v>2476</v>
      </c>
      <c r="B1427" s="50" t="s">
        <v>234</v>
      </c>
      <c r="C1427" s="51">
        <v>70893</v>
      </c>
      <c r="D1427" s="236" t="s">
        <v>2477</v>
      </c>
      <c r="E1427" s="48" t="s">
        <v>230</v>
      </c>
      <c r="F1427" s="74">
        <v>1</v>
      </c>
      <c r="G1427" s="54">
        <v>1</v>
      </c>
      <c r="H1427" s="54">
        <v>278.17</v>
      </c>
      <c r="I1427" s="54">
        <v>90.27</v>
      </c>
      <c r="J1427" s="86">
        <f t="shared" si="318"/>
        <v>368.44</v>
      </c>
      <c r="K1427" s="86">
        <f t="shared" si="319"/>
        <v>368.44</v>
      </c>
    </row>
    <row r="1428" spans="1:11" ht="22.5" x14ac:dyDescent="0.2">
      <c r="A1428" s="28" t="s">
        <v>2478</v>
      </c>
      <c r="B1428" s="50" t="s">
        <v>234</v>
      </c>
      <c r="C1428" s="51">
        <v>70779</v>
      </c>
      <c r="D1428" s="236" t="s">
        <v>2468</v>
      </c>
      <c r="E1428" s="48" t="s">
        <v>230</v>
      </c>
      <c r="F1428" s="74">
        <v>1</v>
      </c>
      <c r="G1428" s="54">
        <v>1</v>
      </c>
      <c r="H1428" s="54">
        <v>632.67000000000007</v>
      </c>
      <c r="I1428" s="54">
        <v>113.13</v>
      </c>
      <c r="J1428" s="86">
        <f t="shared" si="318"/>
        <v>745.8</v>
      </c>
      <c r="K1428" s="86">
        <f t="shared" si="319"/>
        <v>745.8</v>
      </c>
    </row>
    <row r="1429" spans="1:11" ht="22.5" x14ac:dyDescent="0.2">
      <c r="A1429" s="28" t="s">
        <v>2479</v>
      </c>
      <c r="B1429" s="50" t="s">
        <v>234</v>
      </c>
      <c r="C1429" s="51">
        <v>81894</v>
      </c>
      <c r="D1429" s="236" t="s">
        <v>2480</v>
      </c>
      <c r="E1429" s="48" t="s">
        <v>230</v>
      </c>
      <c r="F1429" s="74">
        <v>2</v>
      </c>
      <c r="G1429" s="54">
        <v>2</v>
      </c>
      <c r="H1429" s="54">
        <v>35.64</v>
      </c>
      <c r="I1429" s="54">
        <v>24.89</v>
      </c>
      <c r="J1429" s="86">
        <f t="shared" si="318"/>
        <v>121.06</v>
      </c>
      <c r="K1429" s="86">
        <f t="shared" si="319"/>
        <v>121.06</v>
      </c>
    </row>
    <row r="1430" spans="1:11" ht="22.5" x14ac:dyDescent="0.2">
      <c r="A1430" s="28" t="s">
        <v>2481</v>
      </c>
      <c r="B1430" s="50" t="s">
        <v>234</v>
      </c>
      <c r="C1430" s="51">
        <v>70561</v>
      </c>
      <c r="D1430" s="236" t="s">
        <v>2289</v>
      </c>
      <c r="E1430" s="48" t="s">
        <v>255</v>
      </c>
      <c r="F1430" s="74">
        <v>20</v>
      </c>
      <c r="G1430" s="54">
        <v>20</v>
      </c>
      <c r="H1430" s="54">
        <v>7.6</v>
      </c>
      <c r="I1430" s="54">
        <v>4.22</v>
      </c>
      <c r="J1430" s="86">
        <f t="shared" si="318"/>
        <v>236.4</v>
      </c>
      <c r="K1430" s="86">
        <f t="shared" si="319"/>
        <v>236.4</v>
      </c>
    </row>
    <row r="1431" spans="1:11" ht="22.5" x14ac:dyDescent="0.2">
      <c r="A1431" s="28" t="s">
        <v>2482</v>
      </c>
      <c r="B1431" s="50" t="s">
        <v>234</v>
      </c>
      <c r="C1431" s="51">
        <v>71184</v>
      </c>
      <c r="D1431" s="236" t="s">
        <v>452</v>
      </c>
      <c r="E1431" s="48" t="s">
        <v>230</v>
      </c>
      <c r="F1431" s="74">
        <v>4</v>
      </c>
      <c r="G1431" s="54">
        <v>4</v>
      </c>
      <c r="H1431" s="54">
        <v>75.45</v>
      </c>
      <c r="I1431" s="54">
        <v>31.119999999999997</v>
      </c>
      <c r="J1431" s="86">
        <f t="shared" si="318"/>
        <v>426.28</v>
      </c>
      <c r="K1431" s="86">
        <f t="shared" si="319"/>
        <v>426.28</v>
      </c>
    </row>
    <row r="1432" spans="1:11" ht="22.5" x14ac:dyDescent="0.2">
      <c r="A1432" s="28" t="s">
        <v>2483</v>
      </c>
      <c r="B1432" s="50" t="s">
        <v>234</v>
      </c>
      <c r="C1432" s="51">
        <v>70288</v>
      </c>
      <c r="D1432" s="236" t="s">
        <v>2484</v>
      </c>
      <c r="E1432" s="48" t="s">
        <v>230</v>
      </c>
      <c r="F1432" s="74">
        <v>4</v>
      </c>
      <c r="G1432" s="54">
        <v>4</v>
      </c>
      <c r="H1432" s="54">
        <v>7.2</v>
      </c>
      <c r="I1432" s="54">
        <v>7.24</v>
      </c>
      <c r="J1432" s="86">
        <f t="shared" si="318"/>
        <v>57.76</v>
      </c>
      <c r="K1432" s="86">
        <f t="shared" si="319"/>
        <v>57.76</v>
      </c>
    </row>
    <row r="1433" spans="1:11" ht="22.5" x14ac:dyDescent="0.2">
      <c r="A1433" s="28" t="s">
        <v>2485</v>
      </c>
      <c r="B1433" s="50" t="s">
        <v>234</v>
      </c>
      <c r="C1433" s="51">
        <v>71744</v>
      </c>
      <c r="D1433" s="236" t="s">
        <v>2230</v>
      </c>
      <c r="E1433" s="48" t="s">
        <v>230</v>
      </c>
      <c r="F1433" s="74">
        <v>20</v>
      </c>
      <c r="G1433" s="54">
        <v>20</v>
      </c>
      <c r="H1433" s="54">
        <v>2.9</v>
      </c>
      <c r="I1433" s="54">
        <v>2.8</v>
      </c>
      <c r="J1433" s="86">
        <f t="shared" si="318"/>
        <v>114</v>
      </c>
      <c r="K1433" s="86">
        <f t="shared" si="319"/>
        <v>114</v>
      </c>
    </row>
    <row r="1434" spans="1:11" ht="22.5" x14ac:dyDescent="0.2">
      <c r="A1434" s="28" t="s">
        <v>2486</v>
      </c>
      <c r="B1434" s="50" t="s">
        <v>234</v>
      </c>
      <c r="C1434" s="51">
        <v>71144</v>
      </c>
      <c r="D1434" s="236" t="s">
        <v>2487</v>
      </c>
      <c r="E1434" s="48" t="s">
        <v>230</v>
      </c>
      <c r="F1434" s="74">
        <v>2</v>
      </c>
      <c r="G1434" s="54">
        <v>2</v>
      </c>
      <c r="H1434" s="54">
        <v>4.74</v>
      </c>
      <c r="I1434" s="54">
        <v>11.92</v>
      </c>
      <c r="J1434" s="86">
        <f t="shared" si="318"/>
        <v>33.32</v>
      </c>
      <c r="K1434" s="86">
        <f t="shared" si="319"/>
        <v>33.32</v>
      </c>
    </row>
    <row r="1435" spans="1:11" x14ac:dyDescent="0.2">
      <c r="A1435" s="55" t="s">
        <v>2488</v>
      </c>
      <c r="B1435" s="56"/>
      <c r="C1435" s="56"/>
      <c r="D1435" s="55" t="s">
        <v>2489</v>
      </c>
      <c r="E1435" s="56"/>
      <c r="F1435" s="80"/>
      <c r="G1435" s="80"/>
      <c r="H1435" s="80"/>
      <c r="I1435" s="80"/>
      <c r="J1435" s="88">
        <f>SUM(J1436,J1449)</f>
        <v>8055.82</v>
      </c>
      <c r="K1435" s="88">
        <f>SUM(K1436,K1449)</f>
        <v>8055.82</v>
      </c>
    </row>
    <row r="1436" spans="1:11" ht="22.5" x14ac:dyDescent="0.2">
      <c r="A1436" s="59" t="s">
        <v>2490</v>
      </c>
      <c r="B1436" s="60"/>
      <c r="C1436" s="60"/>
      <c r="D1436" s="59" t="s">
        <v>2491</v>
      </c>
      <c r="E1436" s="60"/>
      <c r="F1436" s="81"/>
      <c r="G1436" s="81"/>
      <c r="H1436" s="81"/>
      <c r="I1436" s="81"/>
      <c r="J1436" s="90">
        <f>SUM(J1437:J1448)</f>
        <v>4857.8100000000004</v>
      </c>
      <c r="K1436" s="90">
        <f>SUM(K1437:K1448)</f>
        <v>4857.8100000000004</v>
      </c>
    </row>
    <row r="1437" spans="1:11" ht="22.5" x14ac:dyDescent="0.2">
      <c r="A1437" s="28" t="s">
        <v>2492</v>
      </c>
      <c r="B1437" s="50" t="s">
        <v>234</v>
      </c>
      <c r="C1437" s="51">
        <v>70698</v>
      </c>
      <c r="D1437" s="236" t="s">
        <v>2493</v>
      </c>
      <c r="E1437" s="48" t="s">
        <v>230</v>
      </c>
      <c r="F1437" s="74">
        <v>1</v>
      </c>
      <c r="G1437" s="54">
        <v>1</v>
      </c>
      <c r="H1437" s="54">
        <v>1175.1499999999999</v>
      </c>
      <c r="I1437" s="54">
        <v>63.48</v>
      </c>
      <c r="J1437" s="86">
        <f t="shared" ref="J1437:J1448" si="320">TRUNC((I1437+H1437)*F1437,2)</f>
        <v>1238.6300000000001</v>
      </c>
      <c r="K1437" s="86">
        <f t="shared" ref="K1437:K1448" si="321">TRUNC((I1437+H1437)*G1437,2)</f>
        <v>1238.6300000000001</v>
      </c>
    </row>
    <row r="1438" spans="1:11" ht="22.5" x14ac:dyDescent="0.2">
      <c r="A1438" s="28" t="s">
        <v>2494</v>
      </c>
      <c r="B1438" s="50" t="s">
        <v>234</v>
      </c>
      <c r="C1438" s="51">
        <v>71181</v>
      </c>
      <c r="D1438" s="236" t="s">
        <v>2495</v>
      </c>
      <c r="E1438" s="48" t="s">
        <v>230</v>
      </c>
      <c r="F1438" s="74">
        <v>1</v>
      </c>
      <c r="G1438" s="54">
        <v>1</v>
      </c>
      <c r="H1438" s="54">
        <v>978.78</v>
      </c>
      <c r="I1438" s="54">
        <v>28.009999999999998</v>
      </c>
      <c r="J1438" s="86">
        <f t="shared" si="320"/>
        <v>1006.79</v>
      </c>
      <c r="K1438" s="86">
        <f t="shared" si="321"/>
        <v>1006.79</v>
      </c>
    </row>
    <row r="1439" spans="1:11" ht="22.5" x14ac:dyDescent="0.2">
      <c r="A1439" s="28" t="s">
        <v>2496</v>
      </c>
      <c r="B1439" s="50" t="s">
        <v>234</v>
      </c>
      <c r="C1439" s="51">
        <v>70263</v>
      </c>
      <c r="D1439" s="236" t="s">
        <v>2497</v>
      </c>
      <c r="E1439" s="48" t="s">
        <v>255</v>
      </c>
      <c r="F1439" s="74">
        <v>2</v>
      </c>
      <c r="G1439" s="54">
        <v>2</v>
      </c>
      <c r="H1439" s="54">
        <v>213.6</v>
      </c>
      <c r="I1439" s="54">
        <v>20.84</v>
      </c>
      <c r="J1439" s="86">
        <f t="shared" si="320"/>
        <v>468.88</v>
      </c>
      <c r="K1439" s="86">
        <f t="shared" si="321"/>
        <v>468.88</v>
      </c>
    </row>
    <row r="1440" spans="1:11" ht="22.5" x14ac:dyDescent="0.2">
      <c r="A1440" s="28" t="s">
        <v>2498</v>
      </c>
      <c r="B1440" s="50" t="s">
        <v>234</v>
      </c>
      <c r="C1440" s="51">
        <v>71460</v>
      </c>
      <c r="D1440" s="236" t="s">
        <v>2499</v>
      </c>
      <c r="E1440" s="48" t="s">
        <v>230</v>
      </c>
      <c r="F1440" s="74">
        <v>10</v>
      </c>
      <c r="G1440" s="54">
        <v>10</v>
      </c>
      <c r="H1440" s="54">
        <v>7.35</v>
      </c>
      <c r="I1440" s="54">
        <v>9.34</v>
      </c>
      <c r="J1440" s="86">
        <f t="shared" si="320"/>
        <v>166.9</v>
      </c>
      <c r="K1440" s="86">
        <f t="shared" si="321"/>
        <v>166.9</v>
      </c>
    </row>
    <row r="1441" spans="1:11" ht="22.5" x14ac:dyDescent="0.2">
      <c r="A1441" s="28" t="s">
        <v>2500</v>
      </c>
      <c r="B1441" s="50" t="s">
        <v>234</v>
      </c>
      <c r="C1441" s="51">
        <v>71462</v>
      </c>
      <c r="D1441" s="236" t="s">
        <v>2501</v>
      </c>
      <c r="E1441" s="48" t="s">
        <v>230</v>
      </c>
      <c r="F1441" s="74">
        <v>24</v>
      </c>
      <c r="G1441" s="54">
        <v>24</v>
      </c>
      <c r="H1441" s="54">
        <v>9.76</v>
      </c>
      <c r="I1441" s="54">
        <v>9.34</v>
      </c>
      <c r="J1441" s="86">
        <f t="shared" si="320"/>
        <v>458.4</v>
      </c>
      <c r="K1441" s="86">
        <f t="shared" si="321"/>
        <v>458.4</v>
      </c>
    </row>
    <row r="1442" spans="1:11" ht="22.5" x14ac:dyDescent="0.2">
      <c r="A1442" s="28" t="s">
        <v>2502</v>
      </c>
      <c r="B1442" s="50" t="s">
        <v>234</v>
      </c>
      <c r="C1442" s="51">
        <v>72545</v>
      </c>
      <c r="D1442" s="236" t="s">
        <v>2503</v>
      </c>
      <c r="E1442" s="48" t="s">
        <v>230</v>
      </c>
      <c r="F1442" s="74">
        <v>16</v>
      </c>
      <c r="G1442" s="54">
        <v>16</v>
      </c>
      <c r="H1442" s="54">
        <v>15.73</v>
      </c>
      <c r="I1442" s="54">
        <v>14.01</v>
      </c>
      <c r="J1442" s="86">
        <f t="shared" si="320"/>
        <v>475.84</v>
      </c>
      <c r="K1442" s="86">
        <f t="shared" si="321"/>
        <v>475.84</v>
      </c>
    </row>
    <row r="1443" spans="1:11" ht="22.5" x14ac:dyDescent="0.2">
      <c r="A1443" s="28" t="s">
        <v>2504</v>
      </c>
      <c r="B1443" s="50" t="s">
        <v>234</v>
      </c>
      <c r="C1443" s="51">
        <v>72630</v>
      </c>
      <c r="D1443" s="236" t="s">
        <v>2505</v>
      </c>
      <c r="E1443" s="48" t="s">
        <v>255</v>
      </c>
      <c r="F1443" s="74">
        <v>3</v>
      </c>
      <c r="G1443" s="54">
        <v>3</v>
      </c>
      <c r="H1443" s="54">
        <v>8.07</v>
      </c>
      <c r="I1443" s="54">
        <v>9.33</v>
      </c>
      <c r="J1443" s="86">
        <f t="shared" si="320"/>
        <v>52.2</v>
      </c>
      <c r="K1443" s="86">
        <f t="shared" si="321"/>
        <v>52.2</v>
      </c>
    </row>
    <row r="1444" spans="1:11" ht="22.5" x14ac:dyDescent="0.2">
      <c r="A1444" s="28" t="s">
        <v>2506</v>
      </c>
      <c r="B1444" s="50" t="s">
        <v>234</v>
      </c>
      <c r="C1444" s="51">
        <v>71321</v>
      </c>
      <c r="D1444" s="236" t="s">
        <v>1153</v>
      </c>
      <c r="E1444" s="48" t="s">
        <v>230</v>
      </c>
      <c r="F1444" s="74">
        <v>1</v>
      </c>
      <c r="G1444" s="54">
        <v>1</v>
      </c>
      <c r="H1444" s="54">
        <v>13.9</v>
      </c>
      <c r="I1444" s="54">
        <v>6.22</v>
      </c>
      <c r="J1444" s="86">
        <f t="shared" si="320"/>
        <v>20.12</v>
      </c>
      <c r="K1444" s="86">
        <f t="shared" si="321"/>
        <v>20.12</v>
      </c>
    </row>
    <row r="1445" spans="1:11" ht="22.5" x14ac:dyDescent="0.2">
      <c r="A1445" s="28" t="s">
        <v>2507</v>
      </c>
      <c r="B1445" s="50" t="s">
        <v>400</v>
      </c>
      <c r="C1445" s="58" t="s">
        <v>2508</v>
      </c>
      <c r="D1445" s="236" t="s">
        <v>2509</v>
      </c>
      <c r="E1445" s="48" t="s">
        <v>255</v>
      </c>
      <c r="F1445" s="74">
        <v>6</v>
      </c>
      <c r="G1445" s="54">
        <v>6</v>
      </c>
      <c r="H1445" s="54">
        <v>33.92</v>
      </c>
      <c r="I1445" s="54">
        <v>3.12</v>
      </c>
      <c r="J1445" s="86">
        <f t="shared" si="320"/>
        <v>222.24</v>
      </c>
      <c r="K1445" s="86">
        <f t="shared" si="321"/>
        <v>222.24</v>
      </c>
    </row>
    <row r="1446" spans="1:11" ht="22.5" x14ac:dyDescent="0.2">
      <c r="A1446" s="28" t="s">
        <v>2510</v>
      </c>
      <c r="B1446" s="50" t="s">
        <v>318</v>
      </c>
      <c r="C1446" s="51">
        <v>93661</v>
      </c>
      <c r="D1446" s="236" t="s">
        <v>2511</v>
      </c>
      <c r="E1446" s="48" t="s">
        <v>230</v>
      </c>
      <c r="F1446" s="74">
        <v>3</v>
      </c>
      <c r="G1446" s="54">
        <v>3</v>
      </c>
      <c r="H1446" s="54">
        <v>40.299999999999997</v>
      </c>
      <c r="I1446" s="54">
        <v>3.01</v>
      </c>
      <c r="J1446" s="86">
        <f t="shared" si="320"/>
        <v>129.93</v>
      </c>
      <c r="K1446" s="86">
        <f t="shared" si="321"/>
        <v>129.93</v>
      </c>
    </row>
    <row r="1447" spans="1:11" ht="22.5" x14ac:dyDescent="0.2">
      <c r="A1447" s="28" t="s">
        <v>2512</v>
      </c>
      <c r="B1447" s="50" t="s">
        <v>234</v>
      </c>
      <c r="C1447" s="51">
        <v>71186</v>
      </c>
      <c r="D1447" s="236" t="s">
        <v>2191</v>
      </c>
      <c r="E1447" s="48" t="s">
        <v>230</v>
      </c>
      <c r="F1447" s="74">
        <v>3</v>
      </c>
      <c r="G1447" s="54">
        <v>3</v>
      </c>
      <c r="H1447" s="54">
        <v>130.47</v>
      </c>
      <c r="I1447" s="54">
        <v>31.119999999999997</v>
      </c>
      <c r="J1447" s="86">
        <f t="shared" si="320"/>
        <v>484.77</v>
      </c>
      <c r="K1447" s="86">
        <f t="shared" si="321"/>
        <v>484.77</v>
      </c>
    </row>
    <row r="1448" spans="1:11" ht="22.5" x14ac:dyDescent="0.2">
      <c r="A1448" s="28" t="s">
        <v>2513</v>
      </c>
      <c r="B1448" s="50" t="s">
        <v>400</v>
      </c>
      <c r="C1448" s="58" t="s">
        <v>2514</v>
      </c>
      <c r="D1448" s="236" t="s">
        <v>2515</v>
      </c>
      <c r="E1448" s="48" t="s">
        <v>236</v>
      </c>
      <c r="F1448" s="74">
        <v>0.7</v>
      </c>
      <c r="G1448" s="54">
        <v>0.7</v>
      </c>
      <c r="H1448" s="54">
        <v>165.26000000000002</v>
      </c>
      <c r="I1448" s="54">
        <v>24.9</v>
      </c>
      <c r="J1448" s="86">
        <f t="shared" si="320"/>
        <v>133.11000000000001</v>
      </c>
      <c r="K1448" s="86">
        <f t="shared" si="321"/>
        <v>133.11000000000001</v>
      </c>
    </row>
    <row r="1449" spans="1:11" ht="22.5" x14ac:dyDescent="0.2">
      <c r="A1449" s="59" t="s">
        <v>2516</v>
      </c>
      <c r="B1449" s="60"/>
      <c r="C1449" s="60"/>
      <c r="D1449" s="59" t="s">
        <v>2517</v>
      </c>
      <c r="E1449" s="60"/>
      <c r="F1449" s="81"/>
      <c r="G1449" s="81"/>
      <c r="H1449" s="81"/>
      <c r="I1449" s="81"/>
      <c r="J1449" s="90">
        <f>SUM(J1450:J1460)</f>
        <v>3198.0099999999998</v>
      </c>
      <c r="K1449" s="90">
        <f>SUM(K1450:K1460)</f>
        <v>3198.0099999999998</v>
      </c>
    </row>
    <row r="1450" spans="1:11" ht="22.5" x14ac:dyDescent="0.2">
      <c r="A1450" s="28" t="s">
        <v>2518</v>
      </c>
      <c r="B1450" s="50" t="s">
        <v>234</v>
      </c>
      <c r="C1450" s="51">
        <v>70706</v>
      </c>
      <c r="D1450" s="236" t="s">
        <v>2519</v>
      </c>
      <c r="E1450" s="48" t="s">
        <v>230</v>
      </c>
      <c r="F1450" s="74">
        <v>1</v>
      </c>
      <c r="G1450" s="54">
        <v>1</v>
      </c>
      <c r="H1450" s="54">
        <v>572.89</v>
      </c>
      <c r="I1450" s="54">
        <v>62.25</v>
      </c>
      <c r="J1450" s="86">
        <f t="shared" ref="J1450:J1460" si="322">TRUNC((I1450+H1450)*F1450,2)</f>
        <v>635.14</v>
      </c>
      <c r="K1450" s="86">
        <f t="shared" ref="K1450:K1460" si="323">TRUNC((I1450+H1450)*G1450,2)</f>
        <v>635.14</v>
      </c>
    </row>
    <row r="1451" spans="1:11" ht="22.5" x14ac:dyDescent="0.2">
      <c r="A1451" s="28" t="s">
        <v>2520</v>
      </c>
      <c r="B1451" s="50" t="s">
        <v>234</v>
      </c>
      <c r="C1451" s="51">
        <v>71181</v>
      </c>
      <c r="D1451" s="236" t="s">
        <v>2495</v>
      </c>
      <c r="E1451" s="48" t="s">
        <v>230</v>
      </c>
      <c r="F1451" s="74">
        <v>1</v>
      </c>
      <c r="G1451" s="54">
        <v>1</v>
      </c>
      <c r="H1451" s="54">
        <v>978.78</v>
      </c>
      <c r="I1451" s="54">
        <v>28.009999999999998</v>
      </c>
      <c r="J1451" s="86">
        <f t="shared" si="322"/>
        <v>1006.79</v>
      </c>
      <c r="K1451" s="86">
        <f t="shared" si="323"/>
        <v>1006.79</v>
      </c>
    </row>
    <row r="1452" spans="1:11" ht="22.5" x14ac:dyDescent="0.2">
      <c r="A1452" s="28" t="s">
        <v>2521</v>
      </c>
      <c r="B1452" s="50" t="s">
        <v>234</v>
      </c>
      <c r="C1452" s="51">
        <v>70263</v>
      </c>
      <c r="D1452" s="236" t="s">
        <v>2497</v>
      </c>
      <c r="E1452" s="48" t="s">
        <v>255</v>
      </c>
      <c r="F1452" s="74">
        <v>1</v>
      </c>
      <c r="G1452" s="54">
        <v>1</v>
      </c>
      <c r="H1452" s="54">
        <v>213.6</v>
      </c>
      <c r="I1452" s="54">
        <v>20.84</v>
      </c>
      <c r="J1452" s="86">
        <f t="shared" si="322"/>
        <v>234.44</v>
      </c>
      <c r="K1452" s="86">
        <f t="shared" si="323"/>
        <v>234.44</v>
      </c>
    </row>
    <row r="1453" spans="1:11" ht="22.5" x14ac:dyDescent="0.2">
      <c r="A1453" s="28" t="s">
        <v>2522</v>
      </c>
      <c r="B1453" s="50" t="s">
        <v>234</v>
      </c>
      <c r="C1453" s="51">
        <v>71460</v>
      </c>
      <c r="D1453" s="236" t="s">
        <v>2499</v>
      </c>
      <c r="E1453" s="48" t="s">
        <v>230</v>
      </c>
      <c r="F1453" s="74">
        <v>4</v>
      </c>
      <c r="G1453" s="54">
        <v>4</v>
      </c>
      <c r="H1453" s="54">
        <v>7.35</v>
      </c>
      <c r="I1453" s="54">
        <v>9.34</v>
      </c>
      <c r="J1453" s="86">
        <f t="shared" si="322"/>
        <v>66.760000000000005</v>
      </c>
      <c r="K1453" s="86">
        <f t="shared" si="323"/>
        <v>66.760000000000005</v>
      </c>
    </row>
    <row r="1454" spans="1:11" ht="22.5" x14ac:dyDescent="0.2">
      <c r="A1454" s="28" t="s">
        <v>2523</v>
      </c>
      <c r="B1454" s="50" t="s">
        <v>234</v>
      </c>
      <c r="C1454" s="51">
        <v>71462</v>
      </c>
      <c r="D1454" s="236" t="s">
        <v>2501</v>
      </c>
      <c r="E1454" s="48" t="s">
        <v>230</v>
      </c>
      <c r="F1454" s="74">
        <v>12</v>
      </c>
      <c r="G1454" s="54">
        <v>12</v>
      </c>
      <c r="H1454" s="54">
        <v>9.76</v>
      </c>
      <c r="I1454" s="54">
        <v>9.34</v>
      </c>
      <c r="J1454" s="86">
        <f t="shared" si="322"/>
        <v>229.2</v>
      </c>
      <c r="K1454" s="86">
        <f t="shared" si="323"/>
        <v>229.2</v>
      </c>
    </row>
    <row r="1455" spans="1:11" ht="22.5" x14ac:dyDescent="0.2">
      <c r="A1455" s="28" t="s">
        <v>2524</v>
      </c>
      <c r="B1455" s="50" t="s">
        <v>234</v>
      </c>
      <c r="C1455" s="51">
        <v>72545</v>
      </c>
      <c r="D1455" s="236" t="s">
        <v>2503</v>
      </c>
      <c r="E1455" s="48" t="s">
        <v>230</v>
      </c>
      <c r="F1455" s="74">
        <v>10</v>
      </c>
      <c r="G1455" s="54">
        <v>10</v>
      </c>
      <c r="H1455" s="54">
        <v>15.73</v>
      </c>
      <c r="I1455" s="54">
        <v>14.01</v>
      </c>
      <c r="J1455" s="86">
        <f t="shared" si="322"/>
        <v>297.39999999999998</v>
      </c>
      <c r="K1455" s="86">
        <f t="shared" si="323"/>
        <v>297.39999999999998</v>
      </c>
    </row>
    <row r="1456" spans="1:11" ht="22.5" x14ac:dyDescent="0.2">
      <c r="A1456" s="28" t="s">
        <v>2525</v>
      </c>
      <c r="B1456" s="50" t="s">
        <v>234</v>
      </c>
      <c r="C1456" s="51">
        <v>72630</v>
      </c>
      <c r="D1456" s="236" t="s">
        <v>2505</v>
      </c>
      <c r="E1456" s="48" t="s">
        <v>255</v>
      </c>
      <c r="F1456" s="74">
        <v>1</v>
      </c>
      <c r="G1456" s="54">
        <v>1</v>
      </c>
      <c r="H1456" s="54">
        <v>8.07</v>
      </c>
      <c r="I1456" s="54">
        <v>9.33</v>
      </c>
      <c r="J1456" s="86">
        <f t="shared" si="322"/>
        <v>17.399999999999999</v>
      </c>
      <c r="K1456" s="86">
        <f t="shared" si="323"/>
        <v>17.399999999999999</v>
      </c>
    </row>
    <row r="1457" spans="1:11" ht="22.5" x14ac:dyDescent="0.2">
      <c r="A1457" s="28" t="s">
        <v>2526</v>
      </c>
      <c r="B1457" s="50" t="s">
        <v>234</v>
      </c>
      <c r="C1457" s="51">
        <v>71321</v>
      </c>
      <c r="D1457" s="236" t="s">
        <v>1153</v>
      </c>
      <c r="E1457" s="48" t="s">
        <v>230</v>
      </c>
      <c r="F1457" s="74">
        <v>1</v>
      </c>
      <c r="G1457" s="54">
        <v>1</v>
      </c>
      <c r="H1457" s="54">
        <v>13.9</v>
      </c>
      <c r="I1457" s="54">
        <v>6.22</v>
      </c>
      <c r="J1457" s="86">
        <f t="shared" si="322"/>
        <v>20.12</v>
      </c>
      <c r="K1457" s="86">
        <f t="shared" si="323"/>
        <v>20.12</v>
      </c>
    </row>
    <row r="1458" spans="1:11" ht="22.5" x14ac:dyDescent="0.2">
      <c r="A1458" s="28" t="s">
        <v>2527</v>
      </c>
      <c r="B1458" s="50" t="s">
        <v>318</v>
      </c>
      <c r="C1458" s="51">
        <v>93661</v>
      </c>
      <c r="D1458" s="236" t="s">
        <v>2511</v>
      </c>
      <c r="E1458" s="48" t="s">
        <v>230</v>
      </c>
      <c r="F1458" s="74">
        <v>3</v>
      </c>
      <c r="G1458" s="54">
        <v>3</v>
      </c>
      <c r="H1458" s="54">
        <v>40.299999999999997</v>
      </c>
      <c r="I1458" s="54">
        <v>3.01</v>
      </c>
      <c r="J1458" s="86">
        <f t="shared" si="322"/>
        <v>129.93</v>
      </c>
      <c r="K1458" s="86">
        <f t="shared" si="323"/>
        <v>129.93</v>
      </c>
    </row>
    <row r="1459" spans="1:11" ht="22.5" x14ac:dyDescent="0.2">
      <c r="A1459" s="28" t="s">
        <v>2528</v>
      </c>
      <c r="B1459" s="50" t="s">
        <v>234</v>
      </c>
      <c r="C1459" s="51">
        <v>71186</v>
      </c>
      <c r="D1459" s="236" t="s">
        <v>2191</v>
      </c>
      <c r="E1459" s="48" t="s">
        <v>230</v>
      </c>
      <c r="F1459" s="74">
        <v>3</v>
      </c>
      <c r="G1459" s="54">
        <v>3</v>
      </c>
      <c r="H1459" s="54">
        <v>130.47</v>
      </c>
      <c r="I1459" s="54">
        <v>31.119999999999997</v>
      </c>
      <c r="J1459" s="86">
        <f t="shared" si="322"/>
        <v>484.77</v>
      </c>
      <c r="K1459" s="86">
        <f t="shared" si="323"/>
        <v>484.77</v>
      </c>
    </row>
    <row r="1460" spans="1:11" ht="22.5" x14ac:dyDescent="0.2">
      <c r="A1460" s="28" t="s">
        <v>2529</v>
      </c>
      <c r="B1460" s="50" t="s">
        <v>400</v>
      </c>
      <c r="C1460" s="58" t="s">
        <v>2514</v>
      </c>
      <c r="D1460" s="236" t="s">
        <v>2515</v>
      </c>
      <c r="E1460" s="48" t="s">
        <v>236</v>
      </c>
      <c r="F1460" s="74">
        <v>0.4</v>
      </c>
      <c r="G1460" s="54">
        <v>0.4</v>
      </c>
      <c r="H1460" s="54">
        <v>165.26000000000002</v>
      </c>
      <c r="I1460" s="54">
        <v>24.9</v>
      </c>
      <c r="J1460" s="86">
        <f t="shared" si="322"/>
        <v>76.06</v>
      </c>
      <c r="K1460" s="86">
        <f t="shared" si="323"/>
        <v>76.06</v>
      </c>
    </row>
    <row r="1461" spans="1:11" ht="22.5" x14ac:dyDescent="0.2">
      <c r="A1461" s="55" t="s">
        <v>2530</v>
      </c>
      <c r="B1461" s="56"/>
      <c r="C1461" s="56"/>
      <c r="D1461" s="55" t="s">
        <v>2531</v>
      </c>
      <c r="E1461" s="56"/>
      <c r="F1461" s="80"/>
      <c r="G1461" s="80"/>
      <c r="H1461" s="80"/>
      <c r="I1461" s="80"/>
      <c r="J1461" s="88">
        <f>SUM(J1462:J1476)</f>
        <v>4580.2500000000009</v>
      </c>
      <c r="K1461" s="88">
        <f>SUM(K1462:K1476)</f>
        <v>4580.2500000000009</v>
      </c>
    </row>
    <row r="1462" spans="1:11" ht="22.5" x14ac:dyDescent="0.2">
      <c r="A1462" s="28" t="s">
        <v>2532</v>
      </c>
      <c r="B1462" s="50" t="s">
        <v>234</v>
      </c>
      <c r="C1462" s="51">
        <v>70700</v>
      </c>
      <c r="D1462" s="236" t="s">
        <v>2460</v>
      </c>
      <c r="E1462" s="48" t="s">
        <v>230</v>
      </c>
      <c r="F1462" s="74">
        <v>1</v>
      </c>
      <c r="G1462" s="54">
        <v>1</v>
      </c>
      <c r="H1462" s="54">
        <v>189.46</v>
      </c>
      <c r="I1462" s="54">
        <v>62.25</v>
      </c>
      <c r="J1462" s="86">
        <f t="shared" ref="J1462:J1476" si="324">TRUNC((I1462+H1462)*F1462,2)</f>
        <v>251.71</v>
      </c>
      <c r="K1462" s="86">
        <f t="shared" ref="K1462:K1476" si="325">TRUNC((I1462+H1462)*G1462,2)</f>
        <v>251.71</v>
      </c>
    </row>
    <row r="1463" spans="1:11" ht="22.5" x14ac:dyDescent="0.2">
      <c r="A1463" s="28" t="s">
        <v>2533</v>
      </c>
      <c r="B1463" s="50" t="s">
        <v>400</v>
      </c>
      <c r="C1463" s="58" t="s">
        <v>2463</v>
      </c>
      <c r="D1463" s="236" t="s">
        <v>2464</v>
      </c>
      <c r="E1463" s="48" t="s">
        <v>230</v>
      </c>
      <c r="F1463" s="74">
        <v>1</v>
      </c>
      <c r="G1463" s="54">
        <v>1</v>
      </c>
      <c r="H1463" s="54">
        <v>156.76</v>
      </c>
      <c r="I1463" s="54">
        <v>62.25</v>
      </c>
      <c r="J1463" s="86">
        <f t="shared" si="324"/>
        <v>219.01</v>
      </c>
      <c r="K1463" s="86">
        <f t="shared" si="325"/>
        <v>219.01</v>
      </c>
    </row>
    <row r="1464" spans="1:11" ht="22.5" x14ac:dyDescent="0.2">
      <c r="A1464" s="28" t="s">
        <v>2534</v>
      </c>
      <c r="B1464" s="50" t="s">
        <v>234</v>
      </c>
      <c r="C1464" s="51">
        <v>70305</v>
      </c>
      <c r="D1464" s="236" t="s">
        <v>2466</v>
      </c>
      <c r="E1464" s="48" t="s">
        <v>230</v>
      </c>
      <c r="F1464" s="74">
        <v>3</v>
      </c>
      <c r="G1464" s="54">
        <v>3</v>
      </c>
      <c r="H1464" s="54">
        <v>26.7</v>
      </c>
      <c r="I1464" s="54">
        <v>15.56</v>
      </c>
      <c r="J1464" s="86">
        <f t="shared" si="324"/>
        <v>126.78</v>
      </c>
      <c r="K1464" s="86">
        <f t="shared" si="325"/>
        <v>126.78</v>
      </c>
    </row>
    <row r="1465" spans="1:11" ht="22.5" x14ac:dyDescent="0.2">
      <c r="A1465" s="28" t="s">
        <v>2535</v>
      </c>
      <c r="B1465" s="50" t="s">
        <v>234</v>
      </c>
      <c r="C1465" s="51">
        <v>70776</v>
      </c>
      <c r="D1465" s="236" t="s">
        <v>2536</v>
      </c>
      <c r="E1465" s="48" t="s">
        <v>230</v>
      </c>
      <c r="F1465" s="74">
        <v>2</v>
      </c>
      <c r="G1465" s="54">
        <v>2</v>
      </c>
      <c r="H1465" s="54">
        <v>424.69000000000005</v>
      </c>
      <c r="I1465" s="54">
        <v>113.13</v>
      </c>
      <c r="J1465" s="86">
        <f t="shared" si="324"/>
        <v>1075.6400000000001</v>
      </c>
      <c r="K1465" s="86">
        <f t="shared" si="325"/>
        <v>1075.6400000000001</v>
      </c>
    </row>
    <row r="1466" spans="1:11" ht="22.5" x14ac:dyDescent="0.2">
      <c r="A1466" s="28" t="s">
        <v>2537</v>
      </c>
      <c r="B1466" s="50" t="s">
        <v>234</v>
      </c>
      <c r="C1466" s="51">
        <v>70837</v>
      </c>
      <c r="D1466" s="236" t="s">
        <v>2538</v>
      </c>
      <c r="E1466" s="48" t="s">
        <v>230</v>
      </c>
      <c r="F1466" s="74">
        <v>1</v>
      </c>
      <c r="G1466" s="54">
        <v>1</v>
      </c>
      <c r="H1466" s="54">
        <v>417.94000000000005</v>
      </c>
      <c r="I1466" s="54">
        <v>113.13</v>
      </c>
      <c r="J1466" s="86">
        <f t="shared" si="324"/>
        <v>531.07000000000005</v>
      </c>
      <c r="K1466" s="86">
        <f t="shared" si="325"/>
        <v>531.07000000000005</v>
      </c>
    </row>
    <row r="1467" spans="1:11" ht="22.5" x14ac:dyDescent="0.2">
      <c r="A1467" s="28" t="s">
        <v>2539</v>
      </c>
      <c r="B1467" s="50" t="s">
        <v>234</v>
      </c>
      <c r="C1467" s="51">
        <v>71174</v>
      </c>
      <c r="D1467" s="236" t="s">
        <v>2540</v>
      </c>
      <c r="E1467" s="48" t="s">
        <v>230</v>
      </c>
      <c r="F1467" s="74">
        <v>1</v>
      </c>
      <c r="G1467" s="54">
        <v>1</v>
      </c>
      <c r="H1467" s="54">
        <v>64</v>
      </c>
      <c r="I1467" s="54">
        <v>28.009999999999998</v>
      </c>
      <c r="J1467" s="86">
        <f t="shared" si="324"/>
        <v>92.01</v>
      </c>
      <c r="K1467" s="86">
        <f t="shared" si="325"/>
        <v>92.01</v>
      </c>
    </row>
    <row r="1468" spans="1:11" ht="22.5" x14ac:dyDescent="0.2">
      <c r="A1468" s="28" t="s">
        <v>2541</v>
      </c>
      <c r="B1468" s="50" t="s">
        <v>318</v>
      </c>
      <c r="C1468" s="51">
        <v>93671</v>
      </c>
      <c r="D1468" s="236" t="s">
        <v>968</v>
      </c>
      <c r="E1468" s="48" t="s">
        <v>230</v>
      </c>
      <c r="F1468" s="74">
        <v>2</v>
      </c>
      <c r="G1468" s="54">
        <v>2</v>
      </c>
      <c r="H1468" s="54">
        <v>52.54</v>
      </c>
      <c r="I1468" s="54">
        <v>8.64</v>
      </c>
      <c r="J1468" s="86">
        <f t="shared" si="324"/>
        <v>122.36</v>
      </c>
      <c r="K1468" s="86">
        <f t="shared" si="325"/>
        <v>122.36</v>
      </c>
    </row>
    <row r="1469" spans="1:11" ht="22.5" x14ac:dyDescent="0.2">
      <c r="A1469" s="28" t="s">
        <v>2542</v>
      </c>
      <c r="B1469" s="50" t="s">
        <v>318</v>
      </c>
      <c r="C1469" s="51">
        <v>93670</v>
      </c>
      <c r="D1469" s="236" t="s">
        <v>2543</v>
      </c>
      <c r="E1469" s="48" t="s">
        <v>230</v>
      </c>
      <c r="F1469" s="74">
        <v>1</v>
      </c>
      <c r="G1469" s="54">
        <v>1</v>
      </c>
      <c r="H1469" s="54">
        <v>51.27</v>
      </c>
      <c r="I1469" s="54">
        <v>6.28</v>
      </c>
      <c r="J1469" s="86">
        <f t="shared" si="324"/>
        <v>57.55</v>
      </c>
      <c r="K1469" s="86">
        <f t="shared" si="325"/>
        <v>57.55</v>
      </c>
    </row>
    <row r="1470" spans="1:11" ht="22.5" x14ac:dyDescent="0.2">
      <c r="A1470" s="28" t="s">
        <v>2544</v>
      </c>
      <c r="B1470" s="50" t="s">
        <v>234</v>
      </c>
      <c r="C1470" s="51">
        <v>70286</v>
      </c>
      <c r="D1470" s="236" t="s">
        <v>2545</v>
      </c>
      <c r="E1470" s="48" t="s">
        <v>230</v>
      </c>
      <c r="F1470" s="74">
        <v>4</v>
      </c>
      <c r="G1470" s="54">
        <v>4</v>
      </c>
      <c r="H1470" s="54">
        <v>4.88</v>
      </c>
      <c r="I1470" s="54">
        <v>6.2200000000000006</v>
      </c>
      <c r="J1470" s="86">
        <f t="shared" si="324"/>
        <v>44.4</v>
      </c>
      <c r="K1470" s="86">
        <f t="shared" si="325"/>
        <v>44.4</v>
      </c>
    </row>
    <row r="1471" spans="1:11" ht="22.5" x14ac:dyDescent="0.2">
      <c r="A1471" s="28" t="s">
        <v>2546</v>
      </c>
      <c r="B1471" s="50" t="s">
        <v>234</v>
      </c>
      <c r="C1471" s="51">
        <v>70288</v>
      </c>
      <c r="D1471" s="236" t="s">
        <v>2484</v>
      </c>
      <c r="E1471" s="48" t="s">
        <v>230</v>
      </c>
      <c r="F1471" s="74">
        <v>8</v>
      </c>
      <c r="G1471" s="54">
        <v>8</v>
      </c>
      <c r="H1471" s="54">
        <v>7.2</v>
      </c>
      <c r="I1471" s="54">
        <v>7.24</v>
      </c>
      <c r="J1471" s="86">
        <f t="shared" si="324"/>
        <v>115.52</v>
      </c>
      <c r="K1471" s="86">
        <f t="shared" si="325"/>
        <v>115.52</v>
      </c>
    </row>
    <row r="1472" spans="1:11" ht="22.5" x14ac:dyDescent="0.2">
      <c r="A1472" s="28" t="s">
        <v>2547</v>
      </c>
      <c r="B1472" s="50" t="s">
        <v>234</v>
      </c>
      <c r="C1472" s="51">
        <v>71184</v>
      </c>
      <c r="D1472" s="236" t="s">
        <v>452</v>
      </c>
      <c r="E1472" s="48" t="s">
        <v>230</v>
      </c>
      <c r="F1472" s="74">
        <v>4</v>
      </c>
      <c r="G1472" s="54">
        <v>4</v>
      </c>
      <c r="H1472" s="54">
        <v>75.45</v>
      </c>
      <c r="I1472" s="54">
        <v>31.119999999999997</v>
      </c>
      <c r="J1472" s="86">
        <f t="shared" si="324"/>
        <v>426.28</v>
      </c>
      <c r="K1472" s="86">
        <f t="shared" si="325"/>
        <v>426.28</v>
      </c>
    </row>
    <row r="1473" spans="1:11" ht="22.5" x14ac:dyDescent="0.2">
      <c r="A1473" s="28" t="s">
        <v>2548</v>
      </c>
      <c r="B1473" s="50" t="s">
        <v>234</v>
      </c>
      <c r="C1473" s="51">
        <v>70893</v>
      </c>
      <c r="D1473" s="236" t="s">
        <v>2477</v>
      </c>
      <c r="E1473" s="48" t="s">
        <v>230</v>
      </c>
      <c r="F1473" s="74">
        <v>2</v>
      </c>
      <c r="G1473" s="54">
        <v>2</v>
      </c>
      <c r="H1473" s="54">
        <v>278.17</v>
      </c>
      <c r="I1473" s="54">
        <v>90.27</v>
      </c>
      <c r="J1473" s="86">
        <f t="shared" si="324"/>
        <v>736.88</v>
      </c>
      <c r="K1473" s="86">
        <f t="shared" si="325"/>
        <v>736.88</v>
      </c>
    </row>
    <row r="1474" spans="1:11" ht="22.5" x14ac:dyDescent="0.2">
      <c r="A1474" s="28" t="s">
        <v>2549</v>
      </c>
      <c r="B1474" s="50" t="s">
        <v>234</v>
      </c>
      <c r="C1474" s="51">
        <v>81894</v>
      </c>
      <c r="D1474" s="236" t="s">
        <v>2480</v>
      </c>
      <c r="E1474" s="48" t="s">
        <v>230</v>
      </c>
      <c r="F1474" s="74">
        <v>2</v>
      </c>
      <c r="G1474" s="54">
        <v>2</v>
      </c>
      <c r="H1474" s="54">
        <v>35.64</v>
      </c>
      <c r="I1474" s="54">
        <v>24.89</v>
      </c>
      <c r="J1474" s="86">
        <f t="shared" si="324"/>
        <v>121.06</v>
      </c>
      <c r="K1474" s="86">
        <f t="shared" si="325"/>
        <v>121.06</v>
      </c>
    </row>
    <row r="1475" spans="1:11" ht="22.5" x14ac:dyDescent="0.2">
      <c r="A1475" s="28" t="s">
        <v>2550</v>
      </c>
      <c r="B1475" s="50" t="s">
        <v>234</v>
      </c>
      <c r="C1475" s="51">
        <v>70561</v>
      </c>
      <c r="D1475" s="236" t="s">
        <v>2289</v>
      </c>
      <c r="E1475" s="48" t="s">
        <v>255</v>
      </c>
      <c r="F1475" s="74">
        <v>20</v>
      </c>
      <c r="G1475" s="54">
        <v>20</v>
      </c>
      <c r="H1475" s="54">
        <v>7.6</v>
      </c>
      <c r="I1475" s="54">
        <v>4.22</v>
      </c>
      <c r="J1475" s="86">
        <f t="shared" si="324"/>
        <v>236.4</v>
      </c>
      <c r="K1475" s="86">
        <f t="shared" si="325"/>
        <v>236.4</v>
      </c>
    </row>
    <row r="1476" spans="1:11" ht="22.5" x14ac:dyDescent="0.2">
      <c r="A1476" s="28" t="s">
        <v>2551</v>
      </c>
      <c r="B1476" s="50" t="s">
        <v>234</v>
      </c>
      <c r="C1476" s="51">
        <v>71064</v>
      </c>
      <c r="D1476" s="236" t="s">
        <v>2552</v>
      </c>
      <c r="E1476" s="48" t="s">
        <v>230</v>
      </c>
      <c r="F1476" s="74">
        <v>2</v>
      </c>
      <c r="G1476" s="54">
        <v>2</v>
      </c>
      <c r="H1476" s="54">
        <v>137.08000000000001</v>
      </c>
      <c r="I1476" s="54">
        <v>74.710000000000008</v>
      </c>
      <c r="J1476" s="86">
        <f t="shared" si="324"/>
        <v>423.58</v>
      </c>
      <c r="K1476" s="86">
        <f t="shared" si="325"/>
        <v>423.58</v>
      </c>
    </row>
    <row r="1477" spans="1:11" x14ac:dyDescent="0.2">
      <c r="A1477" s="44" t="s">
        <v>2553</v>
      </c>
      <c r="B1477" s="45"/>
      <c r="C1477" s="45"/>
      <c r="D1477" s="44" t="s">
        <v>688</v>
      </c>
      <c r="E1477" s="45"/>
      <c r="F1477" s="79"/>
      <c r="G1477" s="79"/>
      <c r="H1477" s="79"/>
      <c r="I1477" s="79"/>
      <c r="J1477" s="85">
        <f>J1478</f>
        <v>2307.58</v>
      </c>
      <c r="K1477" s="85">
        <f>K1478</f>
        <v>2307.58</v>
      </c>
    </row>
    <row r="1478" spans="1:11" x14ac:dyDescent="0.2">
      <c r="A1478" s="55" t="s">
        <v>2554</v>
      </c>
      <c r="B1478" s="56"/>
      <c r="C1478" s="56"/>
      <c r="D1478" s="55" t="s">
        <v>2103</v>
      </c>
      <c r="E1478" s="56"/>
      <c r="F1478" s="80"/>
      <c r="G1478" s="80"/>
      <c r="H1478" s="80"/>
      <c r="I1478" s="80"/>
      <c r="J1478" s="88">
        <f>SUM(J1479:J1480)</f>
        <v>2307.58</v>
      </c>
      <c r="K1478" s="88">
        <f>SUM(K1479:K1480)</f>
        <v>2307.58</v>
      </c>
    </row>
    <row r="1479" spans="1:11" ht="33.75" x14ac:dyDescent="0.2">
      <c r="A1479" s="28" t="s">
        <v>2555</v>
      </c>
      <c r="B1479" s="50" t="s">
        <v>400</v>
      </c>
      <c r="C1479" s="58" t="s">
        <v>2556</v>
      </c>
      <c r="D1479" s="237" t="s">
        <v>2557</v>
      </c>
      <c r="E1479" s="48" t="s">
        <v>236</v>
      </c>
      <c r="F1479" s="74">
        <v>20</v>
      </c>
      <c r="G1479" s="54">
        <v>20</v>
      </c>
      <c r="H1479" s="54">
        <v>72.36999999999999</v>
      </c>
      <c r="I1479" s="54">
        <v>38.659999999999997</v>
      </c>
      <c r="J1479" s="86">
        <f t="shared" ref="J1479:J1480" si="326">TRUNC((I1479+H1479)*F1479,2)</f>
        <v>2220.6</v>
      </c>
      <c r="K1479" s="86">
        <f t="shared" ref="K1479:K1480" si="327">TRUNC((I1479+H1479)*G1479,2)</f>
        <v>2220.6</v>
      </c>
    </row>
    <row r="1480" spans="1:11" ht="33.75" x14ac:dyDescent="0.2">
      <c r="A1480" s="28" t="s">
        <v>2558</v>
      </c>
      <c r="B1480" s="50" t="s">
        <v>234</v>
      </c>
      <c r="C1480" s="51">
        <v>201410</v>
      </c>
      <c r="D1480" s="236" t="s">
        <v>2559</v>
      </c>
      <c r="E1480" s="48" t="s">
        <v>236</v>
      </c>
      <c r="F1480" s="74">
        <v>1.52</v>
      </c>
      <c r="G1480" s="54">
        <v>1.52</v>
      </c>
      <c r="H1480" s="54">
        <v>18.259999999999998</v>
      </c>
      <c r="I1480" s="54">
        <v>38.97</v>
      </c>
      <c r="J1480" s="86">
        <f t="shared" si="326"/>
        <v>86.98</v>
      </c>
      <c r="K1480" s="86">
        <f t="shared" si="327"/>
        <v>86.98</v>
      </c>
    </row>
    <row r="1481" spans="1:11" x14ac:dyDescent="0.2">
      <c r="A1481" s="44" t="s">
        <v>2560</v>
      </c>
      <c r="B1481" s="45"/>
      <c r="C1481" s="45"/>
      <c r="D1481" s="44" t="s">
        <v>721</v>
      </c>
      <c r="E1481" s="45"/>
      <c r="F1481" s="79"/>
      <c r="G1481" s="79"/>
      <c r="H1481" s="79"/>
      <c r="I1481" s="79"/>
      <c r="J1481" s="85">
        <f>J1482</f>
        <v>2182.88</v>
      </c>
      <c r="K1481" s="85">
        <f>K1482</f>
        <v>2182.88</v>
      </c>
    </row>
    <row r="1482" spans="1:11" x14ac:dyDescent="0.2">
      <c r="A1482" s="55" t="s">
        <v>2561</v>
      </c>
      <c r="B1482" s="56"/>
      <c r="C1482" s="56"/>
      <c r="D1482" s="55" t="s">
        <v>2103</v>
      </c>
      <c r="E1482" s="56"/>
      <c r="F1482" s="80"/>
      <c r="G1482" s="80"/>
      <c r="H1482" s="80"/>
      <c r="I1482" s="80"/>
      <c r="J1482" s="88">
        <f>J1483</f>
        <v>2182.88</v>
      </c>
      <c r="K1482" s="88">
        <f>K1483</f>
        <v>2182.88</v>
      </c>
    </row>
    <row r="1483" spans="1:11" ht="22.5" x14ac:dyDescent="0.2">
      <c r="A1483" s="28" t="s">
        <v>2562</v>
      </c>
      <c r="B1483" s="50" t="s">
        <v>234</v>
      </c>
      <c r="C1483" s="51">
        <v>180302</v>
      </c>
      <c r="D1483" s="236" t="s">
        <v>2563</v>
      </c>
      <c r="E1483" s="48" t="s">
        <v>236</v>
      </c>
      <c r="F1483" s="74">
        <v>4</v>
      </c>
      <c r="G1483" s="54">
        <v>4</v>
      </c>
      <c r="H1483" s="54">
        <v>507.16999999999996</v>
      </c>
      <c r="I1483" s="54">
        <v>38.549999999999997</v>
      </c>
      <c r="J1483" s="86">
        <f>TRUNC((I1483+H1483)*F1483,2)</f>
        <v>2182.88</v>
      </c>
      <c r="K1483" s="86">
        <f>TRUNC((I1483+H1483)*G1483,2)</f>
        <v>2182.88</v>
      </c>
    </row>
    <row r="1484" spans="1:11" x14ac:dyDescent="0.2">
      <c r="A1484" s="44" t="s">
        <v>2564</v>
      </c>
      <c r="B1484" s="45"/>
      <c r="C1484" s="45"/>
      <c r="D1484" s="44" t="s">
        <v>745</v>
      </c>
      <c r="E1484" s="45"/>
      <c r="F1484" s="79"/>
      <c r="G1484" s="79"/>
      <c r="H1484" s="79"/>
      <c r="I1484" s="79"/>
      <c r="J1484" s="87">
        <f>J1485</f>
        <v>763.59999999999991</v>
      </c>
      <c r="K1484" s="87">
        <f>K1485</f>
        <v>763.59999999999991</v>
      </c>
    </row>
    <row r="1485" spans="1:11" x14ac:dyDescent="0.2">
      <c r="A1485" s="55" t="s">
        <v>2565</v>
      </c>
      <c r="B1485" s="56"/>
      <c r="C1485" s="56"/>
      <c r="D1485" s="55" t="s">
        <v>2103</v>
      </c>
      <c r="E1485" s="56"/>
      <c r="F1485" s="80"/>
      <c r="G1485" s="80"/>
      <c r="H1485" s="80"/>
      <c r="I1485" s="80"/>
      <c r="J1485" s="89">
        <f>SUM(J1486:J1487)</f>
        <v>763.59999999999991</v>
      </c>
      <c r="K1485" s="89">
        <f>SUM(K1486:K1487)</f>
        <v>763.59999999999991</v>
      </c>
    </row>
    <row r="1486" spans="1:11" ht="22.5" x14ac:dyDescent="0.2">
      <c r="A1486" s="28" t="s">
        <v>2566</v>
      </c>
      <c r="B1486" s="50" t="s">
        <v>234</v>
      </c>
      <c r="C1486" s="51">
        <v>200150</v>
      </c>
      <c r="D1486" s="236" t="s">
        <v>747</v>
      </c>
      <c r="E1486" s="48" t="s">
        <v>236</v>
      </c>
      <c r="F1486" s="74">
        <v>40</v>
      </c>
      <c r="G1486" s="54">
        <v>40</v>
      </c>
      <c r="H1486" s="54">
        <v>3.05</v>
      </c>
      <c r="I1486" s="54">
        <v>1.03</v>
      </c>
      <c r="J1486" s="86">
        <f t="shared" ref="J1486:J1487" si="328">TRUNC((I1486+H1486)*F1486,2)</f>
        <v>163.19999999999999</v>
      </c>
      <c r="K1486" s="86">
        <f t="shared" ref="K1486:K1487" si="329">TRUNC((I1486+H1486)*G1486,2)</f>
        <v>163.19999999999999</v>
      </c>
    </row>
    <row r="1487" spans="1:11" ht="22.5" x14ac:dyDescent="0.2">
      <c r="A1487" s="28" t="s">
        <v>2567</v>
      </c>
      <c r="B1487" s="50" t="s">
        <v>234</v>
      </c>
      <c r="C1487" s="51">
        <v>200403</v>
      </c>
      <c r="D1487" s="236" t="s">
        <v>751</v>
      </c>
      <c r="E1487" s="48" t="s">
        <v>236</v>
      </c>
      <c r="F1487" s="74">
        <v>40</v>
      </c>
      <c r="G1487" s="54">
        <v>40</v>
      </c>
      <c r="H1487" s="54">
        <v>2.4</v>
      </c>
      <c r="I1487" s="54">
        <v>12.610000000000001</v>
      </c>
      <c r="J1487" s="86">
        <f t="shared" si="328"/>
        <v>600.4</v>
      </c>
      <c r="K1487" s="86">
        <f t="shared" si="329"/>
        <v>600.4</v>
      </c>
    </row>
    <row r="1488" spans="1:11" x14ac:dyDescent="0.2">
      <c r="A1488" s="44" t="s">
        <v>2568</v>
      </c>
      <c r="B1488" s="45"/>
      <c r="C1488" s="45"/>
      <c r="D1488" s="44" t="s">
        <v>299</v>
      </c>
      <c r="E1488" s="45"/>
      <c r="F1488" s="79"/>
      <c r="G1488" s="79"/>
      <c r="H1488" s="79"/>
      <c r="I1488" s="79"/>
      <c r="J1488" s="87">
        <f>J1489</f>
        <v>291.24</v>
      </c>
      <c r="K1488" s="87">
        <f>K1489</f>
        <v>291.24</v>
      </c>
    </row>
    <row r="1489" spans="1:11" x14ac:dyDescent="0.2">
      <c r="A1489" s="55" t="s">
        <v>2569</v>
      </c>
      <c r="B1489" s="56"/>
      <c r="C1489" s="56"/>
      <c r="D1489" s="55" t="s">
        <v>2103</v>
      </c>
      <c r="E1489" s="56"/>
      <c r="F1489" s="80"/>
      <c r="G1489" s="80"/>
      <c r="H1489" s="80"/>
      <c r="I1489" s="80"/>
      <c r="J1489" s="89">
        <f>SUM(J1490:J1491)</f>
        <v>291.24</v>
      </c>
      <c r="K1489" s="89">
        <f>SUM(K1490:K1491)</f>
        <v>291.24</v>
      </c>
    </row>
    <row r="1490" spans="1:11" ht="22.5" x14ac:dyDescent="0.2">
      <c r="A1490" s="28" t="s">
        <v>2570</v>
      </c>
      <c r="B1490" s="50" t="s">
        <v>234</v>
      </c>
      <c r="C1490" s="51">
        <v>220107</v>
      </c>
      <c r="D1490" s="236" t="s">
        <v>774</v>
      </c>
      <c r="E1490" s="48" t="s">
        <v>280</v>
      </c>
      <c r="F1490" s="74">
        <v>0.22</v>
      </c>
      <c r="G1490" s="54">
        <v>0.22</v>
      </c>
      <c r="H1490" s="54">
        <v>151.24</v>
      </c>
      <c r="I1490" s="54">
        <v>21.01</v>
      </c>
      <c r="J1490" s="86">
        <f t="shared" ref="J1490:J1491" si="330">TRUNC((I1490+H1490)*F1490,2)</f>
        <v>37.89</v>
      </c>
      <c r="K1490" s="86">
        <f t="shared" ref="K1490:K1491" si="331">TRUNC((I1490+H1490)*G1490,2)</f>
        <v>37.89</v>
      </c>
    </row>
    <row r="1491" spans="1:11" ht="22.5" x14ac:dyDescent="0.2">
      <c r="A1491" s="28" t="s">
        <v>2571</v>
      </c>
      <c r="B1491" s="50" t="s">
        <v>234</v>
      </c>
      <c r="C1491" s="51">
        <v>220059</v>
      </c>
      <c r="D1491" s="236" t="s">
        <v>776</v>
      </c>
      <c r="E1491" s="48" t="s">
        <v>236</v>
      </c>
      <c r="F1491" s="74">
        <v>7.5</v>
      </c>
      <c r="G1491" s="54">
        <v>7.5</v>
      </c>
      <c r="H1491" s="54">
        <v>25.45</v>
      </c>
      <c r="I1491" s="54">
        <v>8.33</v>
      </c>
      <c r="J1491" s="86">
        <f t="shared" si="330"/>
        <v>253.35</v>
      </c>
      <c r="K1491" s="86">
        <f t="shared" si="331"/>
        <v>253.35</v>
      </c>
    </row>
    <row r="1492" spans="1:11" x14ac:dyDescent="0.2">
      <c r="A1492" s="44" t="s">
        <v>2572</v>
      </c>
      <c r="B1492" s="45"/>
      <c r="C1492" s="45"/>
      <c r="D1492" s="44" t="s">
        <v>303</v>
      </c>
      <c r="E1492" s="45"/>
      <c r="F1492" s="79"/>
      <c r="G1492" s="79"/>
      <c r="H1492" s="79"/>
      <c r="I1492" s="79"/>
      <c r="J1492" s="87">
        <f>J1493</f>
        <v>448</v>
      </c>
      <c r="K1492" s="87">
        <f>K1493</f>
        <v>448</v>
      </c>
    </row>
    <row r="1493" spans="1:11" x14ac:dyDescent="0.2">
      <c r="A1493" s="55" t="s">
        <v>2573</v>
      </c>
      <c r="B1493" s="56"/>
      <c r="C1493" s="56"/>
      <c r="D1493" s="55" t="s">
        <v>2103</v>
      </c>
      <c r="E1493" s="56"/>
      <c r="F1493" s="80"/>
      <c r="G1493" s="80"/>
      <c r="H1493" s="80"/>
      <c r="I1493" s="80"/>
      <c r="J1493" s="89">
        <f>J1494</f>
        <v>448</v>
      </c>
      <c r="K1493" s="89">
        <f>K1494</f>
        <v>448</v>
      </c>
    </row>
    <row r="1494" spans="1:11" ht="22.5" x14ac:dyDescent="0.2">
      <c r="A1494" s="28" t="s">
        <v>2574</v>
      </c>
      <c r="B1494" s="50" t="s">
        <v>234</v>
      </c>
      <c r="C1494" s="51">
        <v>261000</v>
      </c>
      <c r="D1494" s="236" t="s">
        <v>803</v>
      </c>
      <c r="E1494" s="48" t="s">
        <v>236</v>
      </c>
      <c r="F1494" s="74">
        <v>40</v>
      </c>
      <c r="G1494" s="54">
        <v>40</v>
      </c>
      <c r="H1494" s="54">
        <v>4.55</v>
      </c>
      <c r="I1494" s="54">
        <v>6.6499999999999995</v>
      </c>
      <c r="J1494" s="86">
        <f>TRUNC((I1494+H1494)*F1494,2)</f>
        <v>448</v>
      </c>
      <c r="K1494" s="86">
        <f>TRUNC((I1494+H1494)*G1494,2)</f>
        <v>448</v>
      </c>
    </row>
    <row r="1495" spans="1:11" x14ac:dyDescent="0.2">
      <c r="A1495" s="40">
        <v>19</v>
      </c>
      <c r="B1495" s="41"/>
      <c r="C1495" s="41"/>
      <c r="D1495" s="42" t="s">
        <v>206</v>
      </c>
      <c r="E1495" s="43" t="s">
        <v>230</v>
      </c>
      <c r="F1495" s="77">
        <v>1</v>
      </c>
      <c r="G1495" s="78"/>
      <c r="H1495" s="78"/>
      <c r="I1495" s="78"/>
      <c r="J1495" s="84">
        <f>SUM(J1496,J1508,J1510,J1513,J1526,J1571,J1576,J1578,J1582,J1584,J1591,J1593,J1600,J1605,J1608,J1615,J1617,J1637)</f>
        <v>495185.14999999997</v>
      </c>
      <c r="K1495" s="84">
        <f>SUM(K1496,K1508,K1510,K1513,K1526,K1571,K1576,K1578,K1582,K1584,K1591,K1593,K1600,K1605,K1608,K1615,K1617,K1637)</f>
        <v>495185.14999999997</v>
      </c>
    </row>
    <row r="1496" spans="1:11" x14ac:dyDescent="0.2">
      <c r="A1496" s="44" t="s">
        <v>2575</v>
      </c>
      <c r="B1496" s="45"/>
      <c r="C1496" s="45"/>
      <c r="D1496" s="44" t="s">
        <v>232</v>
      </c>
      <c r="E1496" s="45"/>
      <c r="F1496" s="79"/>
      <c r="G1496" s="79"/>
      <c r="H1496" s="79"/>
      <c r="I1496" s="79"/>
      <c r="J1496" s="85">
        <f>SUM(J1497:J1507)</f>
        <v>28849.96</v>
      </c>
      <c r="K1496" s="85">
        <f>SUM(K1497:K1507)</f>
        <v>28849.96</v>
      </c>
    </row>
    <row r="1497" spans="1:11" ht="33.75" x14ac:dyDescent="0.2">
      <c r="A1497" s="28" t="s">
        <v>2576</v>
      </c>
      <c r="B1497" s="50" t="s">
        <v>234</v>
      </c>
      <c r="C1497" s="51">
        <v>20102</v>
      </c>
      <c r="D1497" s="237" t="s">
        <v>2577</v>
      </c>
      <c r="E1497" s="48" t="s">
        <v>236</v>
      </c>
      <c r="F1497" s="74">
        <v>539.07000000000005</v>
      </c>
      <c r="G1497" s="54">
        <v>539.07000000000005</v>
      </c>
      <c r="H1497" s="54">
        <v>0</v>
      </c>
      <c r="I1497" s="54">
        <v>2.6</v>
      </c>
      <c r="J1497" s="86">
        <f t="shared" ref="J1497:J1507" si="332">TRUNC((I1497+H1497)*F1497,2)</f>
        <v>1401.58</v>
      </c>
      <c r="K1497" s="86">
        <f t="shared" ref="K1497:K1507" si="333">TRUNC((I1497+H1497)*G1497,2)</f>
        <v>1401.58</v>
      </c>
    </row>
    <row r="1498" spans="1:11" ht="22.5" x14ac:dyDescent="0.2">
      <c r="A1498" s="28" t="s">
        <v>2578</v>
      </c>
      <c r="B1498" s="50" t="s">
        <v>234</v>
      </c>
      <c r="C1498" s="51">
        <v>20103</v>
      </c>
      <c r="D1498" s="236" t="s">
        <v>2579</v>
      </c>
      <c r="E1498" s="48" t="s">
        <v>236</v>
      </c>
      <c r="F1498" s="74">
        <v>539.07000000000005</v>
      </c>
      <c r="G1498" s="54">
        <v>539.07000000000005</v>
      </c>
      <c r="H1498" s="54">
        <v>0</v>
      </c>
      <c r="I1498" s="54">
        <v>13.49</v>
      </c>
      <c r="J1498" s="86">
        <f t="shared" si="332"/>
        <v>7272.05</v>
      </c>
      <c r="K1498" s="86">
        <f t="shared" si="333"/>
        <v>7272.05</v>
      </c>
    </row>
    <row r="1499" spans="1:11" ht="33.75" x14ac:dyDescent="0.2">
      <c r="A1499" s="28" t="s">
        <v>2580</v>
      </c>
      <c r="B1499" s="50" t="s">
        <v>234</v>
      </c>
      <c r="C1499" s="51">
        <v>20118</v>
      </c>
      <c r="D1499" s="236" t="s">
        <v>836</v>
      </c>
      <c r="E1499" s="48" t="s">
        <v>280</v>
      </c>
      <c r="F1499" s="74">
        <v>42.94</v>
      </c>
      <c r="G1499" s="54">
        <v>42.94</v>
      </c>
      <c r="H1499" s="54">
        <v>0</v>
      </c>
      <c r="I1499" s="54">
        <v>32.46</v>
      </c>
      <c r="J1499" s="86">
        <f t="shared" si="332"/>
        <v>1393.83</v>
      </c>
      <c r="K1499" s="86">
        <f t="shared" si="333"/>
        <v>1393.83</v>
      </c>
    </row>
    <row r="1500" spans="1:11" ht="22.5" x14ac:dyDescent="0.2">
      <c r="A1500" s="28" t="s">
        <v>2581</v>
      </c>
      <c r="B1500" s="50" t="s">
        <v>234</v>
      </c>
      <c r="C1500" s="51">
        <v>20106</v>
      </c>
      <c r="D1500" s="236" t="s">
        <v>2582</v>
      </c>
      <c r="E1500" s="48" t="s">
        <v>236</v>
      </c>
      <c r="F1500" s="74">
        <v>80.44</v>
      </c>
      <c r="G1500" s="54">
        <v>80.44</v>
      </c>
      <c r="H1500" s="54">
        <v>0</v>
      </c>
      <c r="I1500" s="54">
        <v>5.2</v>
      </c>
      <c r="J1500" s="86">
        <f t="shared" si="332"/>
        <v>418.28</v>
      </c>
      <c r="K1500" s="86">
        <f t="shared" si="333"/>
        <v>418.28</v>
      </c>
    </row>
    <row r="1501" spans="1:11" ht="22.5" x14ac:dyDescent="0.2">
      <c r="A1501" s="28" t="s">
        <v>2583</v>
      </c>
      <c r="B1501" s="50" t="s">
        <v>234</v>
      </c>
      <c r="C1501" s="51">
        <v>260104</v>
      </c>
      <c r="D1501" s="236" t="s">
        <v>2584</v>
      </c>
      <c r="E1501" s="48" t="s">
        <v>236</v>
      </c>
      <c r="F1501" s="75">
        <v>1964.57</v>
      </c>
      <c r="G1501" s="49">
        <v>1964.57</v>
      </c>
      <c r="H1501" s="54">
        <v>0</v>
      </c>
      <c r="I1501" s="54">
        <v>4.45</v>
      </c>
      <c r="J1501" s="86">
        <f t="shared" si="332"/>
        <v>8742.33</v>
      </c>
      <c r="K1501" s="86">
        <f t="shared" si="333"/>
        <v>8742.33</v>
      </c>
    </row>
    <row r="1502" spans="1:11" ht="22.5" x14ac:dyDescent="0.2">
      <c r="A1502" s="28" t="s">
        <v>2585</v>
      </c>
      <c r="B1502" s="50" t="s">
        <v>234</v>
      </c>
      <c r="C1502" s="51">
        <v>260105</v>
      </c>
      <c r="D1502" s="236" t="s">
        <v>2586</v>
      </c>
      <c r="E1502" s="48" t="s">
        <v>236</v>
      </c>
      <c r="F1502" s="74">
        <v>903.58</v>
      </c>
      <c r="G1502" s="54">
        <v>903.58</v>
      </c>
      <c r="H1502" s="54">
        <v>1.73</v>
      </c>
      <c r="I1502" s="54">
        <v>5.55</v>
      </c>
      <c r="J1502" s="86">
        <f t="shared" si="332"/>
        <v>6578.06</v>
      </c>
      <c r="K1502" s="86">
        <f t="shared" si="333"/>
        <v>6578.06</v>
      </c>
    </row>
    <row r="1503" spans="1:11" ht="22.5" x14ac:dyDescent="0.2">
      <c r="A1503" s="28" t="s">
        <v>2587</v>
      </c>
      <c r="B1503" s="50" t="s">
        <v>318</v>
      </c>
      <c r="C1503" s="51">
        <v>97632</v>
      </c>
      <c r="D1503" s="236" t="s">
        <v>2588</v>
      </c>
      <c r="E1503" s="48" t="s">
        <v>255</v>
      </c>
      <c r="F1503" s="74">
        <v>214.3</v>
      </c>
      <c r="G1503" s="54">
        <v>214.3</v>
      </c>
      <c r="H1503" s="54">
        <v>0.51</v>
      </c>
      <c r="I1503" s="54">
        <v>1.53</v>
      </c>
      <c r="J1503" s="86">
        <f t="shared" si="332"/>
        <v>437.17</v>
      </c>
      <c r="K1503" s="86">
        <f t="shared" si="333"/>
        <v>437.17</v>
      </c>
    </row>
    <row r="1504" spans="1:11" ht="22.5" x14ac:dyDescent="0.2">
      <c r="A1504" s="28" t="s">
        <v>2589</v>
      </c>
      <c r="B1504" s="50" t="s">
        <v>234</v>
      </c>
      <c r="C1504" s="51">
        <v>20139</v>
      </c>
      <c r="D1504" s="236" t="s">
        <v>2590</v>
      </c>
      <c r="E1504" s="48" t="s">
        <v>236</v>
      </c>
      <c r="F1504" s="74">
        <v>10.42</v>
      </c>
      <c r="G1504" s="54">
        <v>10.42</v>
      </c>
      <c r="H1504" s="54">
        <v>0</v>
      </c>
      <c r="I1504" s="54">
        <v>3.25</v>
      </c>
      <c r="J1504" s="86">
        <f t="shared" si="332"/>
        <v>33.86</v>
      </c>
      <c r="K1504" s="86">
        <f t="shared" si="333"/>
        <v>33.86</v>
      </c>
    </row>
    <row r="1505" spans="1:11" ht="22.5" x14ac:dyDescent="0.2">
      <c r="A1505" s="28" t="s">
        <v>2591</v>
      </c>
      <c r="B1505" s="50" t="s">
        <v>234</v>
      </c>
      <c r="C1505" s="51">
        <v>20121</v>
      </c>
      <c r="D1505" s="236" t="s">
        <v>834</v>
      </c>
      <c r="E1505" s="48" t="s">
        <v>280</v>
      </c>
      <c r="F1505" s="74">
        <v>18.149999999999999</v>
      </c>
      <c r="G1505" s="54">
        <v>18.149999999999999</v>
      </c>
      <c r="H1505" s="54">
        <v>0</v>
      </c>
      <c r="I1505" s="54">
        <v>135</v>
      </c>
      <c r="J1505" s="86">
        <f t="shared" si="332"/>
        <v>2450.25</v>
      </c>
      <c r="K1505" s="86">
        <f t="shared" si="333"/>
        <v>2450.25</v>
      </c>
    </row>
    <row r="1506" spans="1:11" ht="22.5" x14ac:dyDescent="0.2">
      <c r="A1506" s="28" t="s">
        <v>2592</v>
      </c>
      <c r="B1506" s="50" t="s">
        <v>400</v>
      </c>
      <c r="C1506" s="58" t="s">
        <v>2593</v>
      </c>
      <c r="D1506" s="236" t="s">
        <v>2594</v>
      </c>
      <c r="E1506" s="48" t="s">
        <v>260</v>
      </c>
      <c r="F1506" s="74">
        <v>4</v>
      </c>
      <c r="G1506" s="54">
        <v>4</v>
      </c>
      <c r="H1506" s="54">
        <v>0</v>
      </c>
      <c r="I1506" s="54">
        <v>12.98</v>
      </c>
      <c r="J1506" s="86">
        <f t="shared" si="332"/>
        <v>51.92</v>
      </c>
      <c r="K1506" s="86">
        <f t="shared" si="333"/>
        <v>51.92</v>
      </c>
    </row>
    <row r="1507" spans="1:11" ht="33.75" x14ac:dyDescent="0.2">
      <c r="A1507" s="52" t="s">
        <v>2595</v>
      </c>
      <c r="B1507" s="46" t="s">
        <v>234</v>
      </c>
      <c r="C1507" s="47">
        <v>20701</v>
      </c>
      <c r="D1507" s="236" t="s">
        <v>308</v>
      </c>
      <c r="E1507" s="53" t="s">
        <v>236</v>
      </c>
      <c r="F1507" s="74">
        <v>15.98</v>
      </c>
      <c r="G1507" s="54">
        <v>15.98</v>
      </c>
      <c r="H1507" s="54">
        <v>3.09</v>
      </c>
      <c r="I1507" s="54">
        <v>1.33</v>
      </c>
      <c r="J1507" s="86">
        <f t="shared" si="332"/>
        <v>70.63</v>
      </c>
      <c r="K1507" s="86">
        <f t="shared" si="333"/>
        <v>70.63</v>
      </c>
    </row>
    <row r="1508" spans="1:11" x14ac:dyDescent="0.2">
      <c r="A1508" s="44" t="s">
        <v>2596</v>
      </c>
      <c r="B1508" s="45"/>
      <c r="C1508" s="45"/>
      <c r="D1508" s="44" t="s">
        <v>246</v>
      </c>
      <c r="E1508" s="45"/>
      <c r="F1508" s="79"/>
      <c r="G1508" s="79"/>
      <c r="H1508" s="79"/>
      <c r="I1508" s="79"/>
      <c r="J1508" s="85">
        <f>J1509</f>
        <v>3820.25</v>
      </c>
      <c r="K1508" s="85">
        <f>K1509</f>
        <v>3820.25</v>
      </c>
    </row>
    <row r="1509" spans="1:11" ht="22.5" x14ac:dyDescent="0.2">
      <c r="A1509" s="28" t="s">
        <v>2597</v>
      </c>
      <c r="B1509" s="50" t="s">
        <v>234</v>
      </c>
      <c r="C1509" s="51">
        <v>30101</v>
      </c>
      <c r="D1509" s="236" t="s">
        <v>311</v>
      </c>
      <c r="E1509" s="48" t="s">
        <v>280</v>
      </c>
      <c r="F1509" s="74">
        <v>104.35</v>
      </c>
      <c r="G1509" s="54">
        <v>104.35</v>
      </c>
      <c r="H1509" s="54">
        <v>28.6</v>
      </c>
      <c r="I1509" s="54">
        <v>8.01</v>
      </c>
      <c r="J1509" s="86">
        <f>TRUNC((I1509+H1509)*F1509,2)</f>
        <v>3820.25</v>
      </c>
      <c r="K1509" s="86">
        <f>TRUNC((I1509+H1509)*G1509,2)</f>
        <v>3820.25</v>
      </c>
    </row>
    <row r="1510" spans="1:11" x14ac:dyDescent="0.2">
      <c r="A1510" s="44" t="s">
        <v>2598</v>
      </c>
      <c r="B1510" s="45"/>
      <c r="C1510" s="45"/>
      <c r="D1510" s="44" t="s">
        <v>277</v>
      </c>
      <c r="E1510" s="45"/>
      <c r="F1510" s="79"/>
      <c r="G1510" s="79"/>
      <c r="H1510" s="79"/>
      <c r="I1510" s="79"/>
      <c r="J1510" s="87">
        <f>SUM(J1511:J1512)</f>
        <v>78.289999999999992</v>
      </c>
      <c r="K1510" s="87">
        <f>SUM(K1511:K1512)</f>
        <v>78.289999999999992</v>
      </c>
    </row>
    <row r="1511" spans="1:11" ht="33.75" x14ac:dyDescent="0.2">
      <c r="A1511" s="28" t="s">
        <v>2599</v>
      </c>
      <c r="B1511" s="50" t="s">
        <v>234</v>
      </c>
      <c r="C1511" s="51">
        <v>41140</v>
      </c>
      <c r="D1511" s="237" t="s">
        <v>316</v>
      </c>
      <c r="E1511" s="48" t="s">
        <v>236</v>
      </c>
      <c r="F1511" s="74">
        <v>15.98</v>
      </c>
      <c r="G1511" s="54">
        <v>15.98</v>
      </c>
      <c r="H1511" s="54">
        <v>0</v>
      </c>
      <c r="I1511" s="54">
        <v>2.2599999999999998</v>
      </c>
      <c r="J1511" s="86">
        <f t="shared" ref="J1511:J1512" si="334">TRUNC((I1511+H1511)*F1511,2)</f>
        <v>36.11</v>
      </c>
      <c r="K1511" s="86">
        <f t="shared" ref="K1511:K1512" si="335">TRUNC((I1511+H1511)*G1511,2)</f>
        <v>36.11</v>
      </c>
    </row>
    <row r="1512" spans="1:11" ht="33.75" x14ac:dyDescent="0.2">
      <c r="A1512" s="52" t="s">
        <v>2600</v>
      </c>
      <c r="B1512" s="46" t="s">
        <v>318</v>
      </c>
      <c r="C1512" s="47">
        <v>97083</v>
      </c>
      <c r="D1512" s="236" t="s">
        <v>319</v>
      </c>
      <c r="E1512" s="53" t="s">
        <v>236</v>
      </c>
      <c r="F1512" s="74">
        <v>15.98</v>
      </c>
      <c r="G1512" s="54">
        <v>15.98</v>
      </c>
      <c r="H1512" s="54">
        <v>0.77</v>
      </c>
      <c r="I1512" s="54">
        <v>1.87</v>
      </c>
      <c r="J1512" s="86">
        <f t="shared" si="334"/>
        <v>42.18</v>
      </c>
      <c r="K1512" s="86">
        <f t="shared" si="335"/>
        <v>42.18</v>
      </c>
    </row>
    <row r="1513" spans="1:11" x14ac:dyDescent="0.2">
      <c r="A1513" s="44" t="s">
        <v>2601</v>
      </c>
      <c r="B1513" s="45"/>
      <c r="C1513" s="45"/>
      <c r="D1513" s="44" t="s">
        <v>252</v>
      </c>
      <c r="E1513" s="45"/>
      <c r="F1513" s="79"/>
      <c r="G1513" s="79"/>
      <c r="H1513" s="79"/>
      <c r="I1513" s="79"/>
      <c r="J1513" s="85">
        <f>SUM(J1514,J1522)</f>
        <v>10591.78</v>
      </c>
      <c r="K1513" s="85">
        <f>SUM(K1514,K1522)</f>
        <v>10591.78</v>
      </c>
    </row>
    <row r="1514" spans="1:11" x14ac:dyDescent="0.2">
      <c r="A1514" s="55" t="s">
        <v>2602</v>
      </c>
      <c r="B1514" s="56"/>
      <c r="C1514" s="56"/>
      <c r="D1514" s="55" t="s">
        <v>2603</v>
      </c>
      <c r="E1514" s="56"/>
      <c r="F1514" s="80"/>
      <c r="G1514" s="80"/>
      <c r="H1514" s="80"/>
      <c r="I1514" s="80"/>
      <c r="J1514" s="88">
        <f>SUM(J1515:J1521)</f>
        <v>3695.2599999999998</v>
      </c>
      <c r="K1514" s="88">
        <f>SUM(K1515:K1521)</f>
        <v>3695.2599999999998</v>
      </c>
    </row>
    <row r="1515" spans="1:11" ht="22.5" x14ac:dyDescent="0.2">
      <c r="A1515" s="28" t="s">
        <v>2604</v>
      </c>
      <c r="B1515" s="50" t="s">
        <v>234</v>
      </c>
      <c r="C1515" s="51">
        <v>52014</v>
      </c>
      <c r="D1515" s="236" t="s">
        <v>335</v>
      </c>
      <c r="E1515" s="48" t="s">
        <v>333</v>
      </c>
      <c r="F1515" s="74">
        <v>20</v>
      </c>
      <c r="G1515" s="54">
        <v>20</v>
      </c>
      <c r="H1515" s="54">
        <v>10.56</v>
      </c>
      <c r="I1515" s="54">
        <v>2.16</v>
      </c>
      <c r="J1515" s="86">
        <f t="shared" ref="J1515:J1521" si="336">TRUNC((I1515+H1515)*F1515,2)</f>
        <v>254.4</v>
      </c>
      <c r="K1515" s="86">
        <f t="shared" ref="K1515:K1521" si="337">TRUNC((I1515+H1515)*G1515,2)</f>
        <v>254.4</v>
      </c>
    </row>
    <row r="1516" spans="1:11" ht="22.5" x14ac:dyDescent="0.2">
      <c r="A1516" s="28" t="s">
        <v>2605</v>
      </c>
      <c r="B1516" s="50" t="s">
        <v>234</v>
      </c>
      <c r="C1516" s="51">
        <v>52003</v>
      </c>
      <c r="D1516" s="236" t="s">
        <v>350</v>
      </c>
      <c r="E1516" s="48" t="s">
        <v>333</v>
      </c>
      <c r="F1516" s="74">
        <v>53</v>
      </c>
      <c r="G1516" s="54">
        <v>53</v>
      </c>
      <c r="H1516" s="54">
        <v>8.07</v>
      </c>
      <c r="I1516" s="54">
        <v>2.4699999999999998</v>
      </c>
      <c r="J1516" s="86">
        <f t="shared" si="336"/>
        <v>558.62</v>
      </c>
      <c r="K1516" s="86">
        <f t="shared" si="337"/>
        <v>558.62</v>
      </c>
    </row>
    <row r="1517" spans="1:11" ht="22.5" x14ac:dyDescent="0.2">
      <c r="A1517" s="28" t="s">
        <v>2606</v>
      </c>
      <c r="B1517" s="50" t="s">
        <v>234</v>
      </c>
      <c r="C1517" s="51">
        <v>52005</v>
      </c>
      <c r="D1517" s="236" t="s">
        <v>332</v>
      </c>
      <c r="E1517" s="48" t="s">
        <v>333</v>
      </c>
      <c r="F1517" s="74">
        <v>50</v>
      </c>
      <c r="G1517" s="54">
        <v>50</v>
      </c>
      <c r="H1517" s="54">
        <v>7.4799999999999995</v>
      </c>
      <c r="I1517" s="54">
        <v>2.4699999999999998</v>
      </c>
      <c r="J1517" s="86">
        <f t="shared" si="336"/>
        <v>497.5</v>
      </c>
      <c r="K1517" s="86">
        <f t="shared" si="337"/>
        <v>497.5</v>
      </c>
    </row>
    <row r="1518" spans="1:11" ht="22.5" x14ac:dyDescent="0.2">
      <c r="A1518" s="28" t="s">
        <v>2607</v>
      </c>
      <c r="B1518" s="50" t="s">
        <v>234</v>
      </c>
      <c r="C1518" s="51">
        <v>50902</v>
      </c>
      <c r="D1518" s="236" t="s">
        <v>341</v>
      </c>
      <c r="E1518" s="48" t="s">
        <v>236</v>
      </c>
      <c r="F1518" s="74">
        <v>7.17</v>
      </c>
      <c r="G1518" s="54">
        <v>7.17</v>
      </c>
      <c r="H1518" s="54">
        <v>0</v>
      </c>
      <c r="I1518" s="54">
        <v>4.45</v>
      </c>
      <c r="J1518" s="86">
        <f t="shared" si="336"/>
        <v>31.9</v>
      </c>
      <c r="K1518" s="86">
        <f t="shared" si="337"/>
        <v>31.9</v>
      </c>
    </row>
    <row r="1519" spans="1:11" ht="22.5" x14ac:dyDescent="0.2">
      <c r="A1519" s="28" t="s">
        <v>2608</v>
      </c>
      <c r="B1519" s="50" t="s">
        <v>234</v>
      </c>
      <c r="C1519" s="51">
        <v>51036</v>
      </c>
      <c r="D1519" s="236" t="s">
        <v>345</v>
      </c>
      <c r="E1519" s="48" t="s">
        <v>280</v>
      </c>
      <c r="F1519" s="74">
        <v>4.3</v>
      </c>
      <c r="G1519" s="54">
        <v>4.3</v>
      </c>
      <c r="H1519" s="54">
        <v>499.08</v>
      </c>
      <c r="I1519" s="54">
        <v>0</v>
      </c>
      <c r="J1519" s="86">
        <f t="shared" si="336"/>
        <v>2146.04</v>
      </c>
      <c r="K1519" s="86">
        <f t="shared" si="337"/>
        <v>2146.04</v>
      </c>
    </row>
    <row r="1520" spans="1:11" ht="22.5" x14ac:dyDescent="0.2">
      <c r="A1520" s="28" t="s">
        <v>2609</v>
      </c>
      <c r="B1520" s="50" t="s">
        <v>234</v>
      </c>
      <c r="C1520" s="51">
        <v>51060</v>
      </c>
      <c r="D1520" s="236" t="s">
        <v>347</v>
      </c>
      <c r="E1520" s="48" t="s">
        <v>280</v>
      </c>
      <c r="F1520" s="74">
        <v>4.3</v>
      </c>
      <c r="G1520" s="54">
        <v>4.3</v>
      </c>
      <c r="H1520" s="54">
        <v>0.09</v>
      </c>
      <c r="I1520" s="54">
        <v>33.480000000000004</v>
      </c>
      <c r="J1520" s="86">
        <f t="shared" si="336"/>
        <v>144.35</v>
      </c>
      <c r="K1520" s="86">
        <f t="shared" si="337"/>
        <v>144.35</v>
      </c>
    </row>
    <row r="1521" spans="1:11" ht="22.5" x14ac:dyDescent="0.2">
      <c r="A1521" s="28" t="s">
        <v>2610</v>
      </c>
      <c r="B1521" s="50" t="s">
        <v>234</v>
      </c>
      <c r="C1521" s="51">
        <v>51027</v>
      </c>
      <c r="D1521" s="236" t="s">
        <v>2611</v>
      </c>
      <c r="E1521" s="48" t="s">
        <v>280</v>
      </c>
      <c r="F1521" s="74">
        <v>0.36</v>
      </c>
      <c r="G1521" s="54">
        <v>0.36</v>
      </c>
      <c r="H1521" s="54">
        <v>151.24</v>
      </c>
      <c r="I1521" s="54">
        <v>22.24</v>
      </c>
      <c r="J1521" s="86">
        <f t="shared" si="336"/>
        <v>62.45</v>
      </c>
      <c r="K1521" s="86">
        <f t="shared" si="337"/>
        <v>62.45</v>
      </c>
    </row>
    <row r="1522" spans="1:11" x14ac:dyDescent="0.2">
      <c r="A1522" s="55" t="s">
        <v>2612</v>
      </c>
      <c r="B1522" s="56"/>
      <c r="C1522" s="56"/>
      <c r="D1522" s="55" t="s">
        <v>328</v>
      </c>
      <c r="E1522" s="56"/>
      <c r="F1522" s="80"/>
      <c r="G1522" s="80"/>
      <c r="H1522" s="80"/>
      <c r="I1522" s="80"/>
      <c r="J1522" s="88">
        <f>SUM(J1523:J1525)</f>
        <v>6896.52</v>
      </c>
      <c r="K1522" s="88">
        <f>SUM(K1523:K1525)</f>
        <v>6896.52</v>
      </c>
    </row>
    <row r="1523" spans="1:11" ht="22.5" x14ac:dyDescent="0.2">
      <c r="A1523" s="28" t="s">
        <v>2613</v>
      </c>
      <c r="B1523" s="50" t="s">
        <v>234</v>
      </c>
      <c r="C1523" s="51">
        <v>50302</v>
      </c>
      <c r="D1523" s="236" t="s">
        <v>330</v>
      </c>
      <c r="E1523" s="48" t="s">
        <v>255</v>
      </c>
      <c r="F1523" s="74">
        <v>83</v>
      </c>
      <c r="G1523" s="54">
        <v>83</v>
      </c>
      <c r="H1523" s="54">
        <v>26.52</v>
      </c>
      <c r="I1523" s="54">
        <v>31.240000000000002</v>
      </c>
      <c r="J1523" s="86">
        <f t="shared" ref="J1523:J1525" si="338">TRUNC((I1523+H1523)*F1523,2)</f>
        <v>4794.08</v>
      </c>
      <c r="K1523" s="86">
        <f t="shared" ref="K1523:K1525" si="339">TRUNC((I1523+H1523)*G1523,2)</f>
        <v>4794.08</v>
      </c>
    </row>
    <row r="1524" spans="1:11" ht="22.5" x14ac:dyDescent="0.2">
      <c r="A1524" s="28" t="s">
        <v>2614</v>
      </c>
      <c r="B1524" s="50" t="s">
        <v>234</v>
      </c>
      <c r="C1524" s="51">
        <v>52014</v>
      </c>
      <c r="D1524" s="236" t="s">
        <v>335</v>
      </c>
      <c r="E1524" s="48" t="s">
        <v>333</v>
      </c>
      <c r="F1524" s="74">
        <v>37</v>
      </c>
      <c r="G1524" s="54">
        <v>37</v>
      </c>
      <c r="H1524" s="54">
        <v>10.56</v>
      </c>
      <c r="I1524" s="54">
        <v>2.16</v>
      </c>
      <c r="J1524" s="86">
        <f t="shared" si="338"/>
        <v>470.64</v>
      </c>
      <c r="K1524" s="86">
        <f t="shared" si="339"/>
        <v>470.64</v>
      </c>
    </row>
    <row r="1525" spans="1:11" ht="22.5" x14ac:dyDescent="0.2">
      <c r="A1525" s="28" t="s">
        <v>2615</v>
      </c>
      <c r="B1525" s="50" t="s">
        <v>234</v>
      </c>
      <c r="C1525" s="51">
        <v>52005</v>
      </c>
      <c r="D1525" s="236" t="s">
        <v>332</v>
      </c>
      <c r="E1525" s="48" t="s">
        <v>333</v>
      </c>
      <c r="F1525" s="74">
        <v>164</v>
      </c>
      <c r="G1525" s="54">
        <v>164</v>
      </c>
      <c r="H1525" s="54">
        <v>7.4799999999999995</v>
      </c>
      <c r="I1525" s="54">
        <v>2.4699999999999998</v>
      </c>
      <c r="J1525" s="86">
        <f t="shared" si="338"/>
        <v>1631.8</v>
      </c>
      <c r="K1525" s="86">
        <f t="shared" si="339"/>
        <v>1631.8</v>
      </c>
    </row>
    <row r="1526" spans="1:11" x14ac:dyDescent="0.2">
      <c r="A1526" s="44" t="s">
        <v>2616</v>
      </c>
      <c r="B1526" s="45"/>
      <c r="C1526" s="45"/>
      <c r="D1526" s="44" t="s">
        <v>357</v>
      </c>
      <c r="E1526" s="45"/>
      <c r="F1526" s="79"/>
      <c r="G1526" s="79"/>
      <c r="H1526" s="79"/>
      <c r="I1526" s="79"/>
      <c r="J1526" s="85">
        <f>SUM(J1527,J1535,J1541,J1550,J1552,J1560,J1562,J1567,J1569)</f>
        <v>88954.02</v>
      </c>
      <c r="K1526" s="85">
        <f>SUM(K1527,K1535,K1541,K1550,K1552,K1560,K1562,K1567,K1569)</f>
        <v>88954.02</v>
      </c>
    </row>
    <row r="1527" spans="1:11" x14ac:dyDescent="0.2">
      <c r="A1527" s="55" t="s">
        <v>2617</v>
      </c>
      <c r="B1527" s="56"/>
      <c r="C1527" s="56"/>
      <c r="D1527" s="55" t="s">
        <v>899</v>
      </c>
      <c r="E1527" s="56"/>
      <c r="F1527" s="80"/>
      <c r="G1527" s="80"/>
      <c r="H1527" s="80"/>
      <c r="I1527" s="80"/>
      <c r="J1527" s="88">
        <f>SUM(J1528:J1534)</f>
        <v>3626.25</v>
      </c>
      <c r="K1527" s="88">
        <f>SUM(K1528:K1534)</f>
        <v>3626.25</v>
      </c>
    </row>
    <row r="1528" spans="1:11" ht="22.5" x14ac:dyDescent="0.2">
      <c r="A1528" s="28" t="s">
        <v>2618</v>
      </c>
      <c r="B1528" s="50" t="s">
        <v>234</v>
      </c>
      <c r="C1528" s="51">
        <v>60205</v>
      </c>
      <c r="D1528" s="236" t="s">
        <v>379</v>
      </c>
      <c r="E1528" s="48" t="s">
        <v>236</v>
      </c>
      <c r="F1528" s="74">
        <v>31.4</v>
      </c>
      <c r="G1528" s="54">
        <v>31.4</v>
      </c>
      <c r="H1528" s="54">
        <v>28.45</v>
      </c>
      <c r="I1528" s="54">
        <v>19.59</v>
      </c>
      <c r="J1528" s="86">
        <f t="shared" ref="J1528:J1534" si="340">TRUNC((I1528+H1528)*F1528,2)</f>
        <v>1508.45</v>
      </c>
      <c r="K1528" s="86">
        <f t="shared" ref="K1528:K1534" si="341">TRUNC((I1528+H1528)*G1528,2)</f>
        <v>1508.45</v>
      </c>
    </row>
    <row r="1529" spans="1:11" ht="22.5" x14ac:dyDescent="0.2">
      <c r="A1529" s="28" t="s">
        <v>2619</v>
      </c>
      <c r="B1529" s="50" t="s">
        <v>234</v>
      </c>
      <c r="C1529" s="51">
        <v>60524</v>
      </c>
      <c r="D1529" s="236" t="s">
        <v>345</v>
      </c>
      <c r="E1529" s="48" t="s">
        <v>280</v>
      </c>
      <c r="F1529" s="74">
        <v>1.9</v>
      </c>
      <c r="G1529" s="54">
        <v>1.9</v>
      </c>
      <c r="H1529" s="54">
        <v>499.08</v>
      </c>
      <c r="I1529" s="54">
        <v>0</v>
      </c>
      <c r="J1529" s="86">
        <f t="shared" si="340"/>
        <v>948.25</v>
      </c>
      <c r="K1529" s="86">
        <f t="shared" si="341"/>
        <v>948.25</v>
      </c>
    </row>
    <row r="1530" spans="1:11" ht="22.5" x14ac:dyDescent="0.2">
      <c r="A1530" s="28" t="s">
        <v>2620</v>
      </c>
      <c r="B1530" s="50" t="s">
        <v>234</v>
      </c>
      <c r="C1530" s="51">
        <v>60800</v>
      </c>
      <c r="D1530" s="236" t="s">
        <v>367</v>
      </c>
      <c r="E1530" s="48" t="s">
        <v>280</v>
      </c>
      <c r="F1530" s="74">
        <v>1.9</v>
      </c>
      <c r="G1530" s="54">
        <v>1.9</v>
      </c>
      <c r="H1530" s="54">
        <v>0.09</v>
      </c>
      <c r="I1530" s="54">
        <v>43.1</v>
      </c>
      <c r="J1530" s="86">
        <f t="shared" si="340"/>
        <v>82.06</v>
      </c>
      <c r="K1530" s="86">
        <f t="shared" si="341"/>
        <v>82.06</v>
      </c>
    </row>
    <row r="1531" spans="1:11" ht="22.5" x14ac:dyDescent="0.2">
      <c r="A1531" s="28" t="s">
        <v>2621</v>
      </c>
      <c r="B1531" s="50" t="s">
        <v>234</v>
      </c>
      <c r="C1531" s="51">
        <v>51027</v>
      </c>
      <c r="D1531" s="236" t="s">
        <v>2611</v>
      </c>
      <c r="E1531" s="48" t="s">
        <v>280</v>
      </c>
      <c r="F1531" s="74">
        <v>0.15</v>
      </c>
      <c r="G1531" s="54">
        <v>0.15</v>
      </c>
      <c r="H1531" s="54">
        <v>151.24</v>
      </c>
      <c r="I1531" s="54">
        <v>22.24</v>
      </c>
      <c r="J1531" s="86">
        <f t="shared" si="340"/>
        <v>26.02</v>
      </c>
      <c r="K1531" s="86">
        <f t="shared" si="341"/>
        <v>26.02</v>
      </c>
    </row>
    <row r="1532" spans="1:11" ht="22.5" x14ac:dyDescent="0.2">
      <c r="A1532" s="28" t="s">
        <v>2622</v>
      </c>
      <c r="B1532" s="50" t="s">
        <v>234</v>
      </c>
      <c r="C1532" s="51">
        <v>60314</v>
      </c>
      <c r="D1532" s="236" t="s">
        <v>375</v>
      </c>
      <c r="E1532" s="48" t="s">
        <v>333</v>
      </c>
      <c r="F1532" s="74">
        <v>26</v>
      </c>
      <c r="G1532" s="54">
        <v>26</v>
      </c>
      <c r="H1532" s="54">
        <v>10.56</v>
      </c>
      <c r="I1532" s="54">
        <v>2.16</v>
      </c>
      <c r="J1532" s="86">
        <f t="shared" si="340"/>
        <v>330.72</v>
      </c>
      <c r="K1532" s="86">
        <f t="shared" si="341"/>
        <v>330.72</v>
      </c>
    </row>
    <row r="1533" spans="1:11" ht="22.5" x14ac:dyDescent="0.2">
      <c r="A1533" s="28" t="s">
        <v>2623</v>
      </c>
      <c r="B1533" s="50" t="s">
        <v>234</v>
      </c>
      <c r="C1533" s="51">
        <v>60304</v>
      </c>
      <c r="D1533" s="236" t="s">
        <v>372</v>
      </c>
      <c r="E1533" s="48" t="s">
        <v>333</v>
      </c>
      <c r="F1533" s="74">
        <v>41</v>
      </c>
      <c r="G1533" s="54">
        <v>41</v>
      </c>
      <c r="H1533" s="54">
        <v>7.82</v>
      </c>
      <c r="I1533" s="54">
        <v>2.48</v>
      </c>
      <c r="J1533" s="86">
        <f t="shared" si="340"/>
        <v>422.3</v>
      </c>
      <c r="K1533" s="86">
        <f t="shared" si="341"/>
        <v>422.3</v>
      </c>
    </row>
    <row r="1534" spans="1:11" ht="22.5" x14ac:dyDescent="0.2">
      <c r="A1534" s="28" t="s">
        <v>2624</v>
      </c>
      <c r="B1534" s="50" t="s">
        <v>234</v>
      </c>
      <c r="C1534" s="51">
        <v>60305</v>
      </c>
      <c r="D1534" s="236" t="s">
        <v>332</v>
      </c>
      <c r="E1534" s="48" t="s">
        <v>333</v>
      </c>
      <c r="F1534" s="74">
        <v>31</v>
      </c>
      <c r="G1534" s="54">
        <v>31</v>
      </c>
      <c r="H1534" s="54">
        <v>7.4799999999999995</v>
      </c>
      <c r="I1534" s="54">
        <v>2.4699999999999998</v>
      </c>
      <c r="J1534" s="86">
        <f t="shared" si="340"/>
        <v>308.45</v>
      </c>
      <c r="K1534" s="86">
        <f t="shared" si="341"/>
        <v>308.45</v>
      </c>
    </row>
    <row r="1535" spans="1:11" x14ac:dyDescent="0.2">
      <c r="A1535" s="55" t="s">
        <v>2625</v>
      </c>
      <c r="B1535" s="56"/>
      <c r="C1535" s="56"/>
      <c r="D1535" s="55" t="s">
        <v>377</v>
      </c>
      <c r="E1535" s="56"/>
      <c r="F1535" s="80"/>
      <c r="G1535" s="80"/>
      <c r="H1535" s="80"/>
      <c r="I1535" s="80"/>
      <c r="J1535" s="88">
        <f>SUM(J1536:J1540)</f>
        <v>5889.16</v>
      </c>
      <c r="K1535" s="88">
        <f>SUM(K1536:K1540)</f>
        <v>5889.16</v>
      </c>
    </row>
    <row r="1536" spans="1:11" ht="22.5" x14ac:dyDescent="0.2">
      <c r="A1536" s="28" t="s">
        <v>2626</v>
      </c>
      <c r="B1536" s="50" t="s">
        <v>234</v>
      </c>
      <c r="C1536" s="51">
        <v>60205</v>
      </c>
      <c r="D1536" s="236" t="s">
        <v>379</v>
      </c>
      <c r="E1536" s="48" t="s">
        <v>236</v>
      </c>
      <c r="F1536" s="74">
        <v>48</v>
      </c>
      <c r="G1536" s="54">
        <v>48</v>
      </c>
      <c r="H1536" s="54">
        <v>28.45</v>
      </c>
      <c r="I1536" s="54">
        <v>19.59</v>
      </c>
      <c r="J1536" s="86">
        <f t="shared" ref="J1536:J1540" si="342">TRUNC((I1536+H1536)*F1536,2)</f>
        <v>2305.92</v>
      </c>
      <c r="K1536" s="86">
        <f t="shared" ref="K1536:K1540" si="343">TRUNC((I1536+H1536)*G1536,2)</f>
        <v>2305.92</v>
      </c>
    </row>
    <row r="1537" spans="1:11" ht="22.5" x14ac:dyDescent="0.2">
      <c r="A1537" s="28" t="s">
        <v>2627</v>
      </c>
      <c r="B1537" s="50" t="s">
        <v>234</v>
      </c>
      <c r="C1537" s="51">
        <v>60524</v>
      </c>
      <c r="D1537" s="236" t="s">
        <v>345</v>
      </c>
      <c r="E1537" s="48" t="s">
        <v>280</v>
      </c>
      <c r="F1537" s="74">
        <v>2.2999999999999998</v>
      </c>
      <c r="G1537" s="54">
        <v>2.2999999999999998</v>
      </c>
      <c r="H1537" s="54">
        <v>499.08</v>
      </c>
      <c r="I1537" s="54">
        <v>0</v>
      </c>
      <c r="J1537" s="86">
        <f t="shared" si="342"/>
        <v>1147.8800000000001</v>
      </c>
      <c r="K1537" s="86">
        <f t="shared" si="343"/>
        <v>1147.8800000000001</v>
      </c>
    </row>
    <row r="1538" spans="1:11" ht="22.5" x14ac:dyDescent="0.2">
      <c r="A1538" s="28" t="s">
        <v>2628</v>
      </c>
      <c r="B1538" s="50" t="s">
        <v>234</v>
      </c>
      <c r="C1538" s="51">
        <v>60800</v>
      </c>
      <c r="D1538" s="236" t="s">
        <v>367</v>
      </c>
      <c r="E1538" s="48" t="s">
        <v>280</v>
      </c>
      <c r="F1538" s="74">
        <v>2.2999999999999998</v>
      </c>
      <c r="G1538" s="54">
        <v>2.2999999999999998</v>
      </c>
      <c r="H1538" s="54">
        <v>0.09</v>
      </c>
      <c r="I1538" s="54">
        <v>43.1</v>
      </c>
      <c r="J1538" s="86">
        <f t="shared" si="342"/>
        <v>99.33</v>
      </c>
      <c r="K1538" s="86">
        <f t="shared" si="343"/>
        <v>99.33</v>
      </c>
    </row>
    <row r="1539" spans="1:11" ht="33.75" x14ac:dyDescent="0.2">
      <c r="A1539" s="28" t="s">
        <v>2629</v>
      </c>
      <c r="B1539" s="50" t="s">
        <v>318</v>
      </c>
      <c r="C1539" s="51">
        <v>92759</v>
      </c>
      <c r="D1539" s="236" t="s">
        <v>385</v>
      </c>
      <c r="E1539" s="48" t="s">
        <v>333</v>
      </c>
      <c r="F1539" s="74">
        <v>63</v>
      </c>
      <c r="G1539" s="54">
        <v>63</v>
      </c>
      <c r="H1539" s="54">
        <v>8.8000000000000007</v>
      </c>
      <c r="I1539" s="54">
        <v>3.39</v>
      </c>
      <c r="J1539" s="86">
        <f t="shared" si="342"/>
        <v>767.97</v>
      </c>
      <c r="K1539" s="86">
        <f t="shared" si="343"/>
        <v>767.97</v>
      </c>
    </row>
    <row r="1540" spans="1:11" ht="33.75" x14ac:dyDescent="0.2">
      <c r="A1540" s="28" t="s">
        <v>2630</v>
      </c>
      <c r="B1540" s="50" t="s">
        <v>318</v>
      </c>
      <c r="C1540" s="51">
        <v>92762</v>
      </c>
      <c r="D1540" s="236" t="s">
        <v>383</v>
      </c>
      <c r="E1540" s="48" t="s">
        <v>333</v>
      </c>
      <c r="F1540" s="74">
        <v>163</v>
      </c>
      <c r="G1540" s="54">
        <v>163</v>
      </c>
      <c r="H1540" s="54">
        <v>8.6599999999999984</v>
      </c>
      <c r="I1540" s="54">
        <v>0.96</v>
      </c>
      <c r="J1540" s="86">
        <f t="shared" si="342"/>
        <v>1568.06</v>
      </c>
      <c r="K1540" s="86">
        <f t="shared" si="343"/>
        <v>1568.06</v>
      </c>
    </row>
    <row r="1541" spans="1:11" x14ac:dyDescent="0.2">
      <c r="A1541" s="55" t="s">
        <v>2631</v>
      </c>
      <c r="B1541" s="56"/>
      <c r="C1541" s="56"/>
      <c r="D1541" s="55" t="s">
        <v>2632</v>
      </c>
      <c r="E1541" s="56"/>
      <c r="F1541" s="80"/>
      <c r="G1541" s="80"/>
      <c r="H1541" s="80"/>
      <c r="I1541" s="80"/>
      <c r="J1541" s="88">
        <f>SUM(J1542:J1549)</f>
        <v>4597.1799999999994</v>
      </c>
      <c r="K1541" s="88">
        <f>SUM(K1542:K1549)</f>
        <v>4597.1799999999994</v>
      </c>
    </row>
    <row r="1542" spans="1:11" ht="22.5" x14ac:dyDescent="0.2">
      <c r="A1542" s="28" t="s">
        <v>2633</v>
      </c>
      <c r="B1542" s="50" t="s">
        <v>234</v>
      </c>
      <c r="C1542" s="51">
        <v>60205</v>
      </c>
      <c r="D1542" s="236" t="s">
        <v>379</v>
      </c>
      <c r="E1542" s="48" t="s">
        <v>236</v>
      </c>
      <c r="F1542" s="74">
        <v>34.299999999999997</v>
      </c>
      <c r="G1542" s="54">
        <v>34.299999999999997</v>
      </c>
      <c r="H1542" s="54">
        <v>28.45</v>
      </c>
      <c r="I1542" s="54">
        <v>19.59</v>
      </c>
      <c r="J1542" s="86">
        <f t="shared" ref="J1542:J1549" si="344">TRUNC((I1542+H1542)*F1542,2)</f>
        <v>1647.77</v>
      </c>
      <c r="K1542" s="86">
        <f t="shared" ref="K1542:K1549" si="345">TRUNC((I1542+H1542)*G1542,2)</f>
        <v>1647.77</v>
      </c>
    </row>
    <row r="1543" spans="1:11" ht="22.5" x14ac:dyDescent="0.2">
      <c r="A1543" s="28" t="s">
        <v>2634</v>
      </c>
      <c r="B1543" s="50" t="s">
        <v>234</v>
      </c>
      <c r="C1543" s="51">
        <v>60524</v>
      </c>
      <c r="D1543" s="236" t="s">
        <v>345</v>
      </c>
      <c r="E1543" s="48" t="s">
        <v>280</v>
      </c>
      <c r="F1543" s="74">
        <v>2.4</v>
      </c>
      <c r="G1543" s="54">
        <v>2.4</v>
      </c>
      <c r="H1543" s="54">
        <v>499.08</v>
      </c>
      <c r="I1543" s="54">
        <v>0</v>
      </c>
      <c r="J1543" s="86">
        <f t="shared" si="344"/>
        <v>1197.79</v>
      </c>
      <c r="K1543" s="86">
        <f t="shared" si="345"/>
        <v>1197.79</v>
      </c>
    </row>
    <row r="1544" spans="1:11" ht="22.5" x14ac:dyDescent="0.2">
      <c r="A1544" s="28" t="s">
        <v>2635</v>
      </c>
      <c r="B1544" s="50" t="s">
        <v>234</v>
      </c>
      <c r="C1544" s="51">
        <v>60800</v>
      </c>
      <c r="D1544" s="236" t="s">
        <v>367</v>
      </c>
      <c r="E1544" s="48" t="s">
        <v>280</v>
      </c>
      <c r="F1544" s="74">
        <v>2.4</v>
      </c>
      <c r="G1544" s="54">
        <v>2.4</v>
      </c>
      <c r="H1544" s="54">
        <v>0.09</v>
      </c>
      <c r="I1544" s="54">
        <v>43.1</v>
      </c>
      <c r="J1544" s="86">
        <f t="shared" si="344"/>
        <v>103.65</v>
      </c>
      <c r="K1544" s="86">
        <f t="shared" si="345"/>
        <v>103.65</v>
      </c>
    </row>
    <row r="1545" spans="1:11" ht="33.75" x14ac:dyDescent="0.2">
      <c r="A1545" s="28" t="s">
        <v>2636</v>
      </c>
      <c r="B1545" s="50" t="s">
        <v>318</v>
      </c>
      <c r="C1545" s="51">
        <v>92759</v>
      </c>
      <c r="D1545" s="236" t="s">
        <v>385</v>
      </c>
      <c r="E1545" s="48" t="s">
        <v>333</v>
      </c>
      <c r="F1545" s="74">
        <v>35</v>
      </c>
      <c r="G1545" s="54">
        <v>35</v>
      </c>
      <c r="H1545" s="54">
        <v>8.8000000000000007</v>
      </c>
      <c r="I1545" s="54">
        <v>3.39</v>
      </c>
      <c r="J1545" s="86">
        <f t="shared" si="344"/>
        <v>426.65</v>
      </c>
      <c r="K1545" s="86">
        <f t="shared" si="345"/>
        <v>426.65</v>
      </c>
    </row>
    <row r="1546" spans="1:11" ht="22.5" x14ac:dyDescent="0.2">
      <c r="A1546" s="28" t="s">
        <v>2637</v>
      </c>
      <c r="B1546" s="50" t="s">
        <v>234</v>
      </c>
      <c r="C1546" s="51">
        <v>60303</v>
      </c>
      <c r="D1546" s="236" t="s">
        <v>370</v>
      </c>
      <c r="E1546" s="48" t="s">
        <v>333</v>
      </c>
      <c r="F1546" s="74">
        <v>1</v>
      </c>
      <c r="G1546" s="54">
        <v>1</v>
      </c>
      <c r="H1546" s="54">
        <v>8.07</v>
      </c>
      <c r="I1546" s="54">
        <v>2.4699999999999998</v>
      </c>
      <c r="J1546" s="86">
        <f t="shared" si="344"/>
        <v>10.54</v>
      </c>
      <c r="K1546" s="86">
        <f t="shared" si="345"/>
        <v>10.54</v>
      </c>
    </row>
    <row r="1547" spans="1:11" ht="22.5" x14ac:dyDescent="0.2">
      <c r="A1547" s="28" t="s">
        <v>2638</v>
      </c>
      <c r="B1547" s="50" t="s">
        <v>234</v>
      </c>
      <c r="C1547" s="51">
        <v>60304</v>
      </c>
      <c r="D1547" s="236" t="s">
        <v>372</v>
      </c>
      <c r="E1547" s="48" t="s">
        <v>333</v>
      </c>
      <c r="F1547" s="74">
        <v>56</v>
      </c>
      <c r="G1547" s="54">
        <v>56</v>
      </c>
      <c r="H1547" s="54">
        <v>7.82</v>
      </c>
      <c r="I1547" s="54">
        <v>2.48</v>
      </c>
      <c r="J1547" s="86">
        <f t="shared" si="344"/>
        <v>576.79999999999995</v>
      </c>
      <c r="K1547" s="86">
        <f t="shared" si="345"/>
        <v>576.79999999999995</v>
      </c>
    </row>
    <row r="1548" spans="1:11" ht="33.75" x14ac:dyDescent="0.2">
      <c r="A1548" s="28" t="s">
        <v>2639</v>
      </c>
      <c r="B1548" s="50" t="s">
        <v>318</v>
      </c>
      <c r="C1548" s="51">
        <v>92762</v>
      </c>
      <c r="D1548" s="236" t="s">
        <v>383</v>
      </c>
      <c r="E1548" s="48" t="s">
        <v>333</v>
      </c>
      <c r="F1548" s="74">
        <v>19</v>
      </c>
      <c r="G1548" s="54">
        <v>19</v>
      </c>
      <c r="H1548" s="54">
        <v>8.6599999999999984</v>
      </c>
      <c r="I1548" s="54">
        <v>0.96</v>
      </c>
      <c r="J1548" s="86">
        <f t="shared" si="344"/>
        <v>182.78</v>
      </c>
      <c r="K1548" s="86">
        <f t="shared" si="345"/>
        <v>182.78</v>
      </c>
    </row>
    <row r="1549" spans="1:11" ht="45" x14ac:dyDescent="0.2">
      <c r="A1549" s="52" t="s">
        <v>2640</v>
      </c>
      <c r="B1549" s="46" t="s">
        <v>318</v>
      </c>
      <c r="C1549" s="47">
        <v>104107</v>
      </c>
      <c r="D1549" s="236" t="s">
        <v>2641</v>
      </c>
      <c r="E1549" s="53" t="s">
        <v>333</v>
      </c>
      <c r="F1549" s="74">
        <v>48</v>
      </c>
      <c r="G1549" s="54">
        <v>48</v>
      </c>
      <c r="H1549" s="54">
        <v>7.78</v>
      </c>
      <c r="I1549" s="54">
        <v>1.62</v>
      </c>
      <c r="J1549" s="86">
        <f t="shared" si="344"/>
        <v>451.2</v>
      </c>
      <c r="K1549" s="86">
        <f t="shared" si="345"/>
        <v>451.2</v>
      </c>
    </row>
    <row r="1550" spans="1:11" x14ac:dyDescent="0.2">
      <c r="A1550" s="55" t="s">
        <v>2642</v>
      </c>
      <c r="B1550" s="56"/>
      <c r="C1550" s="56"/>
      <c r="D1550" s="55" t="s">
        <v>2643</v>
      </c>
      <c r="E1550" s="56"/>
      <c r="F1550" s="80"/>
      <c r="G1550" s="80"/>
      <c r="H1550" s="80"/>
      <c r="I1550" s="80"/>
      <c r="J1550" s="88">
        <f>J1551</f>
        <v>4225.1000000000004</v>
      </c>
      <c r="K1550" s="88">
        <f>K1551</f>
        <v>4225.1000000000004</v>
      </c>
    </row>
    <row r="1551" spans="1:11" ht="56.25" x14ac:dyDescent="0.2">
      <c r="A1551" s="28" t="s">
        <v>2644</v>
      </c>
      <c r="B1551" s="46" t="s">
        <v>400</v>
      </c>
      <c r="C1551" s="57" t="s">
        <v>2645</v>
      </c>
      <c r="D1551" s="236" t="s">
        <v>2646</v>
      </c>
      <c r="E1551" s="48" t="s">
        <v>236</v>
      </c>
      <c r="F1551" s="74">
        <v>22.98</v>
      </c>
      <c r="G1551" s="54">
        <v>22.98</v>
      </c>
      <c r="H1551" s="54">
        <v>141.16999999999999</v>
      </c>
      <c r="I1551" s="54">
        <v>42.69</v>
      </c>
      <c r="J1551" s="86">
        <f>TRUNC((I1551+H1551)*F1551,2)</f>
        <v>4225.1000000000004</v>
      </c>
      <c r="K1551" s="86">
        <f>TRUNC((I1551+H1551)*G1551,2)</f>
        <v>4225.1000000000004</v>
      </c>
    </row>
    <row r="1552" spans="1:11" x14ac:dyDescent="0.2">
      <c r="A1552" s="55" t="s">
        <v>2647</v>
      </c>
      <c r="B1552" s="56"/>
      <c r="C1552" s="56"/>
      <c r="D1552" s="55" t="s">
        <v>2648</v>
      </c>
      <c r="E1552" s="56"/>
      <c r="F1552" s="80"/>
      <c r="G1552" s="80"/>
      <c r="H1552" s="80"/>
      <c r="I1552" s="80"/>
      <c r="J1552" s="88">
        <f>SUM(J1553:J1559)</f>
        <v>4496.83</v>
      </c>
      <c r="K1552" s="88">
        <f>SUM(K1553:K1559)</f>
        <v>4496.83</v>
      </c>
    </row>
    <row r="1553" spans="1:11" ht="22.5" x14ac:dyDescent="0.2">
      <c r="A1553" s="28" t="s">
        <v>2649</v>
      </c>
      <c r="B1553" s="50" t="s">
        <v>234</v>
      </c>
      <c r="C1553" s="51">
        <v>60205</v>
      </c>
      <c r="D1553" s="236" t="s">
        <v>379</v>
      </c>
      <c r="E1553" s="48" t="s">
        <v>236</v>
      </c>
      <c r="F1553" s="74">
        <v>33.799999999999997</v>
      </c>
      <c r="G1553" s="54">
        <v>33.799999999999997</v>
      </c>
      <c r="H1553" s="54">
        <v>28.45</v>
      </c>
      <c r="I1553" s="54">
        <v>19.59</v>
      </c>
      <c r="J1553" s="86">
        <f t="shared" ref="J1553:J1559" si="346">TRUNC((I1553+H1553)*F1553,2)</f>
        <v>1623.75</v>
      </c>
      <c r="K1553" s="86">
        <f t="shared" ref="K1553:K1559" si="347">TRUNC((I1553+H1553)*G1553,2)</f>
        <v>1623.75</v>
      </c>
    </row>
    <row r="1554" spans="1:11" ht="22.5" x14ac:dyDescent="0.2">
      <c r="A1554" s="28" t="s">
        <v>2650</v>
      </c>
      <c r="B1554" s="50" t="s">
        <v>234</v>
      </c>
      <c r="C1554" s="51">
        <v>60524</v>
      </c>
      <c r="D1554" s="236" t="s">
        <v>345</v>
      </c>
      <c r="E1554" s="48" t="s">
        <v>280</v>
      </c>
      <c r="F1554" s="74">
        <v>2.4</v>
      </c>
      <c r="G1554" s="54">
        <v>2.4</v>
      </c>
      <c r="H1554" s="54">
        <v>499.08</v>
      </c>
      <c r="I1554" s="54">
        <v>0</v>
      </c>
      <c r="J1554" s="86">
        <f t="shared" si="346"/>
        <v>1197.79</v>
      </c>
      <c r="K1554" s="86">
        <f t="shared" si="347"/>
        <v>1197.79</v>
      </c>
    </row>
    <row r="1555" spans="1:11" ht="22.5" x14ac:dyDescent="0.2">
      <c r="A1555" s="28" t="s">
        <v>2651</v>
      </c>
      <c r="B1555" s="50" t="s">
        <v>234</v>
      </c>
      <c r="C1555" s="51">
        <v>60800</v>
      </c>
      <c r="D1555" s="236" t="s">
        <v>367</v>
      </c>
      <c r="E1555" s="48" t="s">
        <v>280</v>
      </c>
      <c r="F1555" s="74">
        <v>2.4</v>
      </c>
      <c r="G1555" s="54">
        <v>2.4</v>
      </c>
      <c r="H1555" s="54">
        <v>0.09</v>
      </c>
      <c r="I1555" s="54">
        <v>43.1</v>
      </c>
      <c r="J1555" s="86">
        <f t="shared" si="346"/>
        <v>103.65</v>
      </c>
      <c r="K1555" s="86">
        <f t="shared" si="347"/>
        <v>103.65</v>
      </c>
    </row>
    <row r="1556" spans="1:11" ht="33.75" x14ac:dyDescent="0.2">
      <c r="A1556" s="28" t="s">
        <v>2652</v>
      </c>
      <c r="B1556" s="50" t="s">
        <v>318</v>
      </c>
      <c r="C1556" s="51">
        <v>92759</v>
      </c>
      <c r="D1556" s="236" t="s">
        <v>385</v>
      </c>
      <c r="E1556" s="48" t="s">
        <v>333</v>
      </c>
      <c r="F1556" s="74">
        <v>36</v>
      </c>
      <c r="G1556" s="54">
        <v>36</v>
      </c>
      <c r="H1556" s="54">
        <v>8.8000000000000007</v>
      </c>
      <c r="I1556" s="54">
        <v>3.39</v>
      </c>
      <c r="J1556" s="86">
        <f t="shared" si="346"/>
        <v>438.84</v>
      </c>
      <c r="K1556" s="86">
        <f t="shared" si="347"/>
        <v>438.84</v>
      </c>
    </row>
    <row r="1557" spans="1:11" ht="22.5" x14ac:dyDescent="0.2">
      <c r="A1557" s="28" t="s">
        <v>2653</v>
      </c>
      <c r="B1557" s="50" t="s">
        <v>234</v>
      </c>
      <c r="C1557" s="51">
        <v>60304</v>
      </c>
      <c r="D1557" s="236" t="s">
        <v>372</v>
      </c>
      <c r="E1557" s="48" t="s">
        <v>333</v>
      </c>
      <c r="F1557" s="74">
        <v>57</v>
      </c>
      <c r="G1557" s="54">
        <v>57</v>
      </c>
      <c r="H1557" s="54">
        <v>7.82</v>
      </c>
      <c r="I1557" s="54">
        <v>2.48</v>
      </c>
      <c r="J1557" s="86">
        <f t="shared" si="346"/>
        <v>587.1</v>
      </c>
      <c r="K1557" s="86">
        <f t="shared" si="347"/>
        <v>587.1</v>
      </c>
    </row>
    <row r="1558" spans="1:11" ht="33.75" x14ac:dyDescent="0.2">
      <c r="A1558" s="28" t="s">
        <v>2654</v>
      </c>
      <c r="B1558" s="50" t="s">
        <v>318</v>
      </c>
      <c r="C1558" s="51">
        <v>92762</v>
      </c>
      <c r="D1558" s="236" t="s">
        <v>383</v>
      </c>
      <c r="E1558" s="48" t="s">
        <v>333</v>
      </c>
      <c r="F1558" s="74">
        <v>45</v>
      </c>
      <c r="G1558" s="54">
        <v>45</v>
      </c>
      <c r="H1558" s="54">
        <v>8.6599999999999984</v>
      </c>
      <c r="I1558" s="54">
        <v>0.96</v>
      </c>
      <c r="J1558" s="86">
        <f t="shared" si="346"/>
        <v>432.9</v>
      </c>
      <c r="K1558" s="86">
        <f t="shared" si="347"/>
        <v>432.9</v>
      </c>
    </row>
    <row r="1559" spans="1:11" ht="45" x14ac:dyDescent="0.2">
      <c r="A1559" s="52" t="s">
        <v>2655</v>
      </c>
      <c r="B1559" s="46" t="s">
        <v>318</v>
      </c>
      <c r="C1559" s="47">
        <v>104107</v>
      </c>
      <c r="D1559" s="236" t="s">
        <v>2641</v>
      </c>
      <c r="E1559" s="53" t="s">
        <v>333</v>
      </c>
      <c r="F1559" s="74">
        <v>12</v>
      </c>
      <c r="G1559" s="54">
        <v>12</v>
      </c>
      <c r="H1559" s="54">
        <v>7.78</v>
      </c>
      <c r="I1559" s="54">
        <v>1.62</v>
      </c>
      <c r="J1559" s="86">
        <f t="shared" si="346"/>
        <v>112.8</v>
      </c>
      <c r="K1559" s="86">
        <f t="shared" si="347"/>
        <v>112.8</v>
      </c>
    </row>
    <row r="1560" spans="1:11" x14ac:dyDescent="0.2">
      <c r="A1560" s="55" t="s">
        <v>2656</v>
      </c>
      <c r="B1560" s="56"/>
      <c r="C1560" s="56"/>
      <c r="D1560" s="55" t="s">
        <v>2657</v>
      </c>
      <c r="E1560" s="56"/>
      <c r="F1560" s="80"/>
      <c r="G1560" s="80"/>
      <c r="H1560" s="80"/>
      <c r="I1560" s="80"/>
      <c r="J1560" s="88">
        <f>J1561</f>
        <v>2935.92</v>
      </c>
      <c r="K1560" s="88">
        <f>K1561</f>
        <v>2935.92</v>
      </c>
    </row>
    <row r="1561" spans="1:11" ht="56.25" x14ac:dyDescent="0.2">
      <c r="A1561" s="28" t="s">
        <v>2658</v>
      </c>
      <c r="B1561" s="46" t="s">
        <v>400</v>
      </c>
      <c r="C1561" s="57" t="s">
        <v>401</v>
      </c>
      <c r="D1561" s="236" t="s">
        <v>402</v>
      </c>
      <c r="E1561" s="48" t="s">
        <v>236</v>
      </c>
      <c r="F1561" s="74">
        <v>22.98</v>
      </c>
      <c r="G1561" s="54">
        <v>22.98</v>
      </c>
      <c r="H1561" s="54">
        <v>98.690000000000012</v>
      </c>
      <c r="I1561" s="54">
        <v>29.07</v>
      </c>
      <c r="J1561" s="86">
        <f>TRUNC((I1561+H1561)*F1561,2)</f>
        <v>2935.92</v>
      </c>
      <c r="K1561" s="86">
        <f>TRUNC((I1561+H1561)*G1561,2)</f>
        <v>2935.92</v>
      </c>
    </row>
    <row r="1562" spans="1:11" x14ac:dyDescent="0.2">
      <c r="A1562" s="55" t="s">
        <v>2659</v>
      </c>
      <c r="B1562" s="56"/>
      <c r="C1562" s="56"/>
      <c r="D1562" s="55" t="s">
        <v>2660</v>
      </c>
      <c r="E1562" s="56"/>
      <c r="F1562" s="80"/>
      <c r="G1562" s="80"/>
      <c r="H1562" s="80"/>
      <c r="I1562" s="80"/>
      <c r="J1562" s="89">
        <f>SUM(J1563:J1566)</f>
        <v>783.8900000000001</v>
      </c>
      <c r="K1562" s="89">
        <f>SUM(K1563:K1566)</f>
        <v>783.8900000000001</v>
      </c>
    </row>
    <row r="1563" spans="1:11" ht="22.5" x14ac:dyDescent="0.2">
      <c r="A1563" s="28" t="s">
        <v>2661</v>
      </c>
      <c r="B1563" s="50" t="s">
        <v>234</v>
      </c>
      <c r="C1563" s="51">
        <v>60205</v>
      </c>
      <c r="D1563" s="236" t="s">
        <v>379</v>
      </c>
      <c r="E1563" s="48" t="s">
        <v>236</v>
      </c>
      <c r="F1563" s="74">
        <v>3.44</v>
      </c>
      <c r="G1563" s="54">
        <v>3.44</v>
      </c>
      <c r="H1563" s="54">
        <v>28.45</v>
      </c>
      <c r="I1563" s="54">
        <v>19.59</v>
      </c>
      <c r="J1563" s="86">
        <f t="shared" ref="J1563:J1566" si="348">TRUNC((I1563+H1563)*F1563,2)</f>
        <v>165.25</v>
      </c>
      <c r="K1563" s="86">
        <f t="shared" ref="K1563:K1566" si="349">TRUNC((I1563+H1563)*G1563,2)</f>
        <v>165.25</v>
      </c>
    </row>
    <row r="1564" spans="1:11" ht="22.5" x14ac:dyDescent="0.2">
      <c r="A1564" s="28" t="s">
        <v>2662</v>
      </c>
      <c r="B1564" s="50" t="s">
        <v>234</v>
      </c>
      <c r="C1564" s="51">
        <v>60524</v>
      </c>
      <c r="D1564" s="236" t="s">
        <v>345</v>
      </c>
      <c r="E1564" s="48" t="s">
        <v>280</v>
      </c>
      <c r="F1564" s="74">
        <v>0.48</v>
      </c>
      <c r="G1564" s="54">
        <v>0.48</v>
      </c>
      <c r="H1564" s="54">
        <v>499.08</v>
      </c>
      <c r="I1564" s="54">
        <v>0</v>
      </c>
      <c r="J1564" s="86">
        <f t="shared" si="348"/>
        <v>239.55</v>
      </c>
      <c r="K1564" s="86">
        <f t="shared" si="349"/>
        <v>239.55</v>
      </c>
    </row>
    <row r="1565" spans="1:11" ht="22.5" x14ac:dyDescent="0.2">
      <c r="A1565" s="28" t="s">
        <v>2663</v>
      </c>
      <c r="B1565" s="50" t="s">
        <v>234</v>
      </c>
      <c r="C1565" s="51">
        <v>60800</v>
      </c>
      <c r="D1565" s="236" t="s">
        <v>367</v>
      </c>
      <c r="E1565" s="48" t="s">
        <v>280</v>
      </c>
      <c r="F1565" s="74">
        <v>0.48</v>
      </c>
      <c r="G1565" s="54">
        <v>0.48</v>
      </c>
      <c r="H1565" s="54">
        <v>0.09</v>
      </c>
      <c r="I1565" s="54">
        <v>43.1</v>
      </c>
      <c r="J1565" s="86">
        <f t="shared" si="348"/>
        <v>20.73</v>
      </c>
      <c r="K1565" s="86">
        <f t="shared" si="349"/>
        <v>20.73</v>
      </c>
    </row>
    <row r="1566" spans="1:11" ht="22.5" x14ac:dyDescent="0.2">
      <c r="A1566" s="28" t="s">
        <v>2664</v>
      </c>
      <c r="B1566" s="50" t="s">
        <v>234</v>
      </c>
      <c r="C1566" s="51">
        <v>60303</v>
      </c>
      <c r="D1566" s="236" t="s">
        <v>370</v>
      </c>
      <c r="E1566" s="48" t="s">
        <v>333</v>
      </c>
      <c r="F1566" s="74">
        <v>34</v>
      </c>
      <c r="G1566" s="54">
        <v>34</v>
      </c>
      <c r="H1566" s="54">
        <v>8.07</v>
      </c>
      <c r="I1566" s="54">
        <v>2.4699999999999998</v>
      </c>
      <c r="J1566" s="86">
        <f t="shared" si="348"/>
        <v>358.36</v>
      </c>
      <c r="K1566" s="86">
        <f t="shared" si="349"/>
        <v>358.36</v>
      </c>
    </row>
    <row r="1567" spans="1:11" x14ac:dyDescent="0.2">
      <c r="A1567" s="55" t="s">
        <v>2665</v>
      </c>
      <c r="B1567" s="56"/>
      <c r="C1567" s="56"/>
      <c r="D1567" s="55" t="s">
        <v>2666</v>
      </c>
      <c r="E1567" s="56"/>
      <c r="F1567" s="80"/>
      <c r="G1567" s="80"/>
      <c r="H1567" s="80"/>
      <c r="I1567" s="80"/>
      <c r="J1567" s="88">
        <f>J1568</f>
        <v>57788.22</v>
      </c>
      <c r="K1567" s="88">
        <f>K1568</f>
        <v>57788.22</v>
      </c>
    </row>
    <row r="1568" spans="1:11" ht="56.25" x14ac:dyDescent="0.2">
      <c r="A1568" s="28" t="s">
        <v>2667</v>
      </c>
      <c r="B1568" s="46" t="s">
        <v>318</v>
      </c>
      <c r="C1568" s="47">
        <v>100775</v>
      </c>
      <c r="D1568" s="236" t="s">
        <v>709</v>
      </c>
      <c r="E1568" s="48" t="s">
        <v>333</v>
      </c>
      <c r="F1568" s="75">
        <v>4319</v>
      </c>
      <c r="G1568" s="49">
        <v>4319</v>
      </c>
      <c r="H1568" s="54">
        <v>12.67</v>
      </c>
      <c r="I1568" s="54">
        <v>0.71</v>
      </c>
      <c r="J1568" s="86">
        <f>TRUNC((I1568+H1568)*F1568,2)</f>
        <v>57788.22</v>
      </c>
      <c r="K1568" s="86">
        <f>TRUNC((I1568+H1568)*G1568,2)</f>
        <v>57788.22</v>
      </c>
    </row>
    <row r="1569" spans="1:11" x14ac:dyDescent="0.2">
      <c r="A1569" s="55" t="s">
        <v>2668</v>
      </c>
      <c r="B1569" s="56"/>
      <c r="C1569" s="56"/>
      <c r="D1569" s="55" t="s">
        <v>404</v>
      </c>
      <c r="E1569" s="56"/>
      <c r="F1569" s="80"/>
      <c r="G1569" s="80"/>
      <c r="H1569" s="80"/>
      <c r="I1569" s="80"/>
      <c r="J1569" s="88">
        <f>J1570</f>
        <v>4611.47</v>
      </c>
      <c r="K1569" s="88">
        <f>K1570</f>
        <v>4611.47</v>
      </c>
    </row>
    <row r="1570" spans="1:11" ht="22.5" x14ac:dyDescent="0.2">
      <c r="A1570" s="28" t="s">
        <v>2669</v>
      </c>
      <c r="B1570" s="50" t="s">
        <v>234</v>
      </c>
      <c r="C1570" s="51">
        <v>60010</v>
      </c>
      <c r="D1570" s="236" t="s">
        <v>406</v>
      </c>
      <c r="E1570" s="48" t="s">
        <v>280</v>
      </c>
      <c r="F1570" s="74">
        <v>1.88</v>
      </c>
      <c r="G1570" s="54">
        <v>1.88</v>
      </c>
      <c r="H1570" s="54">
        <v>1829.1699999999998</v>
      </c>
      <c r="I1570" s="54">
        <v>623.74000000000012</v>
      </c>
      <c r="J1570" s="86">
        <f>TRUNC((I1570+H1570)*F1570,2)</f>
        <v>4611.47</v>
      </c>
      <c r="K1570" s="86">
        <f>TRUNC((I1570+H1570)*G1570,2)</f>
        <v>4611.47</v>
      </c>
    </row>
    <row r="1571" spans="1:11" x14ac:dyDescent="0.2">
      <c r="A1571" s="44" t="s">
        <v>2670</v>
      </c>
      <c r="B1571" s="45"/>
      <c r="C1571" s="45"/>
      <c r="D1571" s="44" t="s">
        <v>688</v>
      </c>
      <c r="E1571" s="45"/>
      <c r="F1571" s="79"/>
      <c r="G1571" s="79"/>
      <c r="H1571" s="79"/>
      <c r="I1571" s="79"/>
      <c r="J1571" s="85">
        <f>SUM(J1572:J1575)</f>
        <v>22902.350000000002</v>
      </c>
      <c r="K1571" s="85">
        <f>SUM(K1572:K1575)</f>
        <v>22902.350000000002</v>
      </c>
    </row>
    <row r="1572" spans="1:11" ht="33.75" x14ac:dyDescent="0.2">
      <c r="A1572" s="28" t="s">
        <v>2671</v>
      </c>
      <c r="B1572" s="50" t="s">
        <v>234</v>
      </c>
      <c r="C1572" s="51">
        <v>100160</v>
      </c>
      <c r="D1572" s="237" t="s">
        <v>977</v>
      </c>
      <c r="E1572" s="48" t="s">
        <v>236</v>
      </c>
      <c r="F1572" s="74">
        <v>170.52</v>
      </c>
      <c r="G1572" s="54">
        <v>170.52</v>
      </c>
      <c r="H1572" s="54">
        <v>19.5</v>
      </c>
      <c r="I1572" s="54">
        <v>23.28</v>
      </c>
      <c r="J1572" s="86">
        <f t="shared" ref="J1572:J1575" si="350">TRUNC((I1572+H1572)*F1572,2)</f>
        <v>7294.84</v>
      </c>
      <c r="K1572" s="86">
        <f t="shared" ref="K1572:K1575" si="351">TRUNC((I1572+H1572)*G1572,2)</f>
        <v>7294.84</v>
      </c>
    </row>
    <row r="1573" spans="1:11" ht="33.75" x14ac:dyDescent="0.2">
      <c r="A1573" s="28" t="s">
        <v>2672</v>
      </c>
      <c r="B1573" s="50" t="s">
        <v>318</v>
      </c>
      <c r="C1573" s="51">
        <v>93201</v>
      </c>
      <c r="D1573" s="236" t="s">
        <v>694</v>
      </c>
      <c r="E1573" s="48" t="s">
        <v>255</v>
      </c>
      <c r="F1573" s="74">
        <v>56.74</v>
      </c>
      <c r="G1573" s="54">
        <v>56.74</v>
      </c>
      <c r="H1573" s="54">
        <v>2.35</v>
      </c>
      <c r="I1573" s="54">
        <v>3.41</v>
      </c>
      <c r="J1573" s="86">
        <f t="shared" si="350"/>
        <v>326.82</v>
      </c>
      <c r="K1573" s="86">
        <f t="shared" si="351"/>
        <v>326.82</v>
      </c>
    </row>
    <row r="1574" spans="1:11" ht="22.5" x14ac:dyDescent="0.2">
      <c r="A1574" s="28" t="s">
        <v>2673</v>
      </c>
      <c r="B1574" s="50" t="s">
        <v>234</v>
      </c>
      <c r="C1574" s="51">
        <v>100320</v>
      </c>
      <c r="D1574" s="236" t="s">
        <v>2674</v>
      </c>
      <c r="E1574" s="48" t="s">
        <v>236</v>
      </c>
      <c r="F1574" s="74">
        <v>24.42</v>
      </c>
      <c r="G1574" s="54">
        <v>24.42</v>
      </c>
      <c r="H1574" s="54">
        <v>322.75</v>
      </c>
      <c r="I1574" s="54">
        <v>49</v>
      </c>
      <c r="J1574" s="86">
        <f t="shared" si="350"/>
        <v>9078.1299999999992</v>
      </c>
      <c r="K1574" s="86">
        <f t="shared" si="351"/>
        <v>9078.1299999999992</v>
      </c>
    </row>
    <row r="1575" spans="1:11" ht="45" x14ac:dyDescent="0.2">
      <c r="A1575" s="52" t="s">
        <v>2675</v>
      </c>
      <c r="B1575" s="46" t="s">
        <v>318</v>
      </c>
      <c r="C1575" s="47">
        <v>96358</v>
      </c>
      <c r="D1575" s="236" t="s">
        <v>2676</v>
      </c>
      <c r="E1575" s="53" t="s">
        <v>236</v>
      </c>
      <c r="F1575" s="74">
        <v>78</v>
      </c>
      <c r="G1575" s="54">
        <v>78</v>
      </c>
      <c r="H1575" s="54">
        <v>69.939999999999984</v>
      </c>
      <c r="I1575" s="54">
        <v>9.58</v>
      </c>
      <c r="J1575" s="86">
        <f t="shared" si="350"/>
        <v>6202.56</v>
      </c>
      <c r="K1575" s="86">
        <f t="shared" si="351"/>
        <v>6202.56</v>
      </c>
    </row>
    <row r="1576" spans="1:11" x14ac:dyDescent="0.2">
      <c r="A1576" s="44" t="s">
        <v>2677</v>
      </c>
      <c r="B1576" s="45"/>
      <c r="C1576" s="45"/>
      <c r="D1576" s="44" t="s">
        <v>698</v>
      </c>
      <c r="E1576" s="45"/>
      <c r="F1576" s="79"/>
      <c r="G1576" s="79"/>
      <c r="H1576" s="79"/>
      <c r="I1576" s="79"/>
      <c r="J1576" s="85">
        <f>J1577</f>
        <v>836.56</v>
      </c>
      <c r="K1576" s="85">
        <f>K1577</f>
        <v>836.56</v>
      </c>
    </row>
    <row r="1577" spans="1:11" ht="22.5" x14ac:dyDescent="0.2">
      <c r="A1577" s="28" t="s">
        <v>2678</v>
      </c>
      <c r="B1577" s="50" t="s">
        <v>234</v>
      </c>
      <c r="C1577" s="51">
        <v>120209</v>
      </c>
      <c r="D1577" s="236" t="s">
        <v>705</v>
      </c>
      <c r="E1577" s="48" t="s">
        <v>236</v>
      </c>
      <c r="F1577" s="74">
        <v>38.729999999999997</v>
      </c>
      <c r="G1577" s="54">
        <v>38.729999999999997</v>
      </c>
      <c r="H1577" s="54">
        <v>10.38</v>
      </c>
      <c r="I1577" s="54">
        <v>11.22</v>
      </c>
      <c r="J1577" s="86">
        <f>TRUNC((I1577+H1577)*F1577,2)</f>
        <v>836.56</v>
      </c>
      <c r="K1577" s="86">
        <f>TRUNC((I1577+H1577)*G1577,2)</f>
        <v>836.56</v>
      </c>
    </row>
    <row r="1578" spans="1:11" x14ac:dyDescent="0.2">
      <c r="A1578" s="44" t="s">
        <v>2679</v>
      </c>
      <c r="B1578" s="45"/>
      <c r="C1578" s="45"/>
      <c r="D1578" s="44" t="s">
        <v>711</v>
      </c>
      <c r="E1578" s="45"/>
      <c r="F1578" s="79"/>
      <c r="G1578" s="79"/>
      <c r="H1578" s="79"/>
      <c r="I1578" s="79"/>
      <c r="J1578" s="85">
        <f>SUM(J1579:J1581)</f>
        <v>28731.339999999997</v>
      </c>
      <c r="K1578" s="85">
        <f>SUM(K1579:K1581)</f>
        <v>28731.339999999997</v>
      </c>
    </row>
    <row r="1579" spans="1:11" ht="22.5" x14ac:dyDescent="0.2">
      <c r="A1579" s="28" t="s">
        <v>2680</v>
      </c>
      <c r="B1579" s="50" t="s">
        <v>234</v>
      </c>
      <c r="C1579" s="51">
        <v>160501</v>
      </c>
      <c r="D1579" s="236" t="s">
        <v>2681</v>
      </c>
      <c r="E1579" s="48" t="s">
        <v>236</v>
      </c>
      <c r="F1579" s="74">
        <v>524.29</v>
      </c>
      <c r="G1579" s="54">
        <v>524.29</v>
      </c>
      <c r="H1579" s="54">
        <v>30.270000000000003</v>
      </c>
      <c r="I1579" s="54">
        <v>6.5299999999999994</v>
      </c>
      <c r="J1579" s="86">
        <f t="shared" ref="J1579:J1581" si="352">TRUNC((I1579+H1579)*F1579,2)</f>
        <v>19293.87</v>
      </c>
      <c r="K1579" s="86">
        <f t="shared" ref="K1579:K1581" si="353">TRUNC((I1579+H1579)*G1579,2)</f>
        <v>19293.87</v>
      </c>
    </row>
    <row r="1580" spans="1:11" ht="22.5" x14ac:dyDescent="0.2">
      <c r="A1580" s="28" t="s">
        <v>2682</v>
      </c>
      <c r="B1580" s="50" t="s">
        <v>234</v>
      </c>
      <c r="C1580" s="51">
        <v>160502</v>
      </c>
      <c r="D1580" s="236" t="s">
        <v>2683</v>
      </c>
      <c r="E1580" s="48" t="s">
        <v>255</v>
      </c>
      <c r="F1580" s="74">
        <v>83.67</v>
      </c>
      <c r="G1580" s="54">
        <v>83.67</v>
      </c>
      <c r="H1580" s="54">
        <v>36.71</v>
      </c>
      <c r="I1580" s="54">
        <v>3.55</v>
      </c>
      <c r="J1580" s="86">
        <f t="shared" si="352"/>
        <v>3368.55</v>
      </c>
      <c r="K1580" s="86">
        <f t="shared" si="353"/>
        <v>3368.55</v>
      </c>
    </row>
    <row r="1581" spans="1:11" ht="22.5" x14ac:dyDescent="0.2">
      <c r="A1581" s="28" t="s">
        <v>2684</v>
      </c>
      <c r="B1581" s="50" t="s">
        <v>234</v>
      </c>
      <c r="C1581" s="51">
        <v>160601</v>
      </c>
      <c r="D1581" s="236" t="s">
        <v>1434</v>
      </c>
      <c r="E1581" s="48" t="s">
        <v>255</v>
      </c>
      <c r="F1581" s="74">
        <v>114.4</v>
      </c>
      <c r="G1581" s="54">
        <v>114.4</v>
      </c>
      <c r="H1581" s="54">
        <v>24.53</v>
      </c>
      <c r="I1581" s="54">
        <v>28.52</v>
      </c>
      <c r="J1581" s="86">
        <f t="shared" si="352"/>
        <v>6068.92</v>
      </c>
      <c r="K1581" s="86">
        <f t="shared" si="353"/>
        <v>6068.92</v>
      </c>
    </row>
    <row r="1582" spans="1:11" x14ac:dyDescent="0.2">
      <c r="A1582" s="44" t="s">
        <v>2685</v>
      </c>
      <c r="B1582" s="45"/>
      <c r="C1582" s="45"/>
      <c r="D1582" s="44" t="s">
        <v>2686</v>
      </c>
      <c r="E1582" s="45"/>
      <c r="F1582" s="79"/>
      <c r="G1582" s="79"/>
      <c r="H1582" s="79"/>
      <c r="I1582" s="79"/>
      <c r="J1582" s="85">
        <f>J1583</f>
        <v>1380.3</v>
      </c>
      <c r="K1582" s="85">
        <f>K1583</f>
        <v>1380.3</v>
      </c>
    </row>
    <row r="1583" spans="1:11" ht="22.5" x14ac:dyDescent="0.2">
      <c r="A1583" s="28" t="s">
        <v>2687</v>
      </c>
      <c r="B1583" s="50" t="s">
        <v>234</v>
      </c>
      <c r="C1583" s="51">
        <v>170110</v>
      </c>
      <c r="D1583" s="236" t="s">
        <v>2688</v>
      </c>
      <c r="E1583" s="48" t="s">
        <v>230</v>
      </c>
      <c r="F1583" s="74">
        <v>2</v>
      </c>
      <c r="G1583" s="54">
        <v>2</v>
      </c>
      <c r="H1583" s="54">
        <v>563.12</v>
      </c>
      <c r="I1583" s="54">
        <v>127.03</v>
      </c>
      <c r="J1583" s="86">
        <f>TRUNC((I1583+H1583)*F1583,2)</f>
        <v>1380.3</v>
      </c>
      <c r="K1583" s="86">
        <f>TRUNC((I1583+H1583)*G1583,2)</f>
        <v>1380.3</v>
      </c>
    </row>
    <row r="1584" spans="1:11" x14ac:dyDescent="0.2">
      <c r="A1584" s="44" t="s">
        <v>2689</v>
      </c>
      <c r="B1584" s="45"/>
      <c r="C1584" s="45"/>
      <c r="D1584" s="44" t="s">
        <v>721</v>
      </c>
      <c r="E1584" s="45"/>
      <c r="F1584" s="79"/>
      <c r="G1584" s="79"/>
      <c r="H1584" s="79"/>
      <c r="I1584" s="79"/>
      <c r="J1584" s="85">
        <f>SUM(J1585:J1590)</f>
        <v>43200.530000000006</v>
      </c>
      <c r="K1584" s="85">
        <f>SUM(K1585:K1590)</f>
        <v>43200.530000000006</v>
      </c>
    </row>
    <row r="1585" spans="1:11" ht="22.5" x14ac:dyDescent="0.2">
      <c r="A1585" s="28" t="s">
        <v>2690</v>
      </c>
      <c r="B1585" s="50" t="s">
        <v>234</v>
      </c>
      <c r="C1585" s="51">
        <v>180501</v>
      </c>
      <c r="D1585" s="236" t="s">
        <v>725</v>
      </c>
      <c r="E1585" s="48" t="s">
        <v>236</v>
      </c>
      <c r="F1585" s="74">
        <v>32.130000000000003</v>
      </c>
      <c r="G1585" s="54">
        <v>32.130000000000003</v>
      </c>
      <c r="H1585" s="54">
        <v>573.88</v>
      </c>
      <c r="I1585" s="54">
        <v>38.11</v>
      </c>
      <c r="J1585" s="86">
        <f t="shared" ref="J1585:J1590" si="354">TRUNC((I1585+H1585)*F1585,2)</f>
        <v>19663.23</v>
      </c>
      <c r="K1585" s="86">
        <f t="shared" ref="K1585:K1590" si="355">TRUNC((I1585+H1585)*G1585,2)</f>
        <v>19663.23</v>
      </c>
    </row>
    <row r="1586" spans="1:11" ht="22.5" x14ac:dyDescent="0.2">
      <c r="A1586" s="28" t="s">
        <v>2691</v>
      </c>
      <c r="B1586" s="50" t="s">
        <v>234</v>
      </c>
      <c r="C1586" s="51">
        <v>180509</v>
      </c>
      <c r="D1586" s="236" t="s">
        <v>1341</v>
      </c>
      <c r="E1586" s="48" t="s">
        <v>236</v>
      </c>
      <c r="F1586" s="74">
        <v>11.52</v>
      </c>
      <c r="G1586" s="54">
        <v>11.52</v>
      </c>
      <c r="H1586" s="54">
        <v>358.28</v>
      </c>
      <c r="I1586" s="54">
        <v>38.11</v>
      </c>
      <c r="J1586" s="86">
        <f t="shared" si="354"/>
        <v>4566.41</v>
      </c>
      <c r="K1586" s="86">
        <f t="shared" si="355"/>
        <v>4566.41</v>
      </c>
    </row>
    <row r="1587" spans="1:11" ht="33.75" x14ac:dyDescent="0.2">
      <c r="A1587" s="28" t="s">
        <v>2692</v>
      </c>
      <c r="B1587" s="50" t="s">
        <v>234</v>
      </c>
      <c r="C1587" s="51">
        <v>180507</v>
      </c>
      <c r="D1587" s="236" t="s">
        <v>2693</v>
      </c>
      <c r="E1587" s="48" t="s">
        <v>236</v>
      </c>
      <c r="F1587" s="74">
        <v>15.12</v>
      </c>
      <c r="G1587" s="54">
        <v>15.12</v>
      </c>
      <c r="H1587" s="54">
        <v>281.13000000000005</v>
      </c>
      <c r="I1587" s="54">
        <v>38.11</v>
      </c>
      <c r="J1587" s="86">
        <f t="shared" si="354"/>
        <v>4826.8999999999996</v>
      </c>
      <c r="K1587" s="86">
        <f t="shared" si="355"/>
        <v>4826.8999999999996</v>
      </c>
    </row>
    <row r="1588" spans="1:11" ht="22.5" x14ac:dyDescent="0.2">
      <c r="A1588" s="28" t="s">
        <v>2694</v>
      </c>
      <c r="B1588" s="50" t="s">
        <v>234</v>
      </c>
      <c r="C1588" s="51">
        <v>180401</v>
      </c>
      <c r="D1588" s="236" t="s">
        <v>733</v>
      </c>
      <c r="E1588" s="48" t="s">
        <v>236</v>
      </c>
      <c r="F1588" s="74">
        <v>37.5</v>
      </c>
      <c r="G1588" s="54">
        <v>37.5</v>
      </c>
      <c r="H1588" s="54">
        <v>193.26999999999998</v>
      </c>
      <c r="I1588" s="54">
        <v>40.700000000000003</v>
      </c>
      <c r="J1588" s="86">
        <f t="shared" si="354"/>
        <v>8773.8700000000008</v>
      </c>
      <c r="K1588" s="86">
        <f t="shared" si="355"/>
        <v>8773.8700000000008</v>
      </c>
    </row>
    <row r="1589" spans="1:11" ht="22.5" x14ac:dyDescent="0.2">
      <c r="A1589" s="28" t="s">
        <v>2695</v>
      </c>
      <c r="B1589" s="50" t="s">
        <v>234</v>
      </c>
      <c r="C1589" s="51">
        <v>180381</v>
      </c>
      <c r="D1589" s="236" t="s">
        <v>735</v>
      </c>
      <c r="E1589" s="48" t="s">
        <v>236</v>
      </c>
      <c r="F1589" s="74">
        <v>11.7</v>
      </c>
      <c r="G1589" s="54">
        <v>11.7</v>
      </c>
      <c r="H1589" s="54">
        <v>365.76000000000005</v>
      </c>
      <c r="I1589" s="54">
        <v>40.700000000000003</v>
      </c>
      <c r="J1589" s="86">
        <f t="shared" si="354"/>
        <v>4755.58</v>
      </c>
      <c r="K1589" s="86">
        <f t="shared" si="355"/>
        <v>4755.58</v>
      </c>
    </row>
    <row r="1590" spans="1:11" ht="22.5" x14ac:dyDescent="0.2">
      <c r="A1590" s="28" t="s">
        <v>2696</v>
      </c>
      <c r="B1590" s="50" t="s">
        <v>234</v>
      </c>
      <c r="C1590" s="51">
        <v>180380</v>
      </c>
      <c r="D1590" s="236" t="s">
        <v>731</v>
      </c>
      <c r="E1590" s="48" t="s">
        <v>236</v>
      </c>
      <c r="F1590" s="74">
        <v>0.9</v>
      </c>
      <c r="G1590" s="54">
        <v>0.9</v>
      </c>
      <c r="H1590" s="54">
        <v>642.12999999999988</v>
      </c>
      <c r="I1590" s="54">
        <v>40.700000000000003</v>
      </c>
      <c r="J1590" s="86">
        <f t="shared" si="354"/>
        <v>614.54</v>
      </c>
      <c r="K1590" s="86">
        <f t="shared" si="355"/>
        <v>614.54</v>
      </c>
    </row>
    <row r="1591" spans="1:11" x14ac:dyDescent="0.2">
      <c r="A1591" s="44" t="s">
        <v>2697</v>
      </c>
      <c r="B1591" s="45"/>
      <c r="C1591" s="45"/>
      <c r="D1591" s="44" t="s">
        <v>741</v>
      </c>
      <c r="E1591" s="45"/>
      <c r="F1591" s="79"/>
      <c r="G1591" s="79"/>
      <c r="H1591" s="79"/>
      <c r="I1591" s="79"/>
      <c r="J1591" s="85">
        <f>J1592</f>
        <v>8669.7999999999993</v>
      </c>
      <c r="K1591" s="85">
        <f>K1592</f>
        <v>8669.7999999999993</v>
      </c>
    </row>
    <row r="1592" spans="1:11" ht="22.5" x14ac:dyDescent="0.2">
      <c r="A1592" s="61" t="s">
        <v>2698</v>
      </c>
      <c r="B1592" s="62" t="s">
        <v>234</v>
      </c>
      <c r="C1592" s="63">
        <v>190102</v>
      </c>
      <c r="D1592" s="238" t="s">
        <v>2699</v>
      </c>
      <c r="E1592" s="64" t="s">
        <v>236</v>
      </c>
      <c r="F1592" s="76">
        <v>50.1</v>
      </c>
      <c r="G1592" s="69">
        <v>50.1</v>
      </c>
      <c r="H1592" s="54">
        <v>173.05</v>
      </c>
      <c r="I1592" s="54">
        <v>0</v>
      </c>
      <c r="J1592" s="86">
        <f>TRUNC((I1592+H1592)*F1592,2)</f>
        <v>8669.7999999999993</v>
      </c>
      <c r="K1592" s="86">
        <f>TRUNC((I1592+H1592)*G1592,2)</f>
        <v>8669.7999999999993</v>
      </c>
    </row>
    <row r="1593" spans="1:11" x14ac:dyDescent="0.2">
      <c r="A1593" s="44" t="s">
        <v>2700</v>
      </c>
      <c r="B1593" s="45"/>
      <c r="C1593" s="45"/>
      <c r="D1593" s="44" t="s">
        <v>1360</v>
      </c>
      <c r="E1593" s="45"/>
      <c r="F1593" s="79"/>
      <c r="G1593" s="79"/>
      <c r="H1593" s="79"/>
      <c r="I1593" s="79"/>
      <c r="J1593" s="85">
        <f>SUM(J1594:J1599)</f>
        <v>4797.5300000000007</v>
      </c>
      <c r="K1593" s="85">
        <f>SUM(K1594:K1599)</f>
        <v>4797.5300000000007</v>
      </c>
    </row>
    <row r="1594" spans="1:11" ht="22.5" x14ac:dyDescent="0.2">
      <c r="A1594" s="28" t="s">
        <v>2701</v>
      </c>
      <c r="B1594" s="50" t="s">
        <v>234</v>
      </c>
      <c r="C1594" s="51">
        <v>230202</v>
      </c>
      <c r="D1594" s="236" t="s">
        <v>2702</v>
      </c>
      <c r="E1594" s="48" t="s">
        <v>230</v>
      </c>
      <c r="F1594" s="74">
        <v>6</v>
      </c>
      <c r="G1594" s="54">
        <v>6</v>
      </c>
      <c r="H1594" s="54">
        <v>5.17</v>
      </c>
      <c r="I1594" s="54">
        <v>7.78</v>
      </c>
      <c r="J1594" s="86">
        <f t="shared" ref="J1594:J1599" si="356">TRUNC((I1594+H1594)*F1594,2)</f>
        <v>77.7</v>
      </c>
      <c r="K1594" s="86">
        <f t="shared" ref="K1594:K1599" si="357">TRUNC((I1594+H1594)*G1594,2)</f>
        <v>77.7</v>
      </c>
    </row>
    <row r="1595" spans="1:11" ht="22.5" x14ac:dyDescent="0.2">
      <c r="A1595" s="28" t="s">
        <v>2703</v>
      </c>
      <c r="B1595" s="50" t="s">
        <v>234</v>
      </c>
      <c r="C1595" s="51">
        <v>230105</v>
      </c>
      <c r="D1595" s="236" t="s">
        <v>2704</v>
      </c>
      <c r="E1595" s="48" t="s">
        <v>230</v>
      </c>
      <c r="F1595" s="74">
        <v>2</v>
      </c>
      <c r="G1595" s="54">
        <v>2</v>
      </c>
      <c r="H1595" s="54">
        <v>91.6</v>
      </c>
      <c r="I1595" s="54">
        <v>18.579999999999998</v>
      </c>
      <c r="J1595" s="86">
        <f t="shared" si="356"/>
        <v>220.36</v>
      </c>
      <c r="K1595" s="86">
        <f t="shared" si="357"/>
        <v>220.36</v>
      </c>
    </row>
    <row r="1596" spans="1:11" ht="22.5" x14ac:dyDescent="0.2">
      <c r="A1596" s="28" t="s">
        <v>2705</v>
      </c>
      <c r="B1596" s="50" t="s">
        <v>234</v>
      </c>
      <c r="C1596" s="51">
        <v>230174</v>
      </c>
      <c r="D1596" s="236" t="s">
        <v>1362</v>
      </c>
      <c r="E1596" s="48" t="s">
        <v>230</v>
      </c>
      <c r="F1596" s="74">
        <v>3</v>
      </c>
      <c r="G1596" s="54">
        <v>3</v>
      </c>
      <c r="H1596" s="54">
        <v>73.989999999999995</v>
      </c>
      <c r="I1596" s="54">
        <v>10.89</v>
      </c>
      <c r="J1596" s="86">
        <f t="shared" si="356"/>
        <v>254.64</v>
      </c>
      <c r="K1596" s="86">
        <f t="shared" si="357"/>
        <v>254.64</v>
      </c>
    </row>
    <row r="1597" spans="1:11" ht="22.5" x14ac:dyDescent="0.2">
      <c r="A1597" s="28" t="s">
        <v>2706</v>
      </c>
      <c r="B1597" s="50" t="s">
        <v>234</v>
      </c>
      <c r="C1597" s="51">
        <v>230176</v>
      </c>
      <c r="D1597" s="236" t="s">
        <v>1364</v>
      </c>
      <c r="E1597" s="48" t="s">
        <v>230</v>
      </c>
      <c r="F1597" s="74">
        <v>3</v>
      </c>
      <c r="G1597" s="54">
        <v>3</v>
      </c>
      <c r="H1597" s="54">
        <v>107.29</v>
      </c>
      <c r="I1597" s="54">
        <v>10.899999999999999</v>
      </c>
      <c r="J1597" s="86">
        <f t="shared" si="356"/>
        <v>354.57</v>
      </c>
      <c r="K1597" s="86">
        <f t="shared" si="357"/>
        <v>354.57</v>
      </c>
    </row>
    <row r="1598" spans="1:11" ht="22.5" x14ac:dyDescent="0.2">
      <c r="A1598" s="28" t="s">
        <v>2707</v>
      </c>
      <c r="B1598" s="50" t="s">
        <v>400</v>
      </c>
      <c r="C1598" s="58" t="s">
        <v>1396</v>
      </c>
      <c r="D1598" s="236" t="s">
        <v>1397</v>
      </c>
      <c r="E1598" s="48" t="s">
        <v>255</v>
      </c>
      <c r="F1598" s="74">
        <v>11.51</v>
      </c>
      <c r="G1598" s="54">
        <v>11.51</v>
      </c>
      <c r="H1598" s="54">
        <v>133.79</v>
      </c>
      <c r="I1598" s="54">
        <v>31.11</v>
      </c>
      <c r="J1598" s="86">
        <f t="shared" si="356"/>
        <v>1897.99</v>
      </c>
      <c r="K1598" s="86">
        <f t="shared" si="357"/>
        <v>1897.99</v>
      </c>
    </row>
    <row r="1599" spans="1:11" ht="22.5" x14ac:dyDescent="0.2">
      <c r="A1599" s="28" t="s">
        <v>2708</v>
      </c>
      <c r="B1599" s="50" t="s">
        <v>400</v>
      </c>
      <c r="C1599" s="58" t="s">
        <v>999</v>
      </c>
      <c r="D1599" s="236" t="s">
        <v>1000</v>
      </c>
      <c r="E1599" s="48" t="s">
        <v>255</v>
      </c>
      <c r="F1599" s="74">
        <v>5.87</v>
      </c>
      <c r="G1599" s="54">
        <v>5.87</v>
      </c>
      <c r="H1599" s="54">
        <v>305.17</v>
      </c>
      <c r="I1599" s="54">
        <v>34.230000000000004</v>
      </c>
      <c r="J1599" s="86">
        <f t="shared" si="356"/>
        <v>1992.27</v>
      </c>
      <c r="K1599" s="86">
        <f t="shared" si="357"/>
        <v>1992.27</v>
      </c>
    </row>
    <row r="1600" spans="1:11" x14ac:dyDescent="0.2">
      <c r="A1600" s="44" t="s">
        <v>2709</v>
      </c>
      <c r="B1600" s="45"/>
      <c r="C1600" s="45"/>
      <c r="D1600" s="44" t="s">
        <v>745</v>
      </c>
      <c r="E1600" s="45"/>
      <c r="F1600" s="79"/>
      <c r="G1600" s="79"/>
      <c r="H1600" s="79"/>
      <c r="I1600" s="79"/>
      <c r="J1600" s="85">
        <f>SUM(J1601:J1604)</f>
        <v>15467.4</v>
      </c>
      <c r="K1600" s="85">
        <f>SUM(K1601:K1604)</f>
        <v>15467.4</v>
      </c>
    </row>
    <row r="1601" spans="1:11" ht="22.5" x14ac:dyDescent="0.2">
      <c r="A1601" s="28" t="s">
        <v>2710</v>
      </c>
      <c r="B1601" s="50" t="s">
        <v>234</v>
      </c>
      <c r="C1601" s="51">
        <v>200150</v>
      </c>
      <c r="D1601" s="236" t="s">
        <v>747</v>
      </c>
      <c r="E1601" s="48" t="s">
        <v>236</v>
      </c>
      <c r="F1601" s="74">
        <v>341.04</v>
      </c>
      <c r="G1601" s="54">
        <v>341.04</v>
      </c>
      <c r="H1601" s="54">
        <v>3.05</v>
      </c>
      <c r="I1601" s="54">
        <v>1.03</v>
      </c>
      <c r="J1601" s="86">
        <f t="shared" ref="J1601:J1604" si="358">TRUNC((I1601+H1601)*F1601,2)</f>
        <v>1391.44</v>
      </c>
      <c r="K1601" s="86">
        <f t="shared" ref="K1601:K1604" si="359">TRUNC((I1601+H1601)*G1601,2)</f>
        <v>1391.44</v>
      </c>
    </row>
    <row r="1602" spans="1:11" ht="22.5" x14ac:dyDescent="0.2">
      <c r="A1602" s="28" t="s">
        <v>2711</v>
      </c>
      <c r="B1602" s="50" t="s">
        <v>234</v>
      </c>
      <c r="C1602" s="51">
        <v>200403</v>
      </c>
      <c r="D1602" s="236" t="s">
        <v>751</v>
      </c>
      <c r="E1602" s="48" t="s">
        <v>236</v>
      </c>
      <c r="F1602" s="74">
        <v>258.48</v>
      </c>
      <c r="G1602" s="54">
        <v>258.48</v>
      </c>
      <c r="H1602" s="54">
        <v>2.4</v>
      </c>
      <c r="I1602" s="54">
        <v>12.610000000000001</v>
      </c>
      <c r="J1602" s="86">
        <f t="shared" si="358"/>
        <v>3879.78</v>
      </c>
      <c r="K1602" s="86">
        <f t="shared" si="359"/>
        <v>3879.78</v>
      </c>
    </row>
    <row r="1603" spans="1:11" ht="22.5" x14ac:dyDescent="0.2">
      <c r="A1603" s="28" t="s">
        <v>2712</v>
      </c>
      <c r="B1603" s="50" t="s">
        <v>234</v>
      </c>
      <c r="C1603" s="51">
        <v>200201</v>
      </c>
      <c r="D1603" s="236" t="s">
        <v>749</v>
      </c>
      <c r="E1603" s="48" t="s">
        <v>236</v>
      </c>
      <c r="F1603" s="74">
        <v>82.56</v>
      </c>
      <c r="G1603" s="54">
        <v>82.56</v>
      </c>
      <c r="H1603" s="54">
        <v>7.77</v>
      </c>
      <c r="I1603" s="54">
        <v>11.55</v>
      </c>
      <c r="J1603" s="86">
        <f t="shared" si="358"/>
        <v>1595.05</v>
      </c>
      <c r="K1603" s="86">
        <f t="shared" si="359"/>
        <v>1595.05</v>
      </c>
    </row>
    <row r="1604" spans="1:11" ht="22.5" x14ac:dyDescent="0.2">
      <c r="A1604" s="28" t="s">
        <v>2713</v>
      </c>
      <c r="B1604" s="50" t="s">
        <v>234</v>
      </c>
      <c r="C1604" s="51">
        <v>201302</v>
      </c>
      <c r="D1604" s="236" t="s">
        <v>1349</v>
      </c>
      <c r="E1604" s="48" t="s">
        <v>236</v>
      </c>
      <c r="F1604" s="74">
        <v>121.95</v>
      </c>
      <c r="G1604" s="54">
        <v>121.95</v>
      </c>
      <c r="H1604" s="54">
        <v>49.199999999999996</v>
      </c>
      <c r="I1604" s="54">
        <v>21.33</v>
      </c>
      <c r="J1604" s="86">
        <f t="shared" si="358"/>
        <v>8601.1299999999992</v>
      </c>
      <c r="K1604" s="86">
        <f t="shared" si="359"/>
        <v>8601.1299999999992</v>
      </c>
    </row>
    <row r="1605" spans="1:11" x14ac:dyDescent="0.2">
      <c r="A1605" s="44" t="s">
        <v>2714</v>
      </c>
      <c r="B1605" s="45"/>
      <c r="C1605" s="45"/>
      <c r="D1605" s="44" t="s">
        <v>755</v>
      </c>
      <c r="E1605" s="45"/>
      <c r="F1605" s="79"/>
      <c r="G1605" s="79"/>
      <c r="H1605" s="79"/>
      <c r="I1605" s="79"/>
      <c r="J1605" s="85">
        <f>SUM(J1606:J1607)</f>
        <v>9344.58</v>
      </c>
      <c r="K1605" s="85">
        <f>SUM(K1606:K1607)</f>
        <v>9344.58</v>
      </c>
    </row>
    <row r="1606" spans="1:11" ht="22.5" x14ac:dyDescent="0.2">
      <c r="A1606" s="28" t="s">
        <v>2715</v>
      </c>
      <c r="B1606" s="50" t="s">
        <v>234</v>
      </c>
      <c r="C1606" s="51">
        <v>210498</v>
      </c>
      <c r="D1606" s="236" t="s">
        <v>2716</v>
      </c>
      <c r="E1606" s="48" t="s">
        <v>236</v>
      </c>
      <c r="F1606" s="74">
        <v>158.22</v>
      </c>
      <c r="G1606" s="54">
        <v>158.22</v>
      </c>
      <c r="H1606" s="54">
        <v>46.89</v>
      </c>
      <c r="I1606" s="54">
        <v>10.77</v>
      </c>
      <c r="J1606" s="86">
        <f t="shared" ref="J1606:J1607" si="360">TRUNC((I1606+H1606)*F1606,2)</f>
        <v>9122.9599999999991</v>
      </c>
      <c r="K1606" s="86">
        <f t="shared" ref="K1606:K1607" si="361">TRUNC((I1606+H1606)*G1606,2)</f>
        <v>9122.9599999999991</v>
      </c>
    </row>
    <row r="1607" spans="1:11" ht="22.5" x14ac:dyDescent="0.2">
      <c r="A1607" s="28" t="s">
        <v>2717</v>
      </c>
      <c r="B1607" s="50" t="s">
        <v>318</v>
      </c>
      <c r="C1607" s="51">
        <v>96120</v>
      </c>
      <c r="D1607" s="236" t="s">
        <v>759</v>
      </c>
      <c r="E1607" s="48" t="s">
        <v>255</v>
      </c>
      <c r="F1607" s="74">
        <v>87.6</v>
      </c>
      <c r="G1607" s="54">
        <v>87.6</v>
      </c>
      <c r="H1607" s="54">
        <v>1.53</v>
      </c>
      <c r="I1607" s="54">
        <v>1</v>
      </c>
      <c r="J1607" s="86">
        <f t="shared" si="360"/>
        <v>221.62</v>
      </c>
      <c r="K1607" s="86">
        <f t="shared" si="361"/>
        <v>221.62</v>
      </c>
    </row>
    <row r="1608" spans="1:11" x14ac:dyDescent="0.2">
      <c r="A1608" s="44" t="s">
        <v>2718</v>
      </c>
      <c r="B1608" s="45"/>
      <c r="C1608" s="45"/>
      <c r="D1608" s="44" t="s">
        <v>299</v>
      </c>
      <c r="E1608" s="45"/>
      <c r="F1608" s="79"/>
      <c r="G1608" s="79"/>
      <c r="H1608" s="79"/>
      <c r="I1608" s="79"/>
      <c r="J1608" s="85">
        <f>SUM(J1609:J1614)</f>
        <v>72445.94</v>
      </c>
      <c r="K1608" s="85">
        <f>SUM(K1609:K1614)</f>
        <v>72445.94</v>
      </c>
    </row>
    <row r="1609" spans="1:11" ht="33.75" x14ac:dyDescent="0.2">
      <c r="A1609" s="28" t="s">
        <v>2719</v>
      </c>
      <c r="B1609" s="50" t="s">
        <v>400</v>
      </c>
      <c r="C1609" s="58" t="s">
        <v>766</v>
      </c>
      <c r="D1609" s="237" t="s">
        <v>1438</v>
      </c>
      <c r="E1609" s="48" t="s">
        <v>236</v>
      </c>
      <c r="F1609" s="74">
        <v>366.18</v>
      </c>
      <c r="G1609" s="54">
        <v>366.18</v>
      </c>
      <c r="H1609" s="54">
        <v>57.449999999999996</v>
      </c>
      <c r="I1609" s="54">
        <v>18.240000000000002</v>
      </c>
      <c r="J1609" s="86">
        <f t="shared" ref="J1609:J1614" si="362">TRUNC((I1609+H1609)*F1609,2)</f>
        <v>27716.16</v>
      </c>
      <c r="K1609" s="86">
        <f t="shared" ref="K1609:K1614" si="363">TRUNC((I1609+H1609)*G1609,2)</f>
        <v>27716.16</v>
      </c>
    </row>
    <row r="1610" spans="1:11" ht="22.5" x14ac:dyDescent="0.2">
      <c r="A1610" s="28" t="s">
        <v>2720</v>
      </c>
      <c r="B1610" s="50" t="s">
        <v>400</v>
      </c>
      <c r="C1610" s="58" t="s">
        <v>769</v>
      </c>
      <c r="D1610" s="236" t="s">
        <v>770</v>
      </c>
      <c r="E1610" s="48" t="s">
        <v>255</v>
      </c>
      <c r="F1610" s="74">
        <v>465.62</v>
      </c>
      <c r="G1610" s="54">
        <v>465.62</v>
      </c>
      <c r="H1610" s="54">
        <v>16.41</v>
      </c>
      <c r="I1610" s="54">
        <v>0.28999999999999998</v>
      </c>
      <c r="J1610" s="86">
        <f t="shared" si="362"/>
        <v>7775.85</v>
      </c>
      <c r="K1610" s="86">
        <f t="shared" si="363"/>
        <v>7775.85</v>
      </c>
    </row>
    <row r="1611" spans="1:11" ht="22.5" x14ac:dyDescent="0.2">
      <c r="A1611" s="28" t="s">
        <v>2721</v>
      </c>
      <c r="B1611" s="50" t="s">
        <v>234</v>
      </c>
      <c r="C1611" s="51">
        <v>221104</v>
      </c>
      <c r="D1611" s="236" t="s">
        <v>2722</v>
      </c>
      <c r="E1611" s="48" t="s">
        <v>236</v>
      </c>
      <c r="F1611" s="74">
        <v>580.77</v>
      </c>
      <c r="G1611" s="54">
        <v>580.77</v>
      </c>
      <c r="H1611" s="54">
        <v>31.68</v>
      </c>
      <c r="I1611" s="54">
        <v>0</v>
      </c>
      <c r="J1611" s="86">
        <f t="shared" si="362"/>
        <v>18398.79</v>
      </c>
      <c r="K1611" s="86">
        <f t="shared" si="363"/>
        <v>18398.79</v>
      </c>
    </row>
    <row r="1612" spans="1:11" ht="22.5" x14ac:dyDescent="0.2">
      <c r="A1612" s="28" t="s">
        <v>2723</v>
      </c>
      <c r="B1612" s="50" t="s">
        <v>234</v>
      </c>
      <c r="C1612" s="51">
        <v>220101</v>
      </c>
      <c r="D1612" s="236" t="s">
        <v>764</v>
      </c>
      <c r="E1612" s="48" t="s">
        <v>236</v>
      </c>
      <c r="F1612" s="74">
        <v>332.98</v>
      </c>
      <c r="G1612" s="54">
        <v>332.98</v>
      </c>
      <c r="H1612" s="54">
        <v>22.3</v>
      </c>
      <c r="I1612" s="54">
        <v>9.2199999999999989</v>
      </c>
      <c r="J1612" s="86">
        <f t="shared" si="362"/>
        <v>10495.52</v>
      </c>
      <c r="K1612" s="86">
        <f t="shared" si="363"/>
        <v>10495.52</v>
      </c>
    </row>
    <row r="1613" spans="1:11" ht="45" x14ac:dyDescent="0.2">
      <c r="A1613" s="28" t="s">
        <v>2724</v>
      </c>
      <c r="B1613" s="50" t="s">
        <v>234</v>
      </c>
      <c r="C1613" s="51">
        <v>220100</v>
      </c>
      <c r="D1613" s="236" t="s">
        <v>1358</v>
      </c>
      <c r="E1613" s="48" t="s">
        <v>236</v>
      </c>
      <c r="F1613" s="74">
        <v>10.82</v>
      </c>
      <c r="G1613" s="54">
        <v>10.82</v>
      </c>
      <c r="H1613" s="54">
        <v>39.879999999999995</v>
      </c>
      <c r="I1613" s="54">
        <v>32.79</v>
      </c>
      <c r="J1613" s="86">
        <f t="shared" si="362"/>
        <v>786.28</v>
      </c>
      <c r="K1613" s="86">
        <f t="shared" si="363"/>
        <v>786.28</v>
      </c>
    </row>
    <row r="1614" spans="1:11" ht="33.75" x14ac:dyDescent="0.2">
      <c r="A1614" s="28" t="s">
        <v>2725</v>
      </c>
      <c r="B1614" s="50" t="s">
        <v>234</v>
      </c>
      <c r="C1614" s="51">
        <v>221120</v>
      </c>
      <c r="D1614" s="236" t="s">
        <v>2726</v>
      </c>
      <c r="E1614" s="48" t="s">
        <v>236</v>
      </c>
      <c r="F1614" s="74">
        <v>36.99</v>
      </c>
      <c r="G1614" s="54">
        <v>36.99</v>
      </c>
      <c r="H1614" s="54">
        <v>176.08</v>
      </c>
      <c r="I1614" s="54">
        <v>20.55</v>
      </c>
      <c r="J1614" s="86">
        <f t="shared" si="362"/>
        <v>7273.34</v>
      </c>
      <c r="K1614" s="86">
        <f t="shared" si="363"/>
        <v>7273.34</v>
      </c>
    </row>
    <row r="1615" spans="1:11" x14ac:dyDescent="0.2">
      <c r="A1615" s="44" t="s">
        <v>2727</v>
      </c>
      <c r="B1615" s="45"/>
      <c r="C1615" s="45"/>
      <c r="D1615" s="44" t="s">
        <v>2728</v>
      </c>
      <c r="E1615" s="45"/>
      <c r="F1615" s="79"/>
      <c r="G1615" s="79"/>
      <c r="H1615" s="79"/>
      <c r="I1615" s="79"/>
      <c r="J1615" s="85">
        <f>J1616</f>
        <v>8448.19</v>
      </c>
      <c r="K1615" s="85">
        <f>K1616</f>
        <v>8448.19</v>
      </c>
    </row>
    <row r="1616" spans="1:11" ht="22.5" x14ac:dyDescent="0.2">
      <c r="A1616" s="28" t="s">
        <v>2729</v>
      </c>
      <c r="B1616" s="50" t="s">
        <v>234</v>
      </c>
      <c r="C1616" s="51">
        <v>240106</v>
      </c>
      <c r="D1616" s="236" t="s">
        <v>2730</v>
      </c>
      <c r="E1616" s="48" t="s">
        <v>255</v>
      </c>
      <c r="F1616" s="74">
        <v>224.09</v>
      </c>
      <c r="G1616" s="54">
        <v>224.09</v>
      </c>
      <c r="H1616" s="54">
        <v>24.6</v>
      </c>
      <c r="I1616" s="54">
        <v>13.100000000000001</v>
      </c>
      <c r="J1616" s="86">
        <f>TRUNC((I1616+H1616)*F1616,2)</f>
        <v>8448.19</v>
      </c>
      <c r="K1616" s="86">
        <f>TRUNC((I1616+H1616)*G1616,2)</f>
        <v>8448.19</v>
      </c>
    </row>
    <row r="1617" spans="1:11" x14ac:dyDescent="0.2">
      <c r="A1617" s="44" t="s">
        <v>2731</v>
      </c>
      <c r="B1617" s="45"/>
      <c r="C1617" s="45"/>
      <c r="D1617" s="44" t="s">
        <v>303</v>
      </c>
      <c r="E1617" s="45"/>
      <c r="F1617" s="79"/>
      <c r="G1617" s="79"/>
      <c r="H1617" s="79"/>
      <c r="I1617" s="79"/>
      <c r="J1617" s="85">
        <f>SUM(J1618,J1620,J1623,J1626,J1628,J1632,J1635)</f>
        <v>66807.89</v>
      </c>
      <c r="K1617" s="85">
        <f>SUM(K1618,K1620,K1623,K1626,K1628,K1632,K1635)</f>
        <v>66807.89</v>
      </c>
    </row>
    <row r="1618" spans="1:11" x14ac:dyDescent="0.2">
      <c r="A1618" s="55" t="s">
        <v>2732</v>
      </c>
      <c r="B1618" s="56"/>
      <c r="C1618" s="56"/>
      <c r="D1618" s="55" t="s">
        <v>813</v>
      </c>
      <c r="E1618" s="56"/>
      <c r="F1618" s="80"/>
      <c r="G1618" s="80"/>
      <c r="H1618" s="80"/>
      <c r="I1618" s="80"/>
      <c r="J1618" s="88">
        <f>J1619</f>
        <v>5940.2</v>
      </c>
      <c r="K1618" s="88">
        <f>K1619</f>
        <v>5940.2</v>
      </c>
    </row>
    <row r="1619" spans="1:11" ht="22.5" x14ac:dyDescent="0.2">
      <c r="A1619" s="28" t="s">
        <v>2733</v>
      </c>
      <c r="B1619" s="50" t="s">
        <v>234</v>
      </c>
      <c r="C1619" s="51">
        <v>261609</v>
      </c>
      <c r="D1619" s="236" t="s">
        <v>815</v>
      </c>
      <c r="E1619" s="48" t="s">
        <v>236</v>
      </c>
      <c r="F1619" s="74">
        <v>524.29</v>
      </c>
      <c r="G1619" s="54">
        <v>524.29</v>
      </c>
      <c r="H1619" s="54">
        <v>8.0399999999999991</v>
      </c>
      <c r="I1619" s="54">
        <v>3.29</v>
      </c>
      <c r="J1619" s="86">
        <f>TRUNC((I1619+H1619)*F1619,2)</f>
        <v>5940.2</v>
      </c>
      <c r="K1619" s="86">
        <f>TRUNC((I1619+H1619)*G1619,2)</f>
        <v>5940.2</v>
      </c>
    </row>
    <row r="1620" spans="1:11" x14ac:dyDescent="0.2">
      <c r="A1620" s="55" t="s">
        <v>2734</v>
      </c>
      <c r="B1620" s="56"/>
      <c r="C1620" s="56"/>
      <c r="D1620" s="55" t="s">
        <v>1382</v>
      </c>
      <c r="E1620" s="56"/>
      <c r="F1620" s="80"/>
      <c r="G1620" s="80"/>
      <c r="H1620" s="80"/>
      <c r="I1620" s="80"/>
      <c r="J1620" s="88">
        <f>SUM(J1621:J1622)</f>
        <v>7753.69</v>
      </c>
      <c r="K1620" s="88">
        <f>SUM(K1621:K1622)</f>
        <v>7753.69</v>
      </c>
    </row>
    <row r="1621" spans="1:11" ht="22.5" x14ac:dyDescent="0.2">
      <c r="A1621" s="28" t="s">
        <v>2735</v>
      </c>
      <c r="B1621" s="50" t="s">
        <v>234</v>
      </c>
      <c r="C1621" s="51">
        <v>261602</v>
      </c>
      <c r="D1621" s="236" t="s">
        <v>305</v>
      </c>
      <c r="E1621" s="48" t="s">
        <v>236</v>
      </c>
      <c r="F1621" s="74">
        <v>276.51</v>
      </c>
      <c r="G1621" s="54">
        <v>276.51</v>
      </c>
      <c r="H1621" s="54">
        <v>9.5599999999999987</v>
      </c>
      <c r="I1621" s="54">
        <v>12.379999999999999</v>
      </c>
      <c r="J1621" s="86">
        <f t="shared" ref="J1621:J1622" si="364">TRUNC((I1621+H1621)*F1621,2)</f>
        <v>6066.62</v>
      </c>
      <c r="K1621" s="86">
        <f t="shared" ref="K1621:K1622" si="365">TRUNC((I1621+H1621)*G1621,2)</f>
        <v>6066.62</v>
      </c>
    </row>
    <row r="1622" spans="1:11" ht="22.5" x14ac:dyDescent="0.2">
      <c r="A1622" s="28" t="s">
        <v>2736</v>
      </c>
      <c r="B1622" s="50" t="s">
        <v>234</v>
      </c>
      <c r="C1622" s="51">
        <v>261503</v>
      </c>
      <c r="D1622" s="236" t="s">
        <v>2737</v>
      </c>
      <c r="E1622" s="48" t="s">
        <v>236</v>
      </c>
      <c r="F1622" s="74">
        <v>115.08</v>
      </c>
      <c r="G1622" s="54">
        <v>115.08</v>
      </c>
      <c r="H1622" s="54">
        <v>3.94</v>
      </c>
      <c r="I1622" s="54">
        <v>10.72</v>
      </c>
      <c r="J1622" s="86">
        <f t="shared" si="364"/>
        <v>1687.07</v>
      </c>
      <c r="K1622" s="86">
        <f t="shared" si="365"/>
        <v>1687.07</v>
      </c>
    </row>
    <row r="1623" spans="1:11" x14ac:dyDescent="0.2">
      <c r="A1623" s="55" t="s">
        <v>2738</v>
      </c>
      <c r="B1623" s="56"/>
      <c r="C1623" s="56"/>
      <c r="D1623" s="55" t="s">
        <v>2739</v>
      </c>
      <c r="E1623" s="56"/>
      <c r="F1623" s="80"/>
      <c r="G1623" s="80"/>
      <c r="H1623" s="80"/>
      <c r="I1623" s="80"/>
      <c r="J1623" s="88">
        <f>SUM(J1624:J1625)</f>
        <v>2817.8900000000003</v>
      </c>
      <c r="K1623" s="88">
        <f>SUM(K1624:K1625)</f>
        <v>2817.8900000000003</v>
      </c>
    </row>
    <row r="1624" spans="1:11" ht="22.5" x14ac:dyDescent="0.2">
      <c r="A1624" s="28" t="s">
        <v>2740</v>
      </c>
      <c r="B1624" s="50" t="s">
        <v>234</v>
      </c>
      <c r="C1624" s="51">
        <v>261300</v>
      </c>
      <c r="D1624" s="236" t="s">
        <v>787</v>
      </c>
      <c r="E1624" s="48" t="s">
        <v>236</v>
      </c>
      <c r="F1624" s="74">
        <v>158.22</v>
      </c>
      <c r="G1624" s="54">
        <v>158.22</v>
      </c>
      <c r="H1624" s="54">
        <v>1.7999999999999998</v>
      </c>
      <c r="I1624" s="54">
        <v>8.08</v>
      </c>
      <c r="J1624" s="86">
        <f t="shared" ref="J1624:J1625" si="366">TRUNC((I1624+H1624)*F1624,2)</f>
        <v>1563.21</v>
      </c>
      <c r="K1624" s="86">
        <f t="shared" ref="K1624:K1625" si="367">TRUNC((I1624+H1624)*G1624,2)</f>
        <v>1563.21</v>
      </c>
    </row>
    <row r="1625" spans="1:11" ht="22.5" x14ac:dyDescent="0.2">
      <c r="A1625" s="28" t="s">
        <v>2741</v>
      </c>
      <c r="B1625" s="50" t="s">
        <v>234</v>
      </c>
      <c r="C1625" s="51">
        <v>261307</v>
      </c>
      <c r="D1625" s="236" t="s">
        <v>799</v>
      </c>
      <c r="E1625" s="48" t="s">
        <v>236</v>
      </c>
      <c r="F1625" s="74">
        <v>158.22</v>
      </c>
      <c r="G1625" s="54">
        <v>158.22</v>
      </c>
      <c r="H1625" s="54">
        <v>3.1799999999999997</v>
      </c>
      <c r="I1625" s="54">
        <v>4.75</v>
      </c>
      <c r="J1625" s="86">
        <f t="shared" si="366"/>
        <v>1254.68</v>
      </c>
      <c r="K1625" s="86">
        <f t="shared" si="367"/>
        <v>1254.68</v>
      </c>
    </row>
    <row r="1626" spans="1:11" x14ac:dyDescent="0.2">
      <c r="A1626" s="55" t="s">
        <v>2742</v>
      </c>
      <c r="B1626" s="56"/>
      <c r="C1626" s="56"/>
      <c r="D1626" s="55" t="s">
        <v>2743</v>
      </c>
      <c r="E1626" s="56"/>
      <c r="F1626" s="80"/>
      <c r="G1626" s="80"/>
      <c r="H1626" s="80"/>
      <c r="I1626" s="80"/>
      <c r="J1626" s="89">
        <f>J1627</f>
        <v>116.74</v>
      </c>
      <c r="K1626" s="89">
        <f>K1627</f>
        <v>116.74</v>
      </c>
    </row>
    <row r="1627" spans="1:11" ht="22.5" x14ac:dyDescent="0.2">
      <c r="A1627" s="28" t="s">
        <v>2744</v>
      </c>
      <c r="B1627" s="50" t="s">
        <v>234</v>
      </c>
      <c r="C1627" s="51">
        <v>261703</v>
      </c>
      <c r="D1627" s="236" t="s">
        <v>807</v>
      </c>
      <c r="E1627" s="48" t="s">
        <v>236</v>
      </c>
      <c r="F1627" s="74">
        <v>10.82</v>
      </c>
      <c r="G1627" s="54">
        <v>10.82</v>
      </c>
      <c r="H1627" s="54">
        <v>3.33</v>
      </c>
      <c r="I1627" s="54">
        <v>7.46</v>
      </c>
      <c r="J1627" s="86">
        <f>TRUNC((I1627+H1627)*F1627,2)</f>
        <v>116.74</v>
      </c>
      <c r="K1627" s="86">
        <f>TRUNC((I1627+H1627)*G1627,2)</f>
        <v>116.74</v>
      </c>
    </row>
    <row r="1628" spans="1:11" x14ac:dyDescent="0.2">
      <c r="A1628" s="55" t="s">
        <v>2745</v>
      </c>
      <c r="B1628" s="56"/>
      <c r="C1628" s="56"/>
      <c r="D1628" s="55" t="s">
        <v>2746</v>
      </c>
      <c r="E1628" s="56"/>
      <c r="F1628" s="80"/>
      <c r="G1628" s="80"/>
      <c r="H1628" s="80"/>
      <c r="I1628" s="80"/>
      <c r="J1628" s="88">
        <f>SUM(J1629:J1631)</f>
        <v>34544.18</v>
      </c>
      <c r="K1628" s="88">
        <f>SUM(K1629:K1631)</f>
        <v>34544.18</v>
      </c>
    </row>
    <row r="1629" spans="1:11" ht="22.5" x14ac:dyDescent="0.2">
      <c r="A1629" s="28" t="s">
        <v>2747</v>
      </c>
      <c r="B1629" s="50" t="s">
        <v>234</v>
      </c>
      <c r="C1629" s="51">
        <v>261300</v>
      </c>
      <c r="D1629" s="236" t="s">
        <v>787</v>
      </c>
      <c r="E1629" s="48" t="s">
        <v>236</v>
      </c>
      <c r="F1629" s="75">
        <v>1577</v>
      </c>
      <c r="G1629" s="49">
        <v>1577</v>
      </c>
      <c r="H1629" s="54">
        <v>1.7999999999999998</v>
      </c>
      <c r="I1629" s="54">
        <v>8.08</v>
      </c>
      <c r="J1629" s="86">
        <f t="shared" ref="J1629:J1631" si="368">TRUNC((I1629+H1629)*F1629,2)</f>
        <v>15580.76</v>
      </c>
      <c r="K1629" s="86">
        <f t="shared" ref="K1629:K1631" si="369">TRUNC((I1629+H1629)*G1629,2)</f>
        <v>15580.76</v>
      </c>
    </row>
    <row r="1630" spans="1:11" ht="22.5" x14ac:dyDescent="0.2">
      <c r="A1630" s="28" t="s">
        <v>2748</v>
      </c>
      <c r="B1630" s="50" t="s">
        <v>234</v>
      </c>
      <c r="C1630" s="51">
        <v>261550</v>
      </c>
      <c r="D1630" s="236" t="s">
        <v>789</v>
      </c>
      <c r="E1630" s="48" t="s">
        <v>236</v>
      </c>
      <c r="F1630" s="74">
        <v>788.5</v>
      </c>
      <c r="G1630" s="54">
        <v>788.5</v>
      </c>
      <c r="H1630" s="54">
        <v>6.3699999999999992</v>
      </c>
      <c r="I1630" s="54">
        <v>7.46</v>
      </c>
      <c r="J1630" s="86">
        <f t="shared" si="368"/>
        <v>10904.95</v>
      </c>
      <c r="K1630" s="86">
        <f t="shared" si="369"/>
        <v>10904.95</v>
      </c>
    </row>
    <row r="1631" spans="1:11" ht="22.5" x14ac:dyDescent="0.2">
      <c r="A1631" s="28" t="s">
        <v>2749</v>
      </c>
      <c r="B1631" s="50" t="s">
        <v>234</v>
      </c>
      <c r="C1631" s="51">
        <v>261001</v>
      </c>
      <c r="D1631" s="236" t="s">
        <v>794</v>
      </c>
      <c r="E1631" s="48" t="s">
        <v>236</v>
      </c>
      <c r="F1631" s="74">
        <v>788.5</v>
      </c>
      <c r="G1631" s="54">
        <v>788.5</v>
      </c>
      <c r="H1631" s="54">
        <v>3.6199999999999997</v>
      </c>
      <c r="I1631" s="54">
        <v>6.6</v>
      </c>
      <c r="J1631" s="86">
        <f t="shared" si="368"/>
        <v>8058.47</v>
      </c>
      <c r="K1631" s="86">
        <f t="shared" si="369"/>
        <v>8058.47</v>
      </c>
    </row>
    <row r="1632" spans="1:11" x14ac:dyDescent="0.2">
      <c r="A1632" s="55" t="s">
        <v>2750</v>
      </c>
      <c r="B1632" s="56"/>
      <c r="C1632" s="56"/>
      <c r="D1632" s="55" t="s">
        <v>796</v>
      </c>
      <c r="E1632" s="56"/>
      <c r="F1632" s="80"/>
      <c r="G1632" s="80"/>
      <c r="H1632" s="80"/>
      <c r="I1632" s="80"/>
      <c r="J1632" s="88">
        <f>SUM(J1633:J1634)</f>
        <v>6636.89</v>
      </c>
      <c r="K1632" s="88">
        <f>SUM(K1633:K1634)</f>
        <v>6636.89</v>
      </c>
    </row>
    <row r="1633" spans="1:11" ht="22.5" x14ac:dyDescent="0.2">
      <c r="A1633" s="28" t="s">
        <v>2751</v>
      </c>
      <c r="B1633" s="50" t="s">
        <v>234</v>
      </c>
      <c r="C1633" s="51">
        <v>261300</v>
      </c>
      <c r="D1633" s="236" t="s">
        <v>787</v>
      </c>
      <c r="E1633" s="48" t="s">
        <v>236</v>
      </c>
      <c r="F1633" s="74">
        <v>372.65</v>
      </c>
      <c r="G1633" s="54">
        <v>372.65</v>
      </c>
      <c r="H1633" s="54">
        <v>1.7999999999999998</v>
      </c>
      <c r="I1633" s="54">
        <v>8.08</v>
      </c>
      <c r="J1633" s="86">
        <f t="shared" ref="J1633:J1634" si="370">TRUNC((I1633+H1633)*F1633,2)</f>
        <v>3681.78</v>
      </c>
      <c r="K1633" s="86">
        <f t="shared" ref="K1633:K1634" si="371">TRUNC((I1633+H1633)*G1633,2)</f>
        <v>3681.78</v>
      </c>
    </row>
    <row r="1634" spans="1:11" ht="22.5" x14ac:dyDescent="0.2">
      <c r="A1634" s="28" t="s">
        <v>2752</v>
      </c>
      <c r="B1634" s="50" t="s">
        <v>234</v>
      </c>
      <c r="C1634" s="51">
        <v>261307</v>
      </c>
      <c r="D1634" s="236" t="s">
        <v>799</v>
      </c>
      <c r="E1634" s="48" t="s">
        <v>236</v>
      </c>
      <c r="F1634" s="74">
        <v>372.65</v>
      </c>
      <c r="G1634" s="54">
        <v>372.65</v>
      </c>
      <c r="H1634" s="54">
        <v>3.1799999999999997</v>
      </c>
      <c r="I1634" s="54">
        <v>4.75</v>
      </c>
      <c r="J1634" s="86">
        <f t="shared" si="370"/>
        <v>2955.11</v>
      </c>
      <c r="K1634" s="86">
        <f t="shared" si="371"/>
        <v>2955.11</v>
      </c>
    </row>
    <row r="1635" spans="1:11" x14ac:dyDescent="0.2">
      <c r="A1635" s="55" t="s">
        <v>2753</v>
      </c>
      <c r="B1635" s="56"/>
      <c r="C1635" s="56"/>
      <c r="D1635" s="55" t="s">
        <v>801</v>
      </c>
      <c r="E1635" s="56"/>
      <c r="F1635" s="80"/>
      <c r="G1635" s="80"/>
      <c r="H1635" s="80"/>
      <c r="I1635" s="80"/>
      <c r="J1635" s="88">
        <f>J1636</f>
        <v>8998.2999999999993</v>
      </c>
      <c r="K1635" s="88">
        <f>K1636</f>
        <v>8998.2999999999993</v>
      </c>
    </row>
    <row r="1636" spans="1:11" ht="22.5" x14ac:dyDescent="0.2">
      <c r="A1636" s="28" t="s">
        <v>2754</v>
      </c>
      <c r="B1636" s="50" t="s">
        <v>234</v>
      </c>
      <c r="C1636" s="51">
        <v>261000</v>
      </c>
      <c r="D1636" s="236" t="s">
        <v>803</v>
      </c>
      <c r="E1636" s="48" t="s">
        <v>236</v>
      </c>
      <c r="F1636" s="74">
        <v>803.42</v>
      </c>
      <c r="G1636" s="54">
        <v>803.42</v>
      </c>
      <c r="H1636" s="54">
        <v>4.55</v>
      </c>
      <c r="I1636" s="54">
        <v>6.6499999999999995</v>
      </c>
      <c r="J1636" s="86">
        <f>TRUNC((I1636+H1636)*F1636,2)</f>
        <v>8998.2999999999993</v>
      </c>
      <c r="K1636" s="86">
        <f>TRUNC((I1636+H1636)*G1636,2)</f>
        <v>8998.2999999999993</v>
      </c>
    </row>
    <row r="1637" spans="1:11" x14ac:dyDescent="0.2">
      <c r="A1637" s="44" t="s">
        <v>2755</v>
      </c>
      <c r="B1637" s="45"/>
      <c r="C1637" s="45"/>
      <c r="D1637" s="44" t="s">
        <v>266</v>
      </c>
      <c r="E1637" s="45"/>
      <c r="F1637" s="79"/>
      <c r="G1637" s="79"/>
      <c r="H1637" s="79"/>
      <c r="I1637" s="79"/>
      <c r="J1637" s="85">
        <f>SUM(J1638:J1647)</f>
        <v>79858.44</v>
      </c>
      <c r="K1637" s="85">
        <f>SUM(K1638:K1647)</f>
        <v>79858.44</v>
      </c>
    </row>
    <row r="1638" spans="1:11" ht="45" x14ac:dyDescent="0.2">
      <c r="A1638" s="52" t="s">
        <v>2756</v>
      </c>
      <c r="B1638" s="46" t="s">
        <v>400</v>
      </c>
      <c r="C1638" s="57" t="s">
        <v>2757</v>
      </c>
      <c r="D1638" s="236" t="s">
        <v>2758</v>
      </c>
      <c r="E1638" s="53" t="s">
        <v>230</v>
      </c>
      <c r="F1638" s="74">
        <v>25</v>
      </c>
      <c r="G1638" s="54">
        <v>25</v>
      </c>
      <c r="H1638" s="54">
        <v>37.280000000000008</v>
      </c>
      <c r="I1638" s="54">
        <v>10.029999999999999</v>
      </c>
      <c r="J1638" s="86">
        <f t="shared" ref="J1638:J1647" si="372">TRUNC((I1638+H1638)*F1638,2)</f>
        <v>1182.75</v>
      </c>
      <c r="K1638" s="86">
        <f t="shared" ref="K1638:K1647" si="373">TRUNC((I1638+H1638)*G1638,2)</f>
        <v>1182.75</v>
      </c>
    </row>
    <row r="1639" spans="1:11" ht="33.75" x14ac:dyDescent="0.2">
      <c r="A1639" s="28" t="s">
        <v>2759</v>
      </c>
      <c r="B1639" s="50" t="s">
        <v>400</v>
      </c>
      <c r="C1639" s="58" t="s">
        <v>830</v>
      </c>
      <c r="D1639" s="236" t="s">
        <v>831</v>
      </c>
      <c r="E1639" s="48" t="s">
        <v>230</v>
      </c>
      <c r="F1639" s="74">
        <v>27</v>
      </c>
      <c r="G1639" s="54">
        <v>27</v>
      </c>
      <c r="H1639" s="54">
        <v>78.650000000000006</v>
      </c>
      <c r="I1639" s="54">
        <v>0</v>
      </c>
      <c r="J1639" s="86">
        <f t="shared" si="372"/>
        <v>2123.5500000000002</v>
      </c>
      <c r="K1639" s="86">
        <f t="shared" si="373"/>
        <v>2123.5500000000002</v>
      </c>
    </row>
    <row r="1640" spans="1:11" ht="22.5" x14ac:dyDescent="0.2">
      <c r="A1640" s="28" t="s">
        <v>2760</v>
      </c>
      <c r="B1640" s="50" t="s">
        <v>400</v>
      </c>
      <c r="C1640" s="58" t="s">
        <v>2761</v>
      </c>
      <c r="D1640" s="236" t="s">
        <v>2762</v>
      </c>
      <c r="E1640" s="48" t="s">
        <v>230</v>
      </c>
      <c r="F1640" s="74">
        <v>8</v>
      </c>
      <c r="G1640" s="54">
        <v>8</v>
      </c>
      <c r="H1640" s="54">
        <v>23.59</v>
      </c>
      <c r="I1640" s="54">
        <v>0.99</v>
      </c>
      <c r="J1640" s="86">
        <f t="shared" si="372"/>
        <v>196.64</v>
      </c>
      <c r="K1640" s="86">
        <f t="shared" si="373"/>
        <v>196.64</v>
      </c>
    </row>
    <row r="1641" spans="1:11" ht="22.5" x14ac:dyDescent="0.2">
      <c r="A1641" s="28" t="s">
        <v>2763</v>
      </c>
      <c r="B1641" s="50" t="s">
        <v>400</v>
      </c>
      <c r="C1641" s="58" t="s">
        <v>2764</v>
      </c>
      <c r="D1641" s="236" t="s">
        <v>2765</v>
      </c>
      <c r="E1641" s="48" t="s">
        <v>230</v>
      </c>
      <c r="F1641" s="74">
        <v>40</v>
      </c>
      <c r="G1641" s="54">
        <v>40</v>
      </c>
      <c r="H1641" s="54">
        <v>2.4900000000000002</v>
      </c>
      <c r="I1641" s="54">
        <v>1.47</v>
      </c>
      <c r="J1641" s="86">
        <f t="shared" si="372"/>
        <v>158.4</v>
      </c>
      <c r="K1641" s="86">
        <f t="shared" si="373"/>
        <v>158.4</v>
      </c>
    </row>
    <row r="1642" spans="1:11" ht="33.75" x14ac:dyDescent="0.2">
      <c r="A1642" s="28" t="s">
        <v>2766</v>
      </c>
      <c r="B1642" s="50" t="s">
        <v>318</v>
      </c>
      <c r="C1642" s="51">
        <v>102513</v>
      </c>
      <c r="D1642" s="236" t="s">
        <v>2767</v>
      </c>
      <c r="E1642" s="48" t="s">
        <v>236</v>
      </c>
      <c r="F1642" s="74">
        <v>1</v>
      </c>
      <c r="G1642" s="54">
        <v>1</v>
      </c>
      <c r="H1642" s="54">
        <v>16.169999999999998</v>
      </c>
      <c r="I1642" s="54">
        <v>22.52</v>
      </c>
      <c r="J1642" s="86">
        <f t="shared" si="372"/>
        <v>38.69</v>
      </c>
      <c r="K1642" s="86">
        <f t="shared" si="373"/>
        <v>38.69</v>
      </c>
    </row>
    <row r="1643" spans="1:11" ht="22.5" x14ac:dyDescent="0.2">
      <c r="A1643" s="28" t="s">
        <v>2768</v>
      </c>
      <c r="B1643" s="50" t="s">
        <v>234</v>
      </c>
      <c r="C1643" s="51">
        <v>271608</v>
      </c>
      <c r="D1643" s="236" t="s">
        <v>819</v>
      </c>
      <c r="E1643" s="48" t="s">
        <v>236</v>
      </c>
      <c r="F1643" s="74">
        <v>3.13</v>
      </c>
      <c r="G1643" s="54">
        <v>3.13</v>
      </c>
      <c r="H1643" s="54">
        <v>377.04999999999995</v>
      </c>
      <c r="I1643" s="54">
        <v>42.83</v>
      </c>
      <c r="J1643" s="86">
        <f t="shared" si="372"/>
        <v>1314.22</v>
      </c>
      <c r="K1643" s="86">
        <f t="shared" si="373"/>
        <v>1314.22</v>
      </c>
    </row>
    <row r="1644" spans="1:11" ht="22.5" x14ac:dyDescent="0.2">
      <c r="A1644" s="28" t="s">
        <v>2769</v>
      </c>
      <c r="B1644" s="50" t="s">
        <v>400</v>
      </c>
      <c r="C1644" s="58" t="s">
        <v>821</v>
      </c>
      <c r="D1644" s="236" t="s">
        <v>822</v>
      </c>
      <c r="E1644" s="48" t="s">
        <v>236</v>
      </c>
      <c r="F1644" s="74">
        <v>6.3</v>
      </c>
      <c r="G1644" s="54">
        <v>6.3</v>
      </c>
      <c r="H1644" s="54">
        <v>327.66000000000003</v>
      </c>
      <c r="I1644" s="54">
        <v>48.86</v>
      </c>
      <c r="J1644" s="86">
        <f t="shared" si="372"/>
        <v>2372.0700000000002</v>
      </c>
      <c r="K1644" s="86">
        <f t="shared" si="373"/>
        <v>2372.0700000000002</v>
      </c>
    </row>
    <row r="1645" spans="1:11" ht="33.75" x14ac:dyDescent="0.2">
      <c r="A1645" s="52" t="s">
        <v>2770</v>
      </c>
      <c r="B1645" s="46" t="s">
        <v>400</v>
      </c>
      <c r="C1645" s="57" t="s">
        <v>2771</v>
      </c>
      <c r="D1645" s="236" t="s">
        <v>2772</v>
      </c>
      <c r="E1645" s="53" t="s">
        <v>230</v>
      </c>
      <c r="F1645" s="74">
        <v>14</v>
      </c>
      <c r="G1645" s="54">
        <v>14</v>
      </c>
      <c r="H1645" s="54">
        <v>899.69</v>
      </c>
      <c r="I1645" s="54">
        <v>734.66000000000008</v>
      </c>
      <c r="J1645" s="86">
        <f t="shared" si="372"/>
        <v>22880.9</v>
      </c>
      <c r="K1645" s="86">
        <f t="shared" si="373"/>
        <v>22880.9</v>
      </c>
    </row>
    <row r="1646" spans="1:11" ht="33.75" x14ac:dyDescent="0.2">
      <c r="A1646" s="28" t="s">
        <v>2773</v>
      </c>
      <c r="B1646" s="50" t="s">
        <v>400</v>
      </c>
      <c r="C1646" s="58" t="s">
        <v>2774</v>
      </c>
      <c r="D1646" s="236" t="s">
        <v>2775</v>
      </c>
      <c r="E1646" s="48" t="s">
        <v>230</v>
      </c>
      <c r="F1646" s="74">
        <v>1</v>
      </c>
      <c r="G1646" s="54">
        <v>1</v>
      </c>
      <c r="H1646" s="54">
        <v>49130.34</v>
      </c>
      <c r="I1646" s="54">
        <v>0</v>
      </c>
      <c r="J1646" s="86">
        <f t="shared" si="372"/>
        <v>49130.34</v>
      </c>
      <c r="K1646" s="86">
        <f t="shared" si="373"/>
        <v>49130.34</v>
      </c>
    </row>
    <row r="1647" spans="1:11" ht="33.75" x14ac:dyDescent="0.2">
      <c r="A1647" s="28" t="s">
        <v>2776</v>
      </c>
      <c r="B1647" s="50" t="s">
        <v>400</v>
      </c>
      <c r="C1647" s="58" t="s">
        <v>1845</v>
      </c>
      <c r="D1647" s="236" t="s">
        <v>1846</v>
      </c>
      <c r="E1647" s="48" t="s">
        <v>230</v>
      </c>
      <c r="F1647" s="74">
        <v>7</v>
      </c>
      <c r="G1647" s="54">
        <v>7</v>
      </c>
      <c r="H1647" s="54">
        <v>40.94</v>
      </c>
      <c r="I1647" s="54">
        <v>24.9</v>
      </c>
      <c r="J1647" s="86">
        <f t="shared" si="372"/>
        <v>460.88</v>
      </c>
      <c r="K1647" s="86">
        <f t="shared" si="373"/>
        <v>460.88</v>
      </c>
    </row>
    <row r="1648" spans="1:11" x14ac:dyDescent="0.2">
      <c r="A1648" s="40">
        <v>20</v>
      </c>
      <c r="B1648" s="41"/>
      <c r="C1648" s="41"/>
      <c r="D1648" s="42" t="s">
        <v>207</v>
      </c>
      <c r="E1648" s="43" t="s">
        <v>230</v>
      </c>
      <c r="F1648" s="77">
        <v>1</v>
      </c>
      <c r="G1648" s="78"/>
      <c r="H1648" s="78"/>
      <c r="I1648" s="78"/>
      <c r="J1648" s="84">
        <f>SUM(J1649,J1651,J1653,J1656,J1664,J1673,J1675,J1678,J1682,J1686)</f>
        <v>42899.909999999989</v>
      </c>
      <c r="K1648" s="84">
        <f>SUM(K1649,K1651,K1653,K1656,K1664,K1673,K1675,K1678,K1682,K1686)</f>
        <v>42899.909999999989</v>
      </c>
    </row>
    <row r="1649" spans="1:11" x14ac:dyDescent="0.2">
      <c r="A1649" s="44" t="s">
        <v>2777</v>
      </c>
      <c r="B1649" s="45"/>
      <c r="C1649" s="45"/>
      <c r="D1649" s="44" t="s">
        <v>232</v>
      </c>
      <c r="E1649" s="45"/>
      <c r="F1649" s="79"/>
      <c r="G1649" s="79"/>
      <c r="H1649" s="79"/>
      <c r="I1649" s="79"/>
      <c r="J1649" s="87">
        <f>J1650</f>
        <v>201.15</v>
      </c>
      <c r="K1649" s="87">
        <f>K1650</f>
        <v>201.15</v>
      </c>
    </row>
    <row r="1650" spans="1:11" ht="22.5" x14ac:dyDescent="0.2">
      <c r="A1650" s="28" t="s">
        <v>2778</v>
      </c>
      <c r="B1650" s="50" t="s">
        <v>234</v>
      </c>
      <c r="C1650" s="51">
        <v>20121</v>
      </c>
      <c r="D1650" s="236" t="s">
        <v>834</v>
      </c>
      <c r="E1650" s="48" t="s">
        <v>280</v>
      </c>
      <c r="F1650" s="74">
        <v>1.49</v>
      </c>
      <c r="G1650" s="54">
        <v>1.49</v>
      </c>
      <c r="H1650" s="54">
        <v>0</v>
      </c>
      <c r="I1650" s="54">
        <v>135</v>
      </c>
      <c r="J1650" s="86">
        <f>TRUNC((I1650+H1650)*F1650,2)</f>
        <v>201.15</v>
      </c>
      <c r="K1650" s="86">
        <f>TRUNC((I1650+H1650)*G1650,2)</f>
        <v>201.15</v>
      </c>
    </row>
    <row r="1651" spans="1:11" x14ac:dyDescent="0.2">
      <c r="A1651" s="44" t="s">
        <v>2779</v>
      </c>
      <c r="B1651" s="45"/>
      <c r="C1651" s="45"/>
      <c r="D1651" s="44" t="s">
        <v>246</v>
      </c>
      <c r="E1651" s="45"/>
      <c r="F1651" s="79"/>
      <c r="G1651" s="79"/>
      <c r="H1651" s="79"/>
      <c r="I1651" s="79"/>
      <c r="J1651" s="87">
        <f>J1652</f>
        <v>54.54</v>
      </c>
      <c r="K1651" s="87">
        <f>K1652</f>
        <v>54.54</v>
      </c>
    </row>
    <row r="1652" spans="1:11" ht="22.5" x14ac:dyDescent="0.2">
      <c r="A1652" s="28" t="s">
        <v>2780</v>
      </c>
      <c r="B1652" s="50" t="s">
        <v>234</v>
      </c>
      <c r="C1652" s="51">
        <v>30101</v>
      </c>
      <c r="D1652" s="236" t="s">
        <v>311</v>
      </c>
      <c r="E1652" s="48" t="s">
        <v>280</v>
      </c>
      <c r="F1652" s="74">
        <v>1.49</v>
      </c>
      <c r="G1652" s="54">
        <v>1.49</v>
      </c>
      <c r="H1652" s="54">
        <v>28.6</v>
      </c>
      <c r="I1652" s="54">
        <v>8.01</v>
      </c>
      <c r="J1652" s="86">
        <f>TRUNC((I1652+H1652)*F1652,2)</f>
        <v>54.54</v>
      </c>
      <c r="K1652" s="86">
        <f>TRUNC((I1652+H1652)*G1652,2)</f>
        <v>54.54</v>
      </c>
    </row>
    <row r="1653" spans="1:11" x14ac:dyDescent="0.2">
      <c r="A1653" s="44" t="s">
        <v>2781</v>
      </c>
      <c r="B1653" s="45"/>
      <c r="C1653" s="45"/>
      <c r="D1653" s="44" t="s">
        <v>277</v>
      </c>
      <c r="E1653" s="45"/>
      <c r="F1653" s="79"/>
      <c r="G1653" s="79"/>
      <c r="H1653" s="79"/>
      <c r="I1653" s="79"/>
      <c r="J1653" s="87">
        <f>SUM(J1654:J1655)</f>
        <v>351.16999999999996</v>
      </c>
      <c r="K1653" s="87">
        <f>SUM(K1654:K1655)</f>
        <v>351.16999999999996</v>
      </c>
    </row>
    <row r="1654" spans="1:11" ht="33.75" x14ac:dyDescent="0.2">
      <c r="A1654" s="28" t="s">
        <v>2782</v>
      </c>
      <c r="B1654" s="50" t="s">
        <v>234</v>
      </c>
      <c r="C1654" s="51">
        <v>41140</v>
      </c>
      <c r="D1654" s="237" t="s">
        <v>316</v>
      </c>
      <c r="E1654" s="48" t="s">
        <v>236</v>
      </c>
      <c r="F1654" s="74">
        <v>71.67</v>
      </c>
      <c r="G1654" s="54">
        <v>71.67</v>
      </c>
      <c r="H1654" s="54">
        <v>0</v>
      </c>
      <c r="I1654" s="54">
        <v>2.2599999999999998</v>
      </c>
      <c r="J1654" s="86">
        <f t="shared" ref="J1654:J1655" si="374">TRUNC((I1654+H1654)*F1654,2)</f>
        <v>161.97</v>
      </c>
      <c r="K1654" s="86">
        <f t="shared" ref="K1654:K1655" si="375">TRUNC((I1654+H1654)*G1654,2)</f>
        <v>161.97</v>
      </c>
    </row>
    <row r="1655" spans="1:11" ht="33.75" x14ac:dyDescent="0.2">
      <c r="A1655" s="52" t="s">
        <v>2783</v>
      </c>
      <c r="B1655" s="46" t="s">
        <v>318</v>
      </c>
      <c r="C1655" s="47">
        <v>97083</v>
      </c>
      <c r="D1655" s="236" t="s">
        <v>319</v>
      </c>
      <c r="E1655" s="53" t="s">
        <v>236</v>
      </c>
      <c r="F1655" s="74">
        <v>71.67</v>
      </c>
      <c r="G1655" s="54">
        <v>71.67</v>
      </c>
      <c r="H1655" s="54">
        <v>0.77</v>
      </c>
      <c r="I1655" s="54">
        <v>1.87</v>
      </c>
      <c r="J1655" s="86">
        <f t="shared" si="374"/>
        <v>189.2</v>
      </c>
      <c r="K1655" s="86">
        <f t="shared" si="375"/>
        <v>189.2</v>
      </c>
    </row>
    <row r="1656" spans="1:11" x14ac:dyDescent="0.2">
      <c r="A1656" s="44" t="s">
        <v>2784</v>
      </c>
      <c r="B1656" s="45"/>
      <c r="C1656" s="45"/>
      <c r="D1656" s="44" t="s">
        <v>252</v>
      </c>
      <c r="E1656" s="45"/>
      <c r="F1656" s="79"/>
      <c r="G1656" s="79"/>
      <c r="H1656" s="79"/>
      <c r="I1656" s="79"/>
      <c r="J1656" s="85">
        <f>J1657</f>
        <v>3220.37</v>
      </c>
      <c r="K1656" s="85">
        <f>K1657</f>
        <v>3220.37</v>
      </c>
    </row>
    <row r="1657" spans="1:11" x14ac:dyDescent="0.2">
      <c r="A1657" s="55" t="s">
        <v>2785</v>
      </c>
      <c r="B1657" s="56"/>
      <c r="C1657" s="56"/>
      <c r="D1657" s="55" t="s">
        <v>2786</v>
      </c>
      <c r="E1657" s="56"/>
      <c r="F1657" s="80"/>
      <c r="G1657" s="80"/>
      <c r="H1657" s="80"/>
      <c r="I1657" s="80"/>
      <c r="J1657" s="88">
        <f>SUM(J1658:J1663)</f>
        <v>3220.37</v>
      </c>
      <c r="K1657" s="88">
        <f>SUM(K1658:K1663)</f>
        <v>3220.37</v>
      </c>
    </row>
    <row r="1658" spans="1:11" ht="22.5" x14ac:dyDescent="0.2">
      <c r="A1658" s="28" t="s">
        <v>2787</v>
      </c>
      <c r="B1658" s="50" t="s">
        <v>234</v>
      </c>
      <c r="C1658" s="51">
        <v>52004</v>
      </c>
      <c r="D1658" s="236" t="s">
        <v>893</v>
      </c>
      <c r="E1658" s="48" t="s">
        <v>333</v>
      </c>
      <c r="F1658" s="74">
        <v>107</v>
      </c>
      <c r="G1658" s="54">
        <v>107</v>
      </c>
      <c r="H1658" s="54">
        <v>7.82</v>
      </c>
      <c r="I1658" s="54">
        <v>2.48</v>
      </c>
      <c r="J1658" s="86">
        <f t="shared" ref="J1658:J1663" si="376">TRUNC((I1658+H1658)*F1658,2)</f>
        <v>1102.0999999999999</v>
      </c>
      <c r="K1658" s="86">
        <f t="shared" ref="K1658:K1663" si="377">TRUNC((I1658+H1658)*G1658,2)</f>
        <v>1102.0999999999999</v>
      </c>
    </row>
    <row r="1659" spans="1:11" ht="22.5" x14ac:dyDescent="0.2">
      <c r="A1659" s="28" t="s">
        <v>2788</v>
      </c>
      <c r="B1659" s="50" t="s">
        <v>234</v>
      </c>
      <c r="C1659" s="51">
        <v>50902</v>
      </c>
      <c r="D1659" s="236" t="s">
        <v>341</v>
      </c>
      <c r="E1659" s="48" t="s">
        <v>236</v>
      </c>
      <c r="F1659" s="74">
        <v>8</v>
      </c>
      <c r="G1659" s="54">
        <v>8</v>
      </c>
      <c r="H1659" s="54">
        <v>0</v>
      </c>
      <c r="I1659" s="54">
        <v>4.45</v>
      </c>
      <c r="J1659" s="86">
        <f t="shared" si="376"/>
        <v>35.6</v>
      </c>
      <c r="K1659" s="86">
        <f t="shared" si="377"/>
        <v>35.6</v>
      </c>
    </row>
    <row r="1660" spans="1:11" ht="22.5" x14ac:dyDescent="0.2">
      <c r="A1660" s="28" t="s">
        <v>2789</v>
      </c>
      <c r="B1660" s="50" t="s">
        <v>234</v>
      </c>
      <c r="C1660" s="51">
        <v>51036</v>
      </c>
      <c r="D1660" s="236" t="s">
        <v>345</v>
      </c>
      <c r="E1660" s="48" t="s">
        <v>280</v>
      </c>
      <c r="F1660" s="74">
        <v>2.4</v>
      </c>
      <c r="G1660" s="54">
        <v>2.4</v>
      </c>
      <c r="H1660" s="54">
        <v>499.08</v>
      </c>
      <c r="I1660" s="54">
        <v>0</v>
      </c>
      <c r="J1660" s="86">
        <f t="shared" si="376"/>
        <v>1197.79</v>
      </c>
      <c r="K1660" s="86">
        <f t="shared" si="377"/>
        <v>1197.79</v>
      </c>
    </row>
    <row r="1661" spans="1:11" ht="22.5" x14ac:dyDescent="0.2">
      <c r="A1661" s="28" t="s">
        <v>2790</v>
      </c>
      <c r="B1661" s="50" t="s">
        <v>234</v>
      </c>
      <c r="C1661" s="51">
        <v>51060</v>
      </c>
      <c r="D1661" s="236" t="s">
        <v>347</v>
      </c>
      <c r="E1661" s="48" t="s">
        <v>280</v>
      </c>
      <c r="F1661" s="74">
        <v>2.4</v>
      </c>
      <c r="G1661" s="54">
        <v>2.4</v>
      </c>
      <c r="H1661" s="54">
        <v>0.09</v>
      </c>
      <c r="I1661" s="54">
        <v>33.480000000000004</v>
      </c>
      <c r="J1661" s="86">
        <f t="shared" si="376"/>
        <v>80.56</v>
      </c>
      <c r="K1661" s="86">
        <f t="shared" si="377"/>
        <v>80.56</v>
      </c>
    </row>
    <row r="1662" spans="1:11" ht="22.5" x14ac:dyDescent="0.2">
      <c r="A1662" s="28" t="s">
        <v>2791</v>
      </c>
      <c r="B1662" s="50" t="s">
        <v>234</v>
      </c>
      <c r="C1662" s="51">
        <v>51027</v>
      </c>
      <c r="D1662" s="236" t="s">
        <v>2611</v>
      </c>
      <c r="E1662" s="48" t="s">
        <v>280</v>
      </c>
      <c r="F1662" s="74">
        <v>0.25</v>
      </c>
      <c r="G1662" s="54">
        <v>0.25</v>
      </c>
      <c r="H1662" s="54">
        <v>151.24</v>
      </c>
      <c r="I1662" s="54">
        <v>22.24</v>
      </c>
      <c r="J1662" s="86">
        <f t="shared" si="376"/>
        <v>43.37</v>
      </c>
      <c r="K1662" s="86">
        <f t="shared" si="377"/>
        <v>43.37</v>
      </c>
    </row>
    <row r="1663" spans="1:11" ht="22.5" x14ac:dyDescent="0.2">
      <c r="A1663" s="28" t="s">
        <v>2792</v>
      </c>
      <c r="B1663" s="50" t="s">
        <v>234</v>
      </c>
      <c r="C1663" s="51">
        <v>60205</v>
      </c>
      <c r="D1663" s="236" t="s">
        <v>379</v>
      </c>
      <c r="E1663" s="48" t="s">
        <v>236</v>
      </c>
      <c r="F1663" s="74">
        <v>15.84</v>
      </c>
      <c r="G1663" s="54">
        <v>15.84</v>
      </c>
      <c r="H1663" s="54">
        <v>28.45</v>
      </c>
      <c r="I1663" s="54">
        <v>19.59</v>
      </c>
      <c r="J1663" s="86">
        <f t="shared" si="376"/>
        <v>760.95</v>
      </c>
      <c r="K1663" s="86">
        <f t="shared" si="377"/>
        <v>760.95</v>
      </c>
    </row>
    <row r="1664" spans="1:11" x14ac:dyDescent="0.2">
      <c r="A1664" s="44" t="s">
        <v>2793</v>
      </c>
      <c r="B1664" s="45"/>
      <c r="C1664" s="45"/>
      <c r="D1664" s="44" t="s">
        <v>357</v>
      </c>
      <c r="E1664" s="45"/>
      <c r="F1664" s="79"/>
      <c r="G1664" s="79"/>
      <c r="H1664" s="79"/>
      <c r="I1664" s="79"/>
      <c r="J1664" s="85">
        <f>J1665</f>
        <v>926.12</v>
      </c>
      <c r="K1664" s="85">
        <f>K1665</f>
        <v>926.12</v>
      </c>
    </row>
    <row r="1665" spans="1:11" x14ac:dyDescent="0.2">
      <c r="A1665" s="55" t="s">
        <v>2794</v>
      </c>
      <c r="B1665" s="56"/>
      <c r="C1665" s="56"/>
      <c r="D1665" s="55" t="s">
        <v>2795</v>
      </c>
      <c r="E1665" s="56"/>
      <c r="F1665" s="80"/>
      <c r="G1665" s="80"/>
      <c r="H1665" s="80"/>
      <c r="I1665" s="80"/>
      <c r="J1665" s="88">
        <f>SUM(J1666:J1672)</f>
        <v>926.12</v>
      </c>
      <c r="K1665" s="88">
        <f>SUM(K1666:K1672)</f>
        <v>926.12</v>
      </c>
    </row>
    <row r="1666" spans="1:11" ht="22.5" x14ac:dyDescent="0.2">
      <c r="A1666" s="28" t="s">
        <v>2796</v>
      </c>
      <c r="B1666" s="50" t="s">
        <v>234</v>
      </c>
      <c r="C1666" s="51">
        <v>60205</v>
      </c>
      <c r="D1666" s="236" t="s">
        <v>379</v>
      </c>
      <c r="E1666" s="48" t="s">
        <v>236</v>
      </c>
      <c r="F1666" s="74">
        <v>6</v>
      </c>
      <c r="G1666" s="54">
        <v>6</v>
      </c>
      <c r="H1666" s="54">
        <v>28.45</v>
      </c>
      <c r="I1666" s="54">
        <v>19.59</v>
      </c>
      <c r="J1666" s="86">
        <f t="shared" ref="J1666:J1672" si="378">TRUNC((I1666+H1666)*F1666,2)</f>
        <v>288.24</v>
      </c>
      <c r="K1666" s="86">
        <f t="shared" ref="K1666:K1672" si="379">TRUNC((I1666+H1666)*G1666,2)</f>
        <v>288.24</v>
      </c>
    </row>
    <row r="1667" spans="1:11" ht="22.5" x14ac:dyDescent="0.2">
      <c r="A1667" s="28" t="s">
        <v>2797</v>
      </c>
      <c r="B1667" s="50" t="s">
        <v>234</v>
      </c>
      <c r="C1667" s="51">
        <v>60524</v>
      </c>
      <c r="D1667" s="236" t="s">
        <v>345</v>
      </c>
      <c r="E1667" s="48" t="s">
        <v>280</v>
      </c>
      <c r="F1667" s="74">
        <v>0.42</v>
      </c>
      <c r="G1667" s="54">
        <v>0.42</v>
      </c>
      <c r="H1667" s="54">
        <v>499.08</v>
      </c>
      <c r="I1667" s="54">
        <v>0</v>
      </c>
      <c r="J1667" s="86">
        <f t="shared" si="378"/>
        <v>209.61</v>
      </c>
      <c r="K1667" s="86">
        <f t="shared" si="379"/>
        <v>209.61</v>
      </c>
    </row>
    <row r="1668" spans="1:11" ht="22.5" x14ac:dyDescent="0.2">
      <c r="A1668" s="28" t="s">
        <v>2798</v>
      </c>
      <c r="B1668" s="50" t="s">
        <v>234</v>
      </c>
      <c r="C1668" s="51">
        <v>60800</v>
      </c>
      <c r="D1668" s="236" t="s">
        <v>367</v>
      </c>
      <c r="E1668" s="48" t="s">
        <v>280</v>
      </c>
      <c r="F1668" s="74">
        <v>0.42</v>
      </c>
      <c r="G1668" s="54">
        <v>0.42</v>
      </c>
      <c r="H1668" s="54">
        <v>0.09</v>
      </c>
      <c r="I1668" s="54">
        <v>43.1</v>
      </c>
      <c r="J1668" s="86">
        <f t="shared" si="378"/>
        <v>18.13</v>
      </c>
      <c r="K1668" s="86">
        <f t="shared" si="379"/>
        <v>18.13</v>
      </c>
    </row>
    <row r="1669" spans="1:11" ht="22.5" x14ac:dyDescent="0.2">
      <c r="A1669" s="28" t="s">
        <v>2799</v>
      </c>
      <c r="B1669" s="50" t="s">
        <v>234</v>
      </c>
      <c r="C1669" s="51">
        <v>51027</v>
      </c>
      <c r="D1669" s="236" t="s">
        <v>2611</v>
      </c>
      <c r="E1669" s="48" t="s">
        <v>280</v>
      </c>
      <c r="F1669" s="74">
        <v>0.1</v>
      </c>
      <c r="G1669" s="54">
        <v>0.1</v>
      </c>
      <c r="H1669" s="54">
        <v>151.24</v>
      </c>
      <c r="I1669" s="54">
        <v>22.24</v>
      </c>
      <c r="J1669" s="86">
        <f t="shared" si="378"/>
        <v>17.34</v>
      </c>
      <c r="K1669" s="86">
        <f t="shared" si="379"/>
        <v>17.34</v>
      </c>
    </row>
    <row r="1670" spans="1:11" ht="22.5" x14ac:dyDescent="0.2">
      <c r="A1670" s="28" t="s">
        <v>2800</v>
      </c>
      <c r="B1670" s="50" t="s">
        <v>234</v>
      </c>
      <c r="C1670" s="51">
        <v>60314</v>
      </c>
      <c r="D1670" s="236" t="s">
        <v>375</v>
      </c>
      <c r="E1670" s="48" t="s">
        <v>333</v>
      </c>
      <c r="F1670" s="74">
        <v>8</v>
      </c>
      <c r="G1670" s="54">
        <v>8</v>
      </c>
      <c r="H1670" s="54">
        <v>10.56</v>
      </c>
      <c r="I1670" s="54">
        <v>2.16</v>
      </c>
      <c r="J1670" s="86">
        <f t="shared" si="378"/>
        <v>101.76</v>
      </c>
      <c r="K1670" s="86">
        <f t="shared" si="379"/>
        <v>101.76</v>
      </c>
    </row>
    <row r="1671" spans="1:11" ht="22.5" x14ac:dyDescent="0.2">
      <c r="A1671" s="28" t="s">
        <v>2801</v>
      </c>
      <c r="B1671" s="50" t="s">
        <v>234</v>
      </c>
      <c r="C1671" s="51">
        <v>60303</v>
      </c>
      <c r="D1671" s="236" t="s">
        <v>370</v>
      </c>
      <c r="E1671" s="48" t="s">
        <v>333</v>
      </c>
      <c r="F1671" s="74">
        <v>11</v>
      </c>
      <c r="G1671" s="54">
        <v>11</v>
      </c>
      <c r="H1671" s="54">
        <v>8.07</v>
      </c>
      <c r="I1671" s="54">
        <v>2.4699999999999998</v>
      </c>
      <c r="J1671" s="86">
        <f t="shared" si="378"/>
        <v>115.94</v>
      </c>
      <c r="K1671" s="86">
        <f t="shared" si="379"/>
        <v>115.94</v>
      </c>
    </row>
    <row r="1672" spans="1:11" ht="22.5" x14ac:dyDescent="0.2">
      <c r="A1672" s="28" t="s">
        <v>2802</v>
      </c>
      <c r="B1672" s="50" t="s">
        <v>234</v>
      </c>
      <c r="C1672" s="51">
        <v>60304</v>
      </c>
      <c r="D1672" s="236" t="s">
        <v>372</v>
      </c>
      <c r="E1672" s="48" t="s">
        <v>333</v>
      </c>
      <c r="F1672" s="74">
        <v>17</v>
      </c>
      <c r="G1672" s="54">
        <v>17</v>
      </c>
      <c r="H1672" s="54">
        <v>7.82</v>
      </c>
      <c r="I1672" s="54">
        <v>2.48</v>
      </c>
      <c r="J1672" s="86">
        <f t="shared" si="378"/>
        <v>175.1</v>
      </c>
      <c r="K1672" s="86">
        <f t="shared" si="379"/>
        <v>175.1</v>
      </c>
    </row>
    <row r="1673" spans="1:11" x14ac:dyDescent="0.2">
      <c r="A1673" s="44" t="s">
        <v>2803</v>
      </c>
      <c r="B1673" s="45"/>
      <c r="C1673" s="45"/>
      <c r="D1673" s="44" t="s">
        <v>707</v>
      </c>
      <c r="E1673" s="45"/>
      <c r="F1673" s="79"/>
      <c r="G1673" s="79"/>
      <c r="H1673" s="79"/>
      <c r="I1673" s="79"/>
      <c r="J1673" s="85">
        <f>J1674</f>
        <v>19762.259999999998</v>
      </c>
      <c r="K1673" s="85">
        <f>K1674</f>
        <v>19762.259999999998</v>
      </c>
    </row>
    <row r="1674" spans="1:11" ht="56.25" x14ac:dyDescent="0.2">
      <c r="A1674" s="28" t="s">
        <v>2804</v>
      </c>
      <c r="B1674" s="46" t="s">
        <v>318</v>
      </c>
      <c r="C1674" s="47">
        <v>100775</v>
      </c>
      <c r="D1674" s="236" t="s">
        <v>709</v>
      </c>
      <c r="E1674" s="48" t="s">
        <v>333</v>
      </c>
      <c r="F1674" s="75">
        <v>1477</v>
      </c>
      <c r="G1674" s="49">
        <v>1477</v>
      </c>
      <c r="H1674" s="54">
        <v>12.67</v>
      </c>
      <c r="I1674" s="54">
        <v>0.71</v>
      </c>
      <c r="J1674" s="86">
        <f>TRUNC((I1674+H1674)*F1674,2)</f>
        <v>19762.259999999998</v>
      </c>
      <c r="K1674" s="86">
        <f>TRUNC((I1674+H1674)*G1674,2)</f>
        <v>19762.259999999998</v>
      </c>
    </row>
    <row r="1675" spans="1:11" x14ac:dyDescent="0.2">
      <c r="A1675" s="44" t="s">
        <v>2805</v>
      </c>
      <c r="B1675" s="45"/>
      <c r="C1675" s="45"/>
      <c r="D1675" s="44" t="s">
        <v>711</v>
      </c>
      <c r="E1675" s="45"/>
      <c r="F1675" s="79"/>
      <c r="G1675" s="79"/>
      <c r="H1675" s="79"/>
      <c r="I1675" s="79"/>
      <c r="J1675" s="85">
        <f>SUM(J1676:J1677)</f>
        <v>7147.5099999999993</v>
      </c>
      <c r="K1675" s="85">
        <f>SUM(K1676:K1677)</f>
        <v>7147.5099999999993</v>
      </c>
    </row>
    <row r="1676" spans="1:11" ht="22.5" x14ac:dyDescent="0.2">
      <c r="A1676" s="28" t="s">
        <v>2806</v>
      </c>
      <c r="B1676" s="50" t="s">
        <v>234</v>
      </c>
      <c r="C1676" s="51">
        <v>160967</v>
      </c>
      <c r="D1676" s="236" t="s">
        <v>1430</v>
      </c>
      <c r="E1676" s="48" t="s">
        <v>236</v>
      </c>
      <c r="F1676" s="74">
        <v>95.68</v>
      </c>
      <c r="G1676" s="54">
        <v>95.68</v>
      </c>
      <c r="H1676" s="54">
        <v>63.269999999999996</v>
      </c>
      <c r="I1676" s="54">
        <v>4.99</v>
      </c>
      <c r="J1676" s="86">
        <f t="shared" ref="J1676:J1677" si="380">TRUNC((I1676+H1676)*F1676,2)</f>
        <v>6531.11</v>
      </c>
      <c r="K1676" s="86">
        <f t="shared" ref="K1676:K1677" si="381">TRUNC((I1676+H1676)*G1676,2)</f>
        <v>6531.11</v>
      </c>
    </row>
    <row r="1677" spans="1:11" ht="22.5" x14ac:dyDescent="0.2">
      <c r="A1677" s="28" t="s">
        <v>2807</v>
      </c>
      <c r="B1677" s="50" t="s">
        <v>234</v>
      </c>
      <c r="C1677" s="51">
        <v>160602</v>
      </c>
      <c r="D1677" s="236" t="s">
        <v>2808</v>
      </c>
      <c r="E1677" s="48" t="s">
        <v>255</v>
      </c>
      <c r="F1677" s="74">
        <v>18.600000000000001</v>
      </c>
      <c r="G1677" s="54">
        <v>18.600000000000001</v>
      </c>
      <c r="H1677" s="54">
        <v>18.299999999999997</v>
      </c>
      <c r="I1677" s="54">
        <v>14.84</v>
      </c>
      <c r="J1677" s="86">
        <f t="shared" si="380"/>
        <v>616.4</v>
      </c>
      <c r="K1677" s="86">
        <f t="shared" si="381"/>
        <v>616.4</v>
      </c>
    </row>
    <row r="1678" spans="1:11" x14ac:dyDescent="0.2">
      <c r="A1678" s="44" t="s">
        <v>2809</v>
      </c>
      <c r="B1678" s="45"/>
      <c r="C1678" s="45"/>
      <c r="D1678" s="44" t="s">
        <v>299</v>
      </c>
      <c r="E1678" s="45"/>
      <c r="F1678" s="79"/>
      <c r="G1678" s="79"/>
      <c r="H1678" s="79"/>
      <c r="I1678" s="79"/>
      <c r="J1678" s="85">
        <f>SUM(J1679:J1681)</f>
        <v>3426.38</v>
      </c>
      <c r="K1678" s="85">
        <f>SUM(K1679:K1681)</f>
        <v>3426.38</v>
      </c>
    </row>
    <row r="1679" spans="1:11" ht="22.5" x14ac:dyDescent="0.2">
      <c r="A1679" s="28" t="s">
        <v>2810</v>
      </c>
      <c r="B1679" s="50" t="s">
        <v>234</v>
      </c>
      <c r="C1679" s="51">
        <v>220107</v>
      </c>
      <c r="D1679" s="236" t="s">
        <v>774</v>
      </c>
      <c r="E1679" s="48" t="s">
        <v>280</v>
      </c>
      <c r="F1679" s="74">
        <v>2.15</v>
      </c>
      <c r="G1679" s="54">
        <v>2.15</v>
      </c>
      <c r="H1679" s="54">
        <v>151.24</v>
      </c>
      <c r="I1679" s="54">
        <v>21.01</v>
      </c>
      <c r="J1679" s="86">
        <f t="shared" ref="J1679:J1681" si="382">TRUNC((I1679+H1679)*F1679,2)</f>
        <v>370.33</v>
      </c>
      <c r="K1679" s="86">
        <f t="shared" ref="K1679:K1681" si="383">TRUNC((I1679+H1679)*G1679,2)</f>
        <v>370.33</v>
      </c>
    </row>
    <row r="1680" spans="1:11" ht="22.5" x14ac:dyDescent="0.2">
      <c r="A1680" s="28" t="s">
        <v>2811</v>
      </c>
      <c r="B1680" s="50" t="s">
        <v>234</v>
      </c>
      <c r="C1680" s="51">
        <v>220059</v>
      </c>
      <c r="D1680" s="236" t="s">
        <v>776</v>
      </c>
      <c r="E1680" s="48" t="s">
        <v>236</v>
      </c>
      <c r="F1680" s="74">
        <v>71.67</v>
      </c>
      <c r="G1680" s="54">
        <v>71.67</v>
      </c>
      <c r="H1680" s="54">
        <v>25.45</v>
      </c>
      <c r="I1680" s="54">
        <v>8.33</v>
      </c>
      <c r="J1680" s="86">
        <f t="shared" si="382"/>
        <v>2421.0100000000002</v>
      </c>
      <c r="K1680" s="86">
        <f t="shared" si="383"/>
        <v>2421.0100000000002</v>
      </c>
    </row>
    <row r="1681" spans="1:11" ht="22.5" x14ac:dyDescent="0.2">
      <c r="A1681" s="28" t="s">
        <v>2812</v>
      </c>
      <c r="B1681" s="50" t="s">
        <v>234</v>
      </c>
      <c r="C1681" s="51">
        <v>221126</v>
      </c>
      <c r="D1681" s="236" t="s">
        <v>2813</v>
      </c>
      <c r="E1681" s="48" t="s">
        <v>236</v>
      </c>
      <c r="F1681" s="74">
        <v>5.25</v>
      </c>
      <c r="G1681" s="54">
        <v>5.25</v>
      </c>
      <c r="H1681" s="54">
        <v>100.15</v>
      </c>
      <c r="I1681" s="54">
        <v>20.81</v>
      </c>
      <c r="J1681" s="86">
        <f t="shared" si="382"/>
        <v>635.04</v>
      </c>
      <c r="K1681" s="86">
        <f t="shared" si="383"/>
        <v>635.04</v>
      </c>
    </row>
    <row r="1682" spans="1:11" x14ac:dyDescent="0.2">
      <c r="A1682" s="44" t="s">
        <v>2814</v>
      </c>
      <c r="B1682" s="45"/>
      <c r="C1682" s="45"/>
      <c r="D1682" s="44" t="s">
        <v>1360</v>
      </c>
      <c r="E1682" s="45"/>
      <c r="F1682" s="79"/>
      <c r="G1682" s="79"/>
      <c r="H1682" s="79"/>
      <c r="I1682" s="79"/>
      <c r="J1682" s="85">
        <f>SUM(J1683:J1685)</f>
        <v>5953.0499999999993</v>
      </c>
      <c r="K1682" s="85">
        <f>SUM(K1683:K1685)</f>
        <v>5953.0499999999993</v>
      </c>
    </row>
    <row r="1683" spans="1:11" ht="22.5" x14ac:dyDescent="0.2">
      <c r="A1683" s="28" t="s">
        <v>2815</v>
      </c>
      <c r="B1683" s="50" t="s">
        <v>400</v>
      </c>
      <c r="C1683" s="58" t="s">
        <v>1396</v>
      </c>
      <c r="D1683" s="236" t="s">
        <v>1397</v>
      </c>
      <c r="E1683" s="48" t="s">
        <v>255</v>
      </c>
      <c r="F1683" s="74">
        <v>2</v>
      </c>
      <c r="G1683" s="54">
        <v>2</v>
      </c>
      <c r="H1683" s="54">
        <v>133.79</v>
      </c>
      <c r="I1683" s="54">
        <v>31.11</v>
      </c>
      <c r="J1683" s="86">
        <f t="shared" ref="J1683:J1685" si="384">TRUNC((I1683+H1683)*F1683,2)</f>
        <v>329.8</v>
      </c>
      <c r="K1683" s="86">
        <f t="shared" ref="K1683:K1685" si="385">TRUNC((I1683+H1683)*G1683,2)</f>
        <v>329.8</v>
      </c>
    </row>
    <row r="1684" spans="1:11" ht="22.5" x14ac:dyDescent="0.2">
      <c r="A1684" s="28" t="s">
        <v>2816</v>
      </c>
      <c r="B1684" s="50" t="s">
        <v>400</v>
      </c>
      <c r="C1684" s="58" t="s">
        <v>999</v>
      </c>
      <c r="D1684" s="236" t="s">
        <v>1000</v>
      </c>
      <c r="E1684" s="48" t="s">
        <v>255</v>
      </c>
      <c r="F1684" s="74">
        <v>2</v>
      </c>
      <c r="G1684" s="54">
        <v>2</v>
      </c>
      <c r="H1684" s="54">
        <v>305.17</v>
      </c>
      <c r="I1684" s="54">
        <v>34.230000000000004</v>
      </c>
      <c r="J1684" s="86">
        <f t="shared" si="384"/>
        <v>678.8</v>
      </c>
      <c r="K1684" s="86">
        <f t="shared" si="385"/>
        <v>678.8</v>
      </c>
    </row>
    <row r="1685" spans="1:11" ht="22.5" x14ac:dyDescent="0.2">
      <c r="A1685" s="28" t="s">
        <v>2817</v>
      </c>
      <c r="B1685" s="50" t="s">
        <v>400</v>
      </c>
      <c r="C1685" s="58" t="s">
        <v>2818</v>
      </c>
      <c r="D1685" s="236" t="s">
        <v>2819</v>
      </c>
      <c r="E1685" s="48" t="s">
        <v>255</v>
      </c>
      <c r="F1685" s="74">
        <v>15.8</v>
      </c>
      <c r="G1685" s="54">
        <v>15.8</v>
      </c>
      <c r="H1685" s="54">
        <v>278.70999999999998</v>
      </c>
      <c r="I1685" s="54">
        <v>34.230000000000004</v>
      </c>
      <c r="J1685" s="86">
        <f t="shared" si="384"/>
        <v>4944.45</v>
      </c>
      <c r="K1685" s="86">
        <f t="shared" si="385"/>
        <v>4944.45</v>
      </c>
    </row>
    <row r="1686" spans="1:11" x14ac:dyDescent="0.2">
      <c r="A1686" s="44" t="s">
        <v>2820</v>
      </c>
      <c r="B1686" s="45"/>
      <c r="C1686" s="45"/>
      <c r="D1686" s="44" t="s">
        <v>303</v>
      </c>
      <c r="E1686" s="45"/>
      <c r="F1686" s="79"/>
      <c r="G1686" s="79"/>
      <c r="H1686" s="79"/>
      <c r="I1686" s="79"/>
      <c r="J1686" s="85">
        <f>SUM(J1687,J1689)</f>
        <v>1857.36</v>
      </c>
      <c r="K1686" s="85">
        <f>SUM(K1687,K1689)</f>
        <v>1857.36</v>
      </c>
    </row>
    <row r="1687" spans="1:11" x14ac:dyDescent="0.2">
      <c r="A1687" s="55" t="s">
        <v>2821</v>
      </c>
      <c r="B1687" s="56"/>
      <c r="C1687" s="56"/>
      <c r="D1687" s="55" t="s">
        <v>2822</v>
      </c>
      <c r="E1687" s="56"/>
      <c r="F1687" s="80"/>
      <c r="G1687" s="80"/>
      <c r="H1687" s="80"/>
      <c r="I1687" s="80"/>
      <c r="J1687" s="89">
        <f>J1688</f>
        <v>773.31</v>
      </c>
      <c r="K1687" s="89">
        <f>K1688</f>
        <v>773.31</v>
      </c>
    </row>
    <row r="1688" spans="1:11" ht="22.5" x14ac:dyDescent="0.2">
      <c r="A1688" s="28" t="s">
        <v>2823</v>
      </c>
      <c r="B1688" s="50" t="s">
        <v>234</v>
      </c>
      <c r="C1688" s="51">
        <v>261703</v>
      </c>
      <c r="D1688" s="236" t="s">
        <v>807</v>
      </c>
      <c r="E1688" s="48" t="s">
        <v>236</v>
      </c>
      <c r="F1688" s="74">
        <v>71.67</v>
      </c>
      <c r="G1688" s="54">
        <v>71.67</v>
      </c>
      <c r="H1688" s="54">
        <v>3.33</v>
      </c>
      <c r="I1688" s="54">
        <v>7.46</v>
      </c>
      <c r="J1688" s="86">
        <f>TRUNC((I1688+H1688)*F1688,2)</f>
        <v>773.31</v>
      </c>
      <c r="K1688" s="86">
        <f>TRUNC((I1688+H1688)*G1688,2)</f>
        <v>773.31</v>
      </c>
    </row>
    <row r="1689" spans="1:11" x14ac:dyDescent="0.2">
      <c r="A1689" s="55" t="s">
        <v>2824</v>
      </c>
      <c r="B1689" s="56"/>
      <c r="C1689" s="56"/>
      <c r="D1689" s="55" t="s">
        <v>813</v>
      </c>
      <c r="E1689" s="56"/>
      <c r="F1689" s="80"/>
      <c r="G1689" s="80"/>
      <c r="H1689" s="80"/>
      <c r="I1689" s="80"/>
      <c r="J1689" s="88">
        <f>J1690</f>
        <v>1084.05</v>
      </c>
      <c r="K1689" s="88">
        <f>K1690</f>
        <v>1084.05</v>
      </c>
    </row>
    <row r="1690" spans="1:11" ht="22.5" x14ac:dyDescent="0.2">
      <c r="A1690" s="28" t="s">
        <v>2825</v>
      </c>
      <c r="B1690" s="50" t="s">
        <v>234</v>
      </c>
      <c r="C1690" s="51">
        <v>261609</v>
      </c>
      <c r="D1690" s="236" t="s">
        <v>815</v>
      </c>
      <c r="E1690" s="48" t="s">
        <v>236</v>
      </c>
      <c r="F1690" s="74">
        <v>95.68</v>
      </c>
      <c r="G1690" s="54">
        <v>95.68</v>
      </c>
      <c r="H1690" s="54">
        <v>8.0399999999999991</v>
      </c>
      <c r="I1690" s="54">
        <v>3.29</v>
      </c>
      <c r="J1690" s="86">
        <f>TRUNC((I1690+H1690)*F1690,2)</f>
        <v>1084.05</v>
      </c>
      <c r="K1690" s="86">
        <f>TRUNC((I1690+H1690)*G1690,2)</f>
        <v>1084.05</v>
      </c>
    </row>
    <row r="1691" spans="1:11" x14ac:dyDescent="0.2">
      <c r="A1691" s="40">
        <v>21</v>
      </c>
      <c r="B1691" s="41"/>
      <c r="C1691" s="41"/>
      <c r="D1691" s="42" t="s">
        <v>208</v>
      </c>
      <c r="E1691" s="43" t="s">
        <v>230</v>
      </c>
      <c r="F1691" s="77">
        <v>1</v>
      </c>
      <c r="G1691" s="78"/>
      <c r="H1691" s="78"/>
      <c r="I1691" s="78"/>
      <c r="J1691" s="84">
        <f>SUM(J1692,J1706,J1708,J1714,J1738,J1791,J1794,J1800,J1807,J1812,J1814,J1819,J1825,J1827,J1844)</f>
        <v>503086.52999999991</v>
      </c>
      <c r="K1691" s="84">
        <f>SUM(K1692,K1706,K1708,K1714,K1738,K1791,K1794,K1800,K1807,K1812,K1814,K1819,K1825,K1827,K1844)</f>
        <v>503086.52999999991</v>
      </c>
    </row>
    <row r="1692" spans="1:11" x14ac:dyDescent="0.2">
      <c r="A1692" s="44" t="s">
        <v>2826</v>
      </c>
      <c r="B1692" s="45"/>
      <c r="C1692" s="45"/>
      <c r="D1692" s="44" t="s">
        <v>232</v>
      </c>
      <c r="E1692" s="45"/>
      <c r="F1692" s="79"/>
      <c r="G1692" s="79"/>
      <c r="H1692" s="79"/>
      <c r="I1692" s="79"/>
      <c r="J1692" s="85">
        <f>SUM(J1693:J1705)</f>
        <v>32544.930000000004</v>
      </c>
      <c r="K1692" s="85">
        <f>SUM(K1693:K1705)</f>
        <v>32544.930000000004</v>
      </c>
    </row>
    <row r="1693" spans="1:11" ht="33.75" x14ac:dyDescent="0.2">
      <c r="A1693" s="28" t="s">
        <v>2827</v>
      </c>
      <c r="B1693" s="50" t="s">
        <v>234</v>
      </c>
      <c r="C1693" s="51">
        <v>20102</v>
      </c>
      <c r="D1693" s="237" t="s">
        <v>2577</v>
      </c>
      <c r="E1693" s="48" t="s">
        <v>236</v>
      </c>
      <c r="F1693" s="74">
        <v>442.19</v>
      </c>
      <c r="G1693" s="54">
        <v>442.19</v>
      </c>
      <c r="H1693" s="54">
        <v>0</v>
      </c>
      <c r="I1693" s="54">
        <v>2.6</v>
      </c>
      <c r="J1693" s="86">
        <f t="shared" ref="J1693:J1705" si="386">TRUNC((I1693+H1693)*F1693,2)</f>
        <v>1149.69</v>
      </c>
      <c r="K1693" s="86">
        <f t="shared" ref="K1693:K1705" si="387">TRUNC((I1693+H1693)*G1693,2)</f>
        <v>1149.69</v>
      </c>
    </row>
    <row r="1694" spans="1:11" ht="22.5" x14ac:dyDescent="0.2">
      <c r="A1694" s="28" t="s">
        <v>2828</v>
      </c>
      <c r="B1694" s="50" t="s">
        <v>234</v>
      </c>
      <c r="C1694" s="51">
        <v>20103</v>
      </c>
      <c r="D1694" s="236" t="s">
        <v>2579</v>
      </c>
      <c r="E1694" s="48" t="s">
        <v>236</v>
      </c>
      <c r="F1694" s="74">
        <v>442.19</v>
      </c>
      <c r="G1694" s="54">
        <v>442.19</v>
      </c>
      <c r="H1694" s="54">
        <v>0</v>
      </c>
      <c r="I1694" s="54">
        <v>13.49</v>
      </c>
      <c r="J1694" s="86">
        <f t="shared" si="386"/>
        <v>5965.14</v>
      </c>
      <c r="K1694" s="86">
        <f t="shared" si="387"/>
        <v>5965.14</v>
      </c>
    </row>
    <row r="1695" spans="1:11" ht="22.5" x14ac:dyDescent="0.2">
      <c r="A1695" s="28" t="s">
        <v>2829</v>
      </c>
      <c r="B1695" s="50" t="s">
        <v>234</v>
      </c>
      <c r="C1695" s="51">
        <v>20157</v>
      </c>
      <c r="D1695" s="236" t="s">
        <v>2830</v>
      </c>
      <c r="E1695" s="48" t="s">
        <v>236</v>
      </c>
      <c r="F1695" s="74">
        <v>131.69999999999999</v>
      </c>
      <c r="G1695" s="54">
        <v>131.69999999999999</v>
      </c>
      <c r="H1695" s="54">
        <v>0</v>
      </c>
      <c r="I1695" s="54">
        <v>3.9000000000000004</v>
      </c>
      <c r="J1695" s="86">
        <f t="shared" si="386"/>
        <v>513.63</v>
      </c>
      <c r="K1695" s="86">
        <f t="shared" si="387"/>
        <v>513.63</v>
      </c>
    </row>
    <row r="1696" spans="1:11" ht="22.5" x14ac:dyDescent="0.2">
      <c r="A1696" s="28" t="s">
        <v>2831</v>
      </c>
      <c r="B1696" s="50" t="s">
        <v>234</v>
      </c>
      <c r="C1696" s="51">
        <v>20121</v>
      </c>
      <c r="D1696" s="236" t="s">
        <v>834</v>
      </c>
      <c r="E1696" s="48" t="s">
        <v>280</v>
      </c>
      <c r="F1696" s="74">
        <v>79.510000000000005</v>
      </c>
      <c r="G1696" s="54">
        <v>79.510000000000005</v>
      </c>
      <c r="H1696" s="54">
        <v>0</v>
      </c>
      <c r="I1696" s="54">
        <v>135</v>
      </c>
      <c r="J1696" s="86">
        <f t="shared" si="386"/>
        <v>10733.85</v>
      </c>
      <c r="K1696" s="86">
        <f t="shared" si="387"/>
        <v>10733.85</v>
      </c>
    </row>
    <row r="1697" spans="1:11" ht="22.5" x14ac:dyDescent="0.2">
      <c r="A1697" s="28" t="s">
        <v>2832</v>
      </c>
      <c r="B1697" s="50" t="s">
        <v>318</v>
      </c>
      <c r="C1697" s="51">
        <v>97632</v>
      </c>
      <c r="D1697" s="236" t="s">
        <v>2588</v>
      </c>
      <c r="E1697" s="48" t="s">
        <v>255</v>
      </c>
      <c r="F1697" s="74">
        <v>637.49</v>
      </c>
      <c r="G1697" s="54">
        <v>637.49</v>
      </c>
      <c r="H1697" s="54">
        <v>0.51</v>
      </c>
      <c r="I1697" s="54">
        <v>1.53</v>
      </c>
      <c r="J1697" s="86">
        <f t="shared" si="386"/>
        <v>1300.47</v>
      </c>
      <c r="K1697" s="86">
        <f t="shared" si="387"/>
        <v>1300.47</v>
      </c>
    </row>
    <row r="1698" spans="1:11" ht="22.5" x14ac:dyDescent="0.2">
      <c r="A1698" s="28" t="s">
        <v>2833</v>
      </c>
      <c r="B1698" s="50" t="s">
        <v>234</v>
      </c>
      <c r="C1698" s="51">
        <v>20106</v>
      </c>
      <c r="D1698" s="236" t="s">
        <v>2582</v>
      </c>
      <c r="E1698" s="48" t="s">
        <v>236</v>
      </c>
      <c r="F1698" s="74">
        <v>199.39</v>
      </c>
      <c r="G1698" s="54">
        <v>199.39</v>
      </c>
      <c r="H1698" s="54">
        <v>0</v>
      </c>
      <c r="I1698" s="54">
        <v>5.2</v>
      </c>
      <c r="J1698" s="86">
        <f t="shared" si="386"/>
        <v>1036.82</v>
      </c>
      <c r="K1698" s="86">
        <f t="shared" si="387"/>
        <v>1036.82</v>
      </c>
    </row>
    <row r="1699" spans="1:11" ht="33.75" x14ac:dyDescent="0.2">
      <c r="A1699" s="28" t="s">
        <v>2834</v>
      </c>
      <c r="B1699" s="50" t="s">
        <v>234</v>
      </c>
      <c r="C1699" s="51">
        <v>20118</v>
      </c>
      <c r="D1699" s="236" t="s">
        <v>836</v>
      </c>
      <c r="E1699" s="48" t="s">
        <v>280</v>
      </c>
      <c r="F1699" s="74">
        <v>12.27</v>
      </c>
      <c r="G1699" s="54">
        <v>12.27</v>
      </c>
      <c r="H1699" s="54">
        <v>0</v>
      </c>
      <c r="I1699" s="54">
        <v>32.46</v>
      </c>
      <c r="J1699" s="86">
        <f t="shared" si="386"/>
        <v>398.28</v>
      </c>
      <c r="K1699" s="86">
        <f t="shared" si="387"/>
        <v>398.28</v>
      </c>
    </row>
    <row r="1700" spans="1:11" ht="22.5" x14ac:dyDescent="0.2">
      <c r="A1700" s="28" t="s">
        <v>2835</v>
      </c>
      <c r="B1700" s="50" t="s">
        <v>234</v>
      </c>
      <c r="C1700" s="51">
        <v>260104</v>
      </c>
      <c r="D1700" s="236" t="s">
        <v>2584</v>
      </c>
      <c r="E1700" s="48" t="s">
        <v>236</v>
      </c>
      <c r="F1700" s="75">
        <v>1731.92</v>
      </c>
      <c r="G1700" s="49">
        <v>1731.92</v>
      </c>
      <c r="H1700" s="54">
        <v>0</v>
      </c>
      <c r="I1700" s="54">
        <v>4.45</v>
      </c>
      <c r="J1700" s="86">
        <f t="shared" si="386"/>
        <v>7707.04</v>
      </c>
      <c r="K1700" s="86">
        <f t="shared" si="387"/>
        <v>7707.04</v>
      </c>
    </row>
    <row r="1701" spans="1:11" ht="22.5" x14ac:dyDescent="0.2">
      <c r="A1701" s="28" t="s">
        <v>2836</v>
      </c>
      <c r="B1701" s="50" t="s">
        <v>234</v>
      </c>
      <c r="C1701" s="51">
        <v>260105</v>
      </c>
      <c r="D1701" s="236" t="s">
        <v>2586</v>
      </c>
      <c r="E1701" s="48" t="s">
        <v>236</v>
      </c>
      <c r="F1701" s="74">
        <v>505.52</v>
      </c>
      <c r="G1701" s="54">
        <v>505.52</v>
      </c>
      <c r="H1701" s="54">
        <v>1.73</v>
      </c>
      <c r="I1701" s="54">
        <v>5.55</v>
      </c>
      <c r="J1701" s="86">
        <f t="shared" si="386"/>
        <v>3680.18</v>
      </c>
      <c r="K1701" s="86">
        <f t="shared" si="387"/>
        <v>3680.18</v>
      </c>
    </row>
    <row r="1702" spans="1:11" ht="22.5" x14ac:dyDescent="0.2">
      <c r="A1702" s="28" t="s">
        <v>2837</v>
      </c>
      <c r="B1702" s="50" t="s">
        <v>234</v>
      </c>
      <c r="C1702" s="51">
        <v>20137</v>
      </c>
      <c r="D1702" s="236" t="s">
        <v>2838</v>
      </c>
      <c r="E1702" s="48" t="s">
        <v>230</v>
      </c>
      <c r="F1702" s="74">
        <v>4</v>
      </c>
      <c r="G1702" s="54">
        <v>4</v>
      </c>
      <c r="H1702" s="54">
        <v>0</v>
      </c>
      <c r="I1702" s="54">
        <v>3.25</v>
      </c>
      <c r="J1702" s="86">
        <f t="shared" si="386"/>
        <v>13</v>
      </c>
      <c r="K1702" s="86">
        <f t="shared" si="387"/>
        <v>13</v>
      </c>
    </row>
    <row r="1703" spans="1:11" ht="22.5" x14ac:dyDescent="0.2">
      <c r="A1703" s="28" t="s">
        <v>2839</v>
      </c>
      <c r="B1703" s="50" t="s">
        <v>234</v>
      </c>
      <c r="C1703" s="51">
        <v>20138</v>
      </c>
      <c r="D1703" s="236" t="s">
        <v>2840</v>
      </c>
      <c r="E1703" s="48" t="s">
        <v>230</v>
      </c>
      <c r="F1703" s="74">
        <v>1</v>
      </c>
      <c r="G1703" s="54">
        <v>1</v>
      </c>
      <c r="H1703" s="54">
        <v>0</v>
      </c>
      <c r="I1703" s="54">
        <v>4.33</v>
      </c>
      <c r="J1703" s="86">
        <f t="shared" si="386"/>
        <v>4.33</v>
      </c>
      <c r="K1703" s="86">
        <f t="shared" si="387"/>
        <v>4.33</v>
      </c>
    </row>
    <row r="1704" spans="1:11" ht="22.5" x14ac:dyDescent="0.2">
      <c r="A1704" s="28" t="s">
        <v>2841</v>
      </c>
      <c r="B1704" s="50" t="s">
        <v>318</v>
      </c>
      <c r="C1704" s="51">
        <v>97663</v>
      </c>
      <c r="D1704" s="236" t="s">
        <v>2842</v>
      </c>
      <c r="E1704" s="48" t="s">
        <v>230</v>
      </c>
      <c r="F1704" s="74">
        <v>4</v>
      </c>
      <c r="G1704" s="54">
        <v>4</v>
      </c>
      <c r="H1704" s="54">
        <v>2.4300000000000002</v>
      </c>
      <c r="I1704" s="54">
        <v>7.22</v>
      </c>
      <c r="J1704" s="86">
        <f t="shared" si="386"/>
        <v>38.6</v>
      </c>
      <c r="K1704" s="86">
        <f t="shared" si="387"/>
        <v>38.6</v>
      </c>
    </row>
    <row r="1705" spans="1:11" ht="22.5" x14ac:dyDescent="0.2">
      <c r="A1705" s="28" t="s">
        <v>2843</v>
      </c>
      <c r="B1705" s="50" t="s">
        <v>234</v>
      </c>
      <c r="C1705" s="51">
        <v>20139</v>
      </c>
      <c r="D1705" s="236" t="s">
        <v>2590</v>
      </c>
      <c r="E1705" s="48" t="s">
        <v>236</v>
      </c>
      <c r="F1705" s="74">
        <v>1.2</v>
      </c>
      <c r="G1705" s="54">
        <v>1.2</v>
      </c>
      <c r="H1705" s="54">
        <v>0</v>
      </c>
      <c r="I1705" s="54">
        <v>3.25</v>
      </c>
      <c r="J1705" s="86">
        <f t="shared" si="386"/>
        <v>3.9</v>
      </c>
      <c r="K1705" s="86">
        <f t="shared" si="387"/>
        <v>3.9</v>
      </c>
    </row>
    <row r="1706" spans="1:11" x14ac:dyDescent="0.2">
      <c r="A1706" s="44" t="s">
        <v>2844</v>
      </c>
      <c r="B1706" s="45"/>
      <c r="C1706" s="45"/>
      <c r="D1706" s="44" t="s">
        <v>246</v>
      </c>
      <c r="E1706" s="45"/>
      <c r="F1706" s="79"/>
      <c r="G1706" s="79"/>
      <c r="H1706" s="79"/>
      <c r="I1706" s="79"/>
      <c r="J1706" s="85">
        <f>J1707</f>
        <v>5067.92</v>
      </c>
      <c r="K1706" s="85">
        <f>K1707</f>
        <v>5067.92</v>
      </c>
    </row>
    <row r="1707" spans="1:11" ht="22.5" x14ac:dyDescent="0.2">
      <c r="A1707" s="28" t="s">
        <v>2845</v>
      </c>
      <c r="B1707" s="50" t="s">
        <v>234</v>
      </c>
      <c r="C1707" s="51">
        <v>30101</v>
      </c>
      <c r="D1707" s="236" t="s">
        <v>311</v>
      </c>
      <c r="E1707" s="48" t="s">
        <v>280</v>
      </c>
      <c r="F1707" s="74">
        <v>138.43</v>
      </c>
      <c r="G1707" s="54">
        <v>138.43</v>
      </c>
      <c r="H1707" s="54">
        <v>28.6</v>
      </c>
      <c r="I1707" s="54">
        <v>8.01</v>
      </c>
      <c r="J1707" s="86">
        <f>TRUNC((I1707+H1707)*F1707,2)</f>
        <v>5067.92</v>
      </c>
      <c r="K1707" s="86">
        <f>TRUNC((I1707+H1707)*G1707,2)</f>
        <v>5067.92</v>
      </c>
    </row>
    <row r="1708" spans="1:11" x14ac:dyDescent="0.2">
      <c r="A1708" s="44" t="s">
        <v>2846</v>
      </c>
      <c r="B1708" s="45"/>
      <c r="C1708" s="45"/>
      <c r="D1708" s="44" t="s">
        <v>277</v>
      </c>
      <c r="E1708" s="45"/>
      <c r="F1708" s="79"/>
      <c r="G1708" s="79"/>
      <c r="H1708" s="79"/>
      <c r="I1708" s="79"/>
      <c r="J1708" s="87">
        <f>SUM(J1709:J1713)</f>
        <v>189.16000000000003</v>
      </c>
      <c r="K1708" s="87">
        <f>SUM(K1709:K1713)</f>
        <v>189.16000000000003</v>
      </c>
    </row>
    <row r="1709" spans="1:11" ht="22.5" x14ac:dyDescent="0.2">
      <c r="A1709" s="28" t="s">
        <v>2847</v>
      </c>
      <c r="B1709" s="50" t="s">
        <v>234</v>
      </c>
      <c r="C1709" s="51">
        <v>41004</v>
      </c>
      <c r="D1709" s="236" t="s">
        <v>279</v>
      </c>
      <c r="E1709" s="48" t="s">
        <v>280</v>
      </c>
      <c r="F1709" s="74">
        <v>6.2</v>
      </c>
      <c r="G1709" s="54">
        <v>6.2</v>
      </c>
      <c r="H1709" s="54">
        <v>1.47</v>
      </c>
      <c r="I1709" s="54">
        <v>0</v>
      </c>
      <c r="J1709" s="86">
        <f t="shared" ref="J1709:J1713" si="388">TRUNC((I1709+H1709)*F1709,2)</f>
        <v>9.11</v>
      </c>
      <c r="K1709" s="86">
        <f t="shared" ref="K1709:K1713" si="389">TRUNC((I1709+H1709)*G1709,2)</f>
        <v>9.11</v>
      </c>
    </row>
    <row r="1710" spans="1:11" ht="22.5" x14ac:dyDescent="0.2">
      <c r="A1710" s="28" t="s">
        <v>2848</v>
      </c>
      <c r="B1710" s="50" t="s">
        <v>234</v>
      </c>
      <c r="C1710" s="51">
        <v>41005</v>
      </c>
      <c r="D1710" s="236" t="s">
        <v>282</v>
      </c>
      <c r="E1710" s="48" t="s">
        <v>280</v>
      </c>
      <c r="F1710" s="74">
        <v>6.2</v>
      </c>
      <c r="G1710" s="54">
        <v>6.2</v>
      </c>
      <c r="H1710" s="54">
        <v>1.0900000000000001</v>
      </c>
      <c r="I1710" s="54">
        <v>0</v>
      </c>
      <c r="J1710" s="86">
        <f t="shared" si="388"/>
        <v>6.75</v>
      </c>
      <c r="K1710" s="86">
        <f t="shared" si="389"/>
        <v>6.75</v>
      </c>
    </row>
    <row r="1711" spans="1:11" ht="22.5" x14ac:dyDescent="0.2">
      <c r="A1711" s="28" t="s">
        <v>2849</v>
      </c>
      <c r="B1711" s="50" t="s">
        <v>234</v>
      </c>
      <c r="C1711" s="51">
        <v>41012</v>
      </c>
      <c r="D1711" s="236" t="s">
        <v>284</v>
      </c>
      <c r="E1711" s="48" t="s">
        <v>280</v>
      </c>
      <c r="F1711" s="74">
        <v>6.2</v>
      </c>
      <c r="G1711" s="54">
        <v>6.2</v>
      </c>
      <c r="H1711" s="54">
        <v>4.16</v>
      </c>
      <c r="I1711" s="54">
        <v>0</v>
      </c>
      <c r="J1711" s="86">
        <f t="shared" si="388"/>
        <v>25.79</v>
      </c>
      <c r="K1711" s="86">
        <f t="shared" si="389"/>
        <v>25.79</v>
      </c>
    </row>
    <row r="1712" spans="1:11" ht="22.5" x14ac:dyDescent="0.2">
      <c r="A1712" s="28" t="s">
        <v>2850</v>
      </c>
      <c r="B1712" s="50" t="s">
        <v>234</v>
      </c>
      <c r="C1712" s="51">
        <v>41006</v>
      </c>
      <c r="D1712" s="236" t="s">
        <v>286</v>
      </c>
      <c r="E1712" s="48" t="s">
        <v>287</v>
      </c>
      <c r="F1712" s="74">
        <v>62</v>
      </c>
      <c r="G1712" s="54">
        <v>62</v>
      </c>
      <c r="H1712" s="54">
        <v>2.08</v>
      </c>
      <c r="I1712" s="54">
        <v>0</v>
      </c>
      <c r="J1712" s="86">
        <f t="shared" si="388"/>
        <v>128.96</v>
      </c>
      <c r="K1712" s="86">
        <f t="shared" si="389"/>
        <v>128.96</v>
      </c>
    </row>
    <row r="1713" spans="1:11" ht="22.5" x14ac:dyDescent="0.2">
      <c r="A1713" s="28" t="s">
        <v>2851</v>
      </c>
      <c r="B1713" s="50" t="s">
        <v>234</v>
      </c>
      <c r="C1713" s="51">
        <v>41008</v>
      </c>
      <c r="D1713" s="236" t="s">
        <v>291</v>
      </c>
      <c r="E1713" s="48" t="s">
        <v>280</v>
      </c>
      <c r="F1713" s="74">
        <v>4.96</v>
      </c>
      <c r="G1713" s="54">
        <v>4.96</v>
      </c>
      <c r="H1713" s="54">
        <v>3.74</v>
      </c>
      <c r="I1713" s="54">
        <v>0</v>
      </c>
      <c r="J1713" s="86">
        <f t="shared" si="388"/>
        <v>18.55</v>
      </c>
      <c r="K1713" s="86">
        <f t="shared" si="389"/>
        <v>18.55</v>
      </c>
    </row>
    <row r="1714" spans="1:11" x14ac:dyDescent="0.2">
      <c r="A1714" s="44" t="s">
        <v>2852</v>
      </c>
      <c r="B1714" s="45"/>
      <c r="C1714" s="45"/>
      <c r="D1714" s="44" t="s">
        <v>252</v>
      </c>
      <c r="E1714" s="45"/>
      <c r="F1714" s="79"/>
      <c r="G1714" s="79"/>
      <c r="H1714" s="79"/>
      <c r="I1714" s="79"/>
      <c r="J1714" s="85">
        <f>SUM(J1715,J1723,J1727,J1734)</f>
        <v>17966.190000000002</v>
      </c>
      <c r="K1714" s="85">
        <f>SUM(K1715,K1723,K1727,K1734)</f>
        <v>17966.190000000002</v>
      </c>
    </row>
    <row r="1715" spans="1:11" x14ac:dyDescent="0.2">
      <c r="A1715" s="55" t="s">
        <v>2853</v>
      </c>
      <c r="B1715" s="56"/>
      <c r="C1715" s="56"/>
      <c r="D1715" s="55" t="s">
        <v>2603</v>
      </c>
      <c r="E1715" s="56"/>
      <c r="F1715" s="80"/>
      <c r="G1715" s="80"/>
      <c r="H1715" s="80"/>
      <c r="I1715" s="80"/>
      <c r="J1715" s="88">
        <f>SUM(J1716:J1722)</f>
        <v>4740.1400000000003</v>
      </c>
      <c r="K1715" s="88">
        <f>SUM(K1716:K1722)</f>
        <v>4740.1400000000003</v>
      </c>
    </row>
    <row r="1716" spans="1:11" ht="22.5" x14ac:dyDescent="0.2">
      <c r="A1716" s="28" t="s">
        <v>2854</v>
      </c>
      <c r="B1716" s="50" t="s">
        <v>234</v>
      </c>
      <c r="C1716" s="51">
        <v>52014</v>
      </c>
      <c r="D1716" s="236" t="s">
        <v>335</v>
      </c>
      <c r="E1716" s="48" t="s">
        <v>333</v>
      </c>
      <c r="F1716" s="74">
        <v>27</v>
      </c>
      <c r="G1716" s="54">
        <v>27</v>
      </c>
      <c r="H1716" s="54">
        <v>10.56</v>
      </c>
      <c r="I1716" s="54">
        <v>2.16</v>
      </c>
      <c r="J1716" s="86">
        <f t="shared" ref="J1716:J1722" si="390">TRUNC((I1716+H1716)*F1716,2)</f>
        <v>343.44</v>
      </c>
      <c r="K1716" s="86">
        <f t="shared" ref="K1716:K1722" si="391">TRUNC((I1716+H1716)*G1716,2)</f>
        <v>343.44</v>
      </c>
    </row>
    <row r="1717" spans="1:11" ht="22.5" x14ac:dyDescent="0.2">
      <c r="A1717" s="28" t="s">
        <v>2855</v>
      </c>
      <c r="B1717" s="50" t="s">
        <v>234</v>
      </c>
      <c r="C1717" s="51">
        <v>52003</v>
      </c>
      <c r="D1717" s="236" t="s">
        <v>350</v>
      </c>
      <c r="E1717" s="48" t="s">
        <v>333</v>
      </c>
      <c r="F1717" s="74">
        <v>49</v>
      </c>
      <c r="G1717" s="54">
        <v>49</v>
      </c>
      <c r="H1717" s="54">
        <v>8.07</v>
      </c>
      <c r="I1717" s="54">
        <v>2.4699999999999998</v>
      </c>
      <c r="J1717" s="86">
        <f t="shared" si="390"/>
        <v>516.46</v>
      </c>
      <c r="K1717" s="86">
        <f t="shared" si="391"/>
        <v>516.46</v>
      </c>
    </row>
    <row r="1718" spans="1:11" ht="22.5" x14ac:dyDescent="0.2">
      <c r="A1718" s="28" t="s">
        <v>2856</v>
      </c>
      <c r="B1718" s="50" t="s">
        <v>234</v>
      </c>
      <c r="C1718" s="51">
        <v>52005</v>
      </c>
      <c r="D1718" s="236" t="s">
        <v>332</v>
      </c>
      <c r="E1718" s="48" t="s">
        <v>333</v>
      </c>
      <c r="F1718" s="74">
        <v>78</v>
      </c>
      <c r="G1718" s="54">
        <v>78</v>
      </c>
      <c r="H1718" s="54">
        <v>7.4799999999999995</v>
      </c>
      <c r="I1718" s="54">
        <v>2.4699999999999998</v>
      </c>
      <c r="J1718" s="86">
        <f t="shared" si="390"/>
        <v>776.1</v>
      </c>
      <c r="K1718" s="86">
        <f t="shared" si="391"/>
        <v>776.1</v>
      </c>
    </row>
    <row r="1719" spans="1:11" ht="22.5" x14ac:dyDescent="0.2">
      <c r="A1719" s="28" t="s">
        <v>2857</v>
      </c>
      <c r="B1719" s="50" t="s">
        <v>234</v>
      </c>
      <c r="C1719" s="51">
        <v>50902</v>
      </c>
      <c r="D1719" s="236" t="s">
        <v>341</v>
      </c>
      <c r="E1719" s="48" t="s">
        <v>236</v>
      </c>
      <c r="F1719" s="74">
        <v>9.33</v>
      </c>
      <c r="G1719" s="54">
        <v>9.33</v>
      </c>
      <c r="H1719" s="54">
        <v>0</v>
      </c>
      <c r="I1719" s="54">
        <v>4.45</v>
      </c>
      <c r="J1719" s="86">
        <f t="shared" si="390"/>
        <v>41.51</v>
      </c>
      <c r="K1719" s="86">
        <f t="shared" si="391"/>
        <v>41.51</v>
      </c>
    </row>
    <row r="1720" spans="1:11" ht="22.5" x14ac:dyDescent="0.2">
      <c r="A1720" s="28" t="s">
        <v>2858</v>
      </c>
      <c r="B1720" s="50" t="s">
        <v>234</v>
      </c>
      <c r="C1720" s="51">
        <v>51036</v>
      </c>
      <c r="D1720" s="236" t="s">
        <v>345</v>
      </c>
      <c r="E1720" s="48" t="s">
        <v>280</v>
      </c>
      <c r="F1720" s="74">
        <v>5.6</v>
      </c>
      <c r="G1720" s="54">
        <v>5.6</v>
      </c>
      <c r="H1720" s="54">
        <v>499.08</v>
      </c>
      <c r="I1720" s="54">
        <v>0</v>
      </c>
      <c r="J1720" s="86">
        <f t="shared" si="390"/>
        <v>2794.84</v>
      </c>
      <c r="K1720" s="86">
        <f t="shared" si="391"/>
        <v>2794.84</v>
      </c>
    </row>
    <row r="1721" spans="1:11" ht="22.5" x14ac:dyDescent="0.2">
      <c r="A1721" s="28" t="s">
        <v>2859</v>
      </c>
      <c r="B1721" s="50" t="s">
        <v>234</v>
      </c>
      <c r="C1721" s="51">
        <v>51060</v>
      </c>
      <c r="D1721" s="236" t="s">
        <v>347</v>
      </c>
      <c r="E1721" s="48" t="s">
        <v>280</v>
      </c>
      <c r="F1721" s="74">
        <v>5.6</v>
      </c>
      <c r="G1721" s="54">
        <v>5.6</v>
      </c>
      <c r="H1721" s="54">
        <v>0.09</v>
      </c>
      <c r="I1721" s="54">
        <v>33.480000000000004</v>
      </c>
      <c r="J1721" s="86">
        <f t="shared" si="390"/>
        <v>187.99</v>
      </c>
      <c r="K1721" s="86">
        <f t="shared" si="391"/>
        <v>187.99</v>
      </c>
    </row>
    <row r="1722" spans="1:11" ht="22.5" x14ac:dyDescent="0.2">
      <c r="A1722" s="28" t="s">
        <v>2860</v>
      </c>
      <c r="B1722" s="50" t="s">
        <v>234</v>
      </c>
      <c r="C1722" s="51">
        <v>51027</v>
      </c>
      <c r="D1722" s="236" t="s">
        <v>2611</v>
      </c>
      <c r="E1722" s="48" t="s">
        <v>280</v>
      </c>
      <c r="F1722" s="74">
        <v>0.46</v>
      </c>
      <c r="G1722" s="54">
        <v>0.46</v>
      </c>
      <c r="H1722" s="54">
        <v>151.24</v>
      </c>
      <c r="I1722" s="54">
        <v>22.24</v>
      </c>
      <c r="J1722" s="86">
        <f t="shared" si="390"/>
        <v>79.8</v>
      </c>
      <c r="K1722" s="86">
        <f t="shared" si="391"/>
        <v>79.8</v>
      </c>
    </row>
    <row r="1723" spans="1:11" x14ac:dyDescent="0.2">
      <c r="A1723" s="55" t="s">
        <v>2861</v>
      </c>
      <c r="B1723" s="56"/>
      <c r="C1723" s="56"/>
      <c r="D1723" s="55" t="s">
        <v>328</v>
      </c>
      <c r="E1723" s="56"/>
      <c r="F1723" s="80"/>
      <c r="G1723" s="80"/>
      <c r="H1723" s="80"/>
      <c r="I1723" s="80"/>
      <c r="J1723" s="88">
        <f>SUM(J1724:J1726)</f>
        <v>8644.33</v>
      </c>
      <c r="K1723" s="88">
        <f>SUM(K1724:K1726)</f>
        <v>8644.33</v>
      </c>
    </row>
    <row r="1724" spans="1:11" ht="22.5" x14ac:dyDescent="0.2">
      <c r="A1724" s="28" t="s">
        <v>2862</v>
      </c>
      <c r="B1724" s="50" t="s">
        <v>234</v>
      </c>
      <c r="C1724" s="51">
        <v>50302</v>
      </c>
      <c r="D1724" s="236" t="s">
        <v>330</v>
      </c>
      <c r="E1724" s="48" t="s">
        <v>255</v>
      </c>
      <c r="F1724" s="74">
        <v>105</v>
      </c>
      <c r="G1724" s="54">
        <v>105</v>
      </c>
      <c r="H1724" s="54">
        <v>26.52</v>
      </c>
      <c r="I1724" s="54">
        <v>31.240000000000002</v>
      </c>
      <c r="J1724" s="86">
        <f t="shared" ref="J1724:J1726" si="392">TRUNC((I1724+H1724)*F1724,2)</f>
        <v>6064.8</v>
      </c>
      <c r="K1724" s="86">
        <f t="shared" ref="K1724:K1726" si="393">TRUNC((I1724+H1724)*G1724,2)</f>
        <v>6064.8</v>
      </c>
    </row>
    <row r="1725" spans="1:11" ht="22.5" x14ac:dyDescent="0.2">
      <c r="A1725" s="28" t="s">
        <v>2863</v>
      </c>
      <c r="B1725" s="50" t="s">
        <v>234</v>
      </c>
      <c r="C1725" s="51">
        <v>52014</v>
      </c>
      <c r="D1725" s="236" t="s">
        <v>335</v>
      </c>
      <c r="E1725" s="48" t="s">
        <v>333</v>
      </c>
      <c r="F1725" s="74">
        <v>44</v>
      </c>
      <c r="G1725" s="54">
        <v>44</v>
      </c>
      <c r="H1725" s="54">
        <v>10.56</v>
      </c>
      <c r="I1725" s="54">
        <v>2.16</v>
      </c>
      <c r="J1725" s="86">
        <f t="shared" si="392"/>
        <v>559.67999999999995</v>
      </c>
      <c r="K1725" s="86">
        <f t="shared" si="393"/>
        <v>559.67999999999995</v>
      </c>
    </row>
    <row r="1726" spans="1:11" ht="22.5" x14ac:dyDescent="0.2">
      <c r="A1726" s="28" t="s">
        <v>2864</v>
      </c>
      <c r="B1726" s="50" t="s">
        <v>234</v>
      </c>
      <c r="C1726" s="51">
        <v>52005</v>
      </c>
      <c r="D1726" s="236" t="s">
        <v>332</v>
      </c>
      <c r="E1726" s="48" t="s">
        <v>333</v>
      </c>
      <c r="F1726" s="74">
        <v>203</v>
      </c>
      <c r="G1726" s="54">
        <v>203</v>
      </c>
      <c r="H1726" s="54">
        <v>7.4799999999999995</v>
      </c>
      <c r="I1726" s="54">
        <v>2.4699999999999998</v>
      </c>
      <c r="J1726" s="86">
        <f t="shared" si="392"/>
        <v>2019.85</v>
      </c>
      <c r="K1726" s="86">
        <f t="shared" si="393"/>
        <v>2019.85</v>
      </c>
    </row>
    <row r="1727" spans="1:11" ht="22.5" x14ac:dyDescent="0.2">
      <c r="A1727" s="55" t="s">
        <v>2865</v>
      </c>
      <c r="B1727" s="56"/>
      <c r="C1727" s="56"/>
      <c r="D1727" s="55" t="s">
        <v>2866</v>
      </c>
      <c r="E1727" s="56"/>
      <c r="F1727" s="80"/>
      <c r="G1727" s="80"/>
      <c r="H1727" s="80"/>
      <c r="I1727" s="80"/>
      <c r="J1727" s="88">
        <f>SUM(J1728:J1733)</f>
        <v>1751.0099999999998</v>
      </c>
      <c r="K1727" s="88">
        <f>SUM(K1728:K1733)</f>
        <v>1751.0099999999998</v>
      </c>
    </row>
    <row r="1728" spans="1:11" ht="22.5" x14ac:dyDescent="0.2">
      <c r="A1728" s="28" t="s">
        <v>2867</v>
      </c>
      <c r="B1728" s="50" t="s">
        <v>234</v>
      </c>
      <c r="C1728" s="51">
        <v>52014</v>
      </c>
      <c r="D1728" s="236" t="s">
        <v>335</v>
      </c>
      <c r="E1728" s="48" t="s">
        <v>333</v>
      </c>
      <c r="F1728" s="74">
        <v>12</v>
      </c>
      <c r="G1728" s="54">
        <v>12</v>
      </c>
      <c r="H1728" s="54">
        <v>10.56</v>
      </c>
      <c r="I1728" s="54">
        <v>2.16</v>
      </c>
      <c r="J1728" s="86">
        <f t="shared" ref="J1728:J1733" si="394">TRUNC((I1728+H1728)*F1728,2)</f>
        <v>152.63999999999999</v>
      </c>
      <c r="K1728" s="86">
        <f t="shared" ref="K1728:K1733" si="395">TRUNC((I1728+H1728)*G1728,2)</f>
        <v>152.63999999999999</v>
      </c>
    </row>
    <row r="1729" spans="1:11" ht="22.5" x14ac:dyDescent="0.2">
      <c r="A1729" s="28" t="s">
        <v>2868</v>
      </c>
      <c r="B1729" s="50" t="s">
        <v>234</v>
      </c>
      <c r="C1729" s="51">
        <v>52005</v>
      </c>
      <c r="D1729" s="236" t="s">
        <v>332</v>
      </c>
      <c r="E1729" s="48" t="s">
        <v>333</v>
      </c>
      <c r="F1729" s="74">
        <v>65</v>
      </c>
      <c r="G1729" s="54">
        <v>65</v>
      </c>
      <c r="H1729" s="54">
        <v>7.4799999999999995</v>
      </c>
      <c r="I1729" s="54">
        <v>2.4699999999999998</v>
      </c>
      <c r="J1729" s="86">
        <f t="shared" si="394"/>
        <v>646.75</v>
      </c>
      <c r="K1729" s="86">
        <f t="shared" si="395"/>
        <v>646.75</v>
      </c>
    </row>
    <row r="1730" spans="1:11" ht="22.5" x14ac:dyDescent="0.2">
      <c r="A1730" s="28" t="s">
        <v>2869</v>
      </c>
      <c r="B1730" s="50" t="s">
        <v>234</v>
      </c>
      <c r="C1730" s="51">
        <v>50902</v>
      </c>
      <c r="D1730" s="236" t="s">
        <v>341</v>
      </c>
      <c r="E1730" s="48" t="s">
        <v>236</v>
      </c>
      <c r="F1730" s="74">
        <v>2.88</v>
      </c>
      <c r="G1730" s="54">
        <v>2.88</v>
      </c>
      <c r="H1730" s="54">
        <v>0</v>
      </c>
      <c r="I1730" s="54">
        <v>4.45</v>
      </c>
      <c r="J1730" s="86">
        <f t="shared" si="394"/>
        <v>12.81</v>
      </c>
      <c r="K1730" s="86">
        <f t="shared" si="395"/>
        <v>12.81</v>
      </c>
    </row>
    <row r="1731" spans="1:11" ht="22.5" x14ac:dyDescent="0.2">
      <c r="A1731" s="28" t="s">
        <v>2870</v>
      </c>
      <c r="B1731" s="50" t="s">
        <v>234</v>
      </c>
      <c r="C1731" s="51">
        <v>51036</v>
      </c>
      <c r="D1731" s="236" t="s">
        <v>345</v>
      </c>
      <c r="E1731" s="48" t="s">
        <v>280</v>
      </c>
      <c r="F1731" s="74">
        <v>1.73</v>
      </c>
      <c r="G1731" s="54">
        <v>1.73</v>
      </c>
      <c r="H1731" s="54">
        <v>499.08</v>
      </c>
      <c r="I1731" s="54">
        <v>0</v>
      </c>
      <c r="J1731" s="86">
        <f t="shared" si="394"/>
        <v>863.4</v>
      </c>
      <c r="K1731" s="86">
        <f t="shared" si="395"/>
        <v>863.4</v>
      </c>
    </row>
    <row r="1732" spans="1:11" ht="22.5" x14ac:dyDescent="0.2">
      <c r="A1732" s="28" t="s">
        <v>2871</v>
      </c>
      <c r="B1732" s="50" t="s">
        <v>234</v>
      </c>
      <c r="C1732" s="51">
        <v>51060</v>
      </c>
      <c r="D1732" s="236" t="s">
        <v>347</v>
      </c>
      <c r="E1732" s="48" t="s">
        <v>280</v>
      </c>
      <c r="F1732" s="74">
        <v>1.73</v>
      </c>
      <c r="G1732" s="54">
        <v>1.73</v>
      </c>
      <c r="H1732" s="54">
        <v>0.09</v>
      </c>
      <c r="I1732" s="54">
        <v>33.480000000000004</v>
      </c>
      <c r="J1732" s="86">
        <f t="shared" si="394"/>
        <v>58.07</v>
      </c>
      <c r="K1732" s="86">
        <f t="shared" si="395"/>
        <v>58.07</v>
      </c>
    </row>
    <row r="1733" spans="1:11" ht="22.5" x14ac:dyDescent="0.2">
      <c r="A1733" s="61" t="s">
        <v>2872</v>
      </c>
      <c r="B1733" s="62" t="s">
        <v>234</v>
      </c>
      <c r="C1733" s="63">
        <v>51027</v>
      </c>
      <c r="D1733" s="238" t="s">
        <v>2611</v>
      </c>
      <c r="E1733" s="64" t="s">
        <v>280</v>
      </c>
      <c r="F1733" s="76">
        <v>0.1</v>
      </c>
      <c r="G1733" s="69">
        <v>0.1</v>
      </c>
      <c r="H1733" s="54">
        <v>151.24</v>
      </c>
      <c r="I1733" s="54">
        <v>22.24</v>
      </c>
      <c r="J1733" s="86">
        <f t="shared" si="394"/>
        <v>17.34</v>
      </c>
      <c r="K1733" s="86">
        <f t="shared" si="395"/>
        <v>17.34</v>
      </c>
    </row>
    <row r="1734" spans="1:11" x14ac:dyDescent="0.2">
      <c r="A1734" s="55" t="s">
        <v>2873</v>
      </c>
      <c r="B1734" s="56"/>
      <c r="C1734" s="56"/>
      <c r="D1734" s="55" t="s">
        <v>2874</v>
      </c>
      <c r="E1734" s="56"/>
      <c r="F1734" s="80"/>
      <c r="G1734" s="80"/>
      <c r="H1734" s="80"/>
      <c r="I1734" s="80"/>
      <c r="J1734" s="88">
        <f>SUM(J1735:J1737)</f>
        <v>2830.71</v>
      </c>
      <c r="K1734" s="88">
        <f>SUM(K1735:K1737)</f>
        <v>2830.71</v>
      </c>
    </row>
    <row r="1735" spans="1:11" ht="22.5" x14ac:dyDescent="0.2">
      <c r="A1735" s="28" t="s">
        <v>2875</v>
      </c>
      <c r="B1735" s="50" t="s">
        <v>234</v>
      </c>
      <c r="C1735" s="51">
        <v>50302</v>
      </c>
      <c r="D1735" s="236" t="s">
        <v>330</v>
      </c>
      <c r="E1735" s="48" t="s">
        <v>255</v>
      </c>
      <c r="F1735" s="74">
        <v>32</v>
      </c>
      <c r="G1735" s="54">
        <v>32</v>
      </c>
      <c r="H1735" s="54">
        <v>26.52</v>
      </c>
      <c r="I1735" s="54">
        <v>31.240000000000002</v>
      </c>
      <c r="J1735" s="86">
        <f t="shared" ref="J1735:J1737" si="396">TRUNC((I1735+H1735)*F1735,2)</f>
        <v>1848.32</v>
      </c>
      <c r="K1735" s="86">
        <f t="shared" ref="K1735:K1737" si="397">TRUNC((I1735+H1735)*G1735,2)</f>
        <v>1848.32</v>
      </c>
    </row>
    <row r="1736" spans="1:11" ht="22.5" x14ac:dyDescent="0.2">
      <c r="A1736" s="28" t="s">
        <v>2876</v>
      </c>
      <c r="B1736" s="50" t="s">
        <v>234</v>
      </c>
      <c r="C1736" s="51">
        <v>52014</v>
      </c>
      <c r="D1736" s="236" t="s">
        <v>335</v>
      </c>
      <c r="E1736" s="48" t="s">
        <v>333</v>
      </c>
      <c r="F1736" s="74">
        <v>17</v>
      </c>
      <c r="G1736" s="54">
        <v>17</v>
      </c>
      <c r="H1736" s="54">
        <v>10.56</v>
      </c>
      <c r="I1736" s="54">
        <v>2.16</v>
      </c>
      <c r="J1736" s="86">
        <f t="shared" si="396"/>
        <v>216.24</v>
      </c>
      <c r="K1736" s="86">
        <f t="shared" si="397"/>
        <v>216.24</v>
      </c>
    </row>
    <row r="1737" spans="1:11" ht="22.5" x14ac:dyDescent="0.2">
      <c r="A1737" s="28" t="s">
        <v>2877</v>
      </c>
      <c r="B1737" s="50" t="s">
        <v>234</v>
      </c>
      <c r="C1737" s="51">
        <v>52005</v>
      </c>
      <c r="D1737" s="236" t="s">
        <v>332</v>
      </c>
      <c r="E1737" s="48" t="s">
        <v>333</v>
      </c>
      <c r="F1737" s="74">
        <v>77</v>
      </c>
      <c r="G1737" s="54">
        <v>77</v>
      </c>
      <c r="H1737" s="54">
        <v>7.4799999999999995</v>
      </c>
      <c r="I1737" s="54">
        <v>2.4699999999999998</v>
      </c>
      <c r="J1737" s="86">
        <f t="shared" si="396"/>
        <v>766.15</v>
      </c>
      <c r="K1737" s="86">
        <f t="shared" si="397"/>
        <v>766.15</v>
      </c>
    </row>
    <row r="1738" spans="1:11" x14ac:dyDescent="0.2">
      <c r="A1738" s="44" t="s">
        <v>2878</v>
      </c>
      <c r="B1738" s="45"/>
      <c r="C1738" s="45"/>
      <c r="D1738" s="44" t="s">
        <v>357</v>
      </c>
      <c r="E1738" s="45"/>
      <c r="F1738" s="79"/>
      <c r="G1738" s="79"/>
      <c r="H1738" s="79"/>
      <c r="I1738" s="79"/>
      <c r="J1738" s="85">
        <f>SUM(J1739,J1748,J1758,J1765,J1773,J1775,J1782,J1784,J1789)</f>
        <v>45775.93</v>
      </c>
      <c r="K1738" s="85">
        <f>SUM(K1739,K1748,K1758,K1765,K1773,K1775,K1782,K1784,K1789)</f>
        <v>45775.93</v>
      </c>
    </row>
    <row r="1739" spans="1:11" x14ac:dyDescent="0.2">
      <c r="A1739" s="55" t="s">
        <v>2879</v>
      </c>
      <c r="B1739" s="56"/>
      <c r="C1739" s="56"/>
      <c r="D1739" s="55" t="s">
        <v>899</v>
      </c>
      <c r="E1739" s="56"/>
      <c r="F1739" s="80"/>
      <c r="G1739" s="80"/>
      <c r="H1739" s="80"/>
      <c r="I1739" s="80"/>
      <c r="J1739" s="88">
        <f>SUM(J1740:J1747)</f>
        <v>3777.45</v>
      </c>
      <c r="K1739" s="88">
        <f>SUM(K1740:K1747)</f>
        <v>3777.45</v>
      </c>
    </row>
    <row r="1740" spans="1:11" ht="22.5" x14ac:dyDescent="0.2">
      <c r="A1740" s="28" t="s">
        <v>2880</v>
      </c>
      <c r="B1740" s="50" t="s">
        <v>234</v>
      </c>
      <c r="C1740" s="51">
        <v>60205</v>
      </c>
      <c r="D1740" s="236" t="s">
        <v>379</v>
      </c>
      <c r="E1740" s="48" t="s">
        <v>236</v>
      </c>
      <c r="F1740" s="74">
        <v>31</v>
      </c>
      <c r="G1740" s="54">
        <v>31</v>
      </c>
      <c r="H1740" s="54">
        <v>28.45</v>
      </c>
      <c r="I1740" s="54">
        <v>19.59</v>
      </c>
      <c r="J1740" s="86">
        <f t="shared" ref="J1740:J1747" si="398">TRUNC((I1740+H1740)*F1740,2)</f>
        <v>1489.24</v>
      </c>
      <c r="K1740" s="86">
        <f t="shared" ref="K1740:K1747" si="399">TRUNC((I1740+H1740)*G1740,2)</f>
        <v>1489.24</v>
      </c>
    </row>
    <row r="1741" spans="1:11" ht="22.5" x14ac:dyDescent="0.2">
      <c r="A1741" s="28" t="s">
        <v>2881</v>
      </c>
      <c r="B1741" s="50" t="s">
        <v>234</v>
      </c>
      <c r="C1741" s="51">
        <v>60524</v>
      </c>
      <c r="D1741" s="236" t="s">
        <v>345</v>
      </c>
      <c r="E1741" s="48" t="s">
        <v>280</v>
      </c>
      <c r="F1741" s="74">
        <v>1.9</v>
      </c>
      <c r="G1741" s="54">
        <v>1.9</v>
      </c>
      <c r="H1741" s="54">
        <v>499.08</v>
      </c>
      <c r="I1741" s="54">
        <v>0</v>
      </c>
      <c r="J1741" s="86">
        <f t="shared" si="398"/>
        <v>948.25</v>
      </c>
      <c r="K1741" s="86">
        <f t="shared" si="399"/>
        <v>948.25</v>
      </c>
    </row>
    <row r="1742" spans="1:11" ht="22.5" x14ac:dyDescent="0.2">
      <c r="A1742" s="28" t="s">
        <v>2882</v>
      </c>
      <c r="B1742" s="50" t="s">
        <v>234</v>
      </c>
      <c r="C1742" s="51">
        <v>60800</v>
      </c>
      <c r="D1742" s="236" t="s">
        <v>367</v>
      </c>
      <c r="E1742" s="48" t="s">
        <v>280</v>
      </c>
      <c r="F1742" s="74">
        <v>1.9</v>
      </c>
      <c r="G1742" s="54">
        <v>1.9</v>
      </c>
      <c r="H1742" s="54">
        <v>0.09</v>
      </c>
      <c r="I1742" s="54">
        <v>43.1</v>
      </c>
      <c r="J1742" s="86">
        <f t="shared" si="398"/>
        <v>82.06</v>
      </c>
      <c r="K1742" s="86">
        <f t="shared" si="399"/>
        <v>82.06</v>
      </c>
    </row>
    <row r="1743" spans="1:11" ht="22.5" x14ac:dyDescent="0.2">
      <c r="A1743" s="28" t="s">
        <v>2883</v>
      </c>
      <c r="B1743" s="50" t="s">
        <v>234</v>
      </c>
      <c r="C1743" s="51">
        <v>51027</v>
      </c>
      <c r="D1743" s="236" t="s">
        <v>2611</v>
      </c>
      <c r="E1743" s="48" t="s">
        <v>280</v>
      </c>
      <c r="F1743" s="74">
        <v>0.2</v>
      </c>
      <c r="G1743" s="54">
        <v>0.2</v>
      </c>
      <c r="H1743" s="54">
        <v>151.24</v>
      </c>
      <c r="I1743" s="54">
        <v>22.24</v>
      </c>
      <c r="J1743" s="86">
        <f t="shared" si="398"/>
        <v>34.69</v>
      </c>
      <c r="K1743" s="86">
        <f t="shared" si="399"/>
        <v>34.69</v>
      </c>
    </row>
    <row r="1744" spans="1:11" ht="22.5" x14ac:dyDescent="0.2">
      <c r="A1744" s="28" t="s">
        <v>2884</v>
      </c>
      <c r="B1744" s="50" t="s">
        <v>234</v>
      </c>
      <c r="C1744" s="51">
        <v>60314</v>
      </c>
      <c r="D1744" s="236" t="s">
        <v>375</v>
      </c>
      <c r="E1744" s="48" t="s">
        <v>333</v>
      </c>
      <c r="F1744" s="74">
        <v>37</v>
      </c>
      <c r="G1744" s="54">
        <v>37</v>
      </c>
      <c r="H1744" s="54">
        <v>10.56</v>
      </c>
      <c r="I1744" s="54">
        <v>2.16</v>
      </c>
      <c r="J1744" s="86">
        <f t="shared" si="398"/>
        <v>470.64</v>
      </c>
      <c r="K1744" s="86">
        <f t="shared" si="399"/>
        <v>470.64</v>
      </c>
    </row>
    <row r="1745" spans="1:11" ht="22.5" x14ac:dyDescent="0.2">
      <c r="A1745" s="28" t="s">
        <v>2885</v>
      </c>
      <c r="B1745" s="50" t="s">
        <v>234</v>
      </c>
      <c r="C1745" s="51">
        <v>60303</v>
      </c>
      <c r="D1745" s="236" t="s">
        <v>370</v>
      </c>
      <c r="E1745" s="48" t="s">
        <v>333</v>
      </c>
      <c r="F1745" s="74">
        <v>13</v>
      </c>
      <c r="G1745" s="54">
        <v>13</v>
      </c>
      <c r="H1745" s="54">
        <v>8.07</v>
      </c>
      <c r="I1745" s="54">
        <v>2.4699999999999998</v>
      </c>
      <c r="J1745" s="86">
        <f t="shared" si="398"/>
        <v>137.02000000000001</v>
      </c>
      <c r="K1745" s="86">
        <f t="shared" si="399"/>
        <v>137.02000000000001</v>
      </c>
    </row>
    <row r="1746" spans="1:11" ht="22.5" x14ac:dyDescent="0.2">
      <c r="A1746" s="28" t="s">
        <v>2886</v>
      </c>
      <c r="B1746" s="50" t="s">
        <v>234</v>
      </c>
      <c r="C1746" s="51">
        <v>60304</v>
      </c>
      <c r="D1746" s="236" t="s">
        <v>372</v>
      </c>
      <c r="E1746" s="48" t="s">
        <v>333</v>
      </c>
      <c r="F1746" s="74">
        <v>53</v>
      </c>
      <c r="G1746" s="54">
        <v>53</v>
      </c>
      <c r="H1746" s="54">
        <v>7.82</v>
      </c>
      <c r="I1746" s="54">
        <v>2.48</v>
      </c>
      <c r="J1746" s="86">
        <f t="shared" si="398"/>
        <v>545.9</v>
      </c>
      <c r="K1746" s="86">
        <f t="shared" si="399"/>
        <v>545.9</v>
      </c>
    </row>
    <row r="1747" spans="1:11" ht="22.5" x14ac:dyDescent="0.2">
      <c r="A1747" s="28" t="s">
        <v>2887</v>
      </c>
      <c r="B1747" s="50" t="s">
        <v>234</v>
      </c>
      <c r="C1747" s="51">
        <v>52005</v>
      </c>
      <c r="D1747" s="236" t="s">
        <v>332</v>
      </c>
      <c r="E1747" s="48" t="s">
        <v>333</v>
      </c>
      <c r="F1747" s="74">
        <v>7</v>
      </c>
      <c r="G1747" s="54">
        <v>7</v>
      </c>
      <c r="H1747" s="54">
        <v>7.4799999999999995</v>
      </c>
      <c r="I1747" s="54">
        <v>2.4699999999999998</v>
      </c>
      <c r="J1747" s="86">
        <f t="shared" si="398"/>
        <v>69.650000000000006</v>
      </c>
      <c r="K1747" s="86">
        <f t="shared" si="399"/>
        <v>69.650000000000006</v>
      </c>
    </row>
    <row r="1748" spans="1:11" x14ac:dyDescent="0.2">
      <c r="A1748" s="55" t="s">
        <v>2888</v>
      </c>
      <c r="B1748" s="56"/>
      <c r="C1748" s="56"/>
      <c r="D1748" s="55" t="s">
        <v>2889</v>
      </c>
      <c r="E1748" s="56"/>
      <c r="F1748" s="80"/>
      <c r="G1748" s="80"/>
      <c r="H1748" s="80"/>
      <c r="I1748" s="80"/>
      <c r="J1748" s="88">
        <f>SUM(J1749:J1757)</f>
        <v>3817.91</v>
      </c>
      <c r="K1748" s="88">
        <f>SUM(K1749:K1757)</f>
        <v>3817.91</v>
      </c>
    </row>
    <row r="1749" spans="1:11" ht="22.5" x14ac:dyDescent="0.2">
      <c r="A1749" s="28" t="s">
        <v>2890</v>
      </c>
      <c r="B1749" s="50" t="s">
        <v>234</v>
      </c>
      <c r="C1749" s="51">
        <v>60205</v>
      </c>
      <c r="D1749" s="236" t="s">
        <v>379</v>
      </c>
      <c r="E1749" s="48" t="s">
        <v>236</v>
      </c>
      <c r="F1749" s="74">
        <v>32.200000000000003</v>
      </c>
      <c r="G1749" s="54">
        <v>32.200000000000003</v>
      </c>
      <c r="H1749" s="54">
        <v>28.45</v>
      </c>
      <c r="I1749" s="54">
        <v>19.59</v>
      </c>
      <c r="J1749" s="86">
        <f t="shared" ref="J1749:J1757" si="400">TRUNC((I1749+H1749)*F1749,2)</f>
        <v>1546.88</v>
      </c>
      <c r="K1749" s="86">
        <f t="shared" ref="K1749:K1757" si="401">TRUNC((I1749+H1749)*G1749,2)</f>
        <v>1546.88</v>
      </c>
    </row>
    <row r="1750" spans="1:11" ht="22.5" x14ac:dyDescent="0.2">
      <c r="A1750" s="28" t="s">
        <v>2891</v>
      </c>
      <c r="B1750" s="50" t="s">
        <v>234</v>
      </c>
      <c r="C1750" s="51">
        <v>60524</v>
      </c>
      <c r="D1750" s="236" t="s">
        <v>345</v>
      </c>
      <c r="E1750" s="48" t="s">
        <v>280</v>
      </c>
      <c r="F1750" s="74">
        <v>1.9</v>
      </c>
      <c r="G1750" s="54">
        <v>1.9</v>
      </c>
      <c r="H1750" s="54">
        <v>499.08</v>
      </c>
      <c r="I1750" s="54">
        <v>0</v>
      </c>
      <c r="J1750" s="86">
        <f t="shared" si="400"/>
        <v>948.25</v>
      </c>
      <c r="K1750" s="86">
        <f t="shared" si="401"/>
        <v>948.25</v>
      </c>
    </row>
    <row r="1751" spans="1:11" ht="22.5" x14ac:dyDescent="0.2">
      <c r="A1751" s="28" t="s">
        <v>2892</v>
      </c>
      <c r="B1751" s="50" t="s">
        <v>234</v>
      </c>
      <c r="C1751" s="51">
        <v>60800</v>
      </c>
      <c r="D1751" s="236" t="s">
        <v>367</v>
      </c>
      <c r="E1751" s="48" t="s">
        <v>280</v>
      </c>
      <c r="F1751" s="74">
        <v>1.9</v>
      </c>
      <c r="G1751" s="54">
        <v>1.9</v>
      </c>
      <c r="H1751" s="54">
        <v>0.09</v>
      </c>
      <c r="I1751" s="54">
        <v>43.1</v>
      </c>
      <c r="J1751" s="86">
        <f t="shared" si="400"/>
        <v>82.06</v>
      </c>
      <c r="K1751" s="86">
        <f t="shared" si="401"/>
        <v>82.06</v>
      </c>
    </row>
    <row r="1752" spans="1:11" ht="22.5" x14ac:dyDescent="0.2">
      <c r="A1752" s="28" t="s">
        <v>2893</v>
      </c>
      <c r="B1752" s="50" t="s">
        <v>234</v>
      </c>
      <c r="C1752" s="51">
        <v>51027</v>
      </c>
      <c r="D1752" s="236" t="s">
        <v>2611</v>
      </c>
      <c r="E1752" s="48" t="s">
        <v>280</v>
      </c>
      <c r="F1752" s="74">
        <v>0.15</v>
      </c>
      <c r="G1752" s="54">
        <v>0.15</v>
      </c>
      <c r="H1752" s="54">
        <v>151.24</v>
      </c>
      <c r="I1752" s="54">
        <v>22.24</v>
      </c>
      <c r="J1752" s="86">
        <f t="shared" si="400"/>
        <v>26.02</v>
      </c>
      <c r="K1752" s="86">
        <f t="shared" si="401"/>
        <v>26.02</v>
      </c>
    </row>
    <row r="1753" spans="1:11" ht="22.5" x14ac:dyDescent="0.2">
      <c r="A1753" s="28" t="s">
        <v>2894</v>
      </c>
      <c r="B1753" s="50" t="s">
        <v>234</v>
      </c>
      <c r="C1753" s="51">
        <v>60314</v>
      </c>
      <c r="D1753" s="236" t="s">
        <v>375</v>
      </c>
      <c r="E1753" s="48" t="s">
        <v>333</v>
      </c>
      <c r="F1753" s="74">
        <v>32</v>
      </c>
      <c r="G1753" s="54">
        <v>32</v>
      </c>
      <c r="H1753" s="54">
        <v>10.56</v>
      </c>
      <c r="I1753" s="54">
        <v>2.16</v>
      </c>
      <c r="J1753" s="86">
        <f t="shared" si="400"/>
        <v>407.04</v>
      </c>
      <c r="K1753" s="86">
        <f t="shared" si="401"/>
        <v>407.04</v>
      </c>
    </row>
    <row r="1754" spans="1:11" ht="22.5" x14ac:dyDescent="0.2">
      <c r="A1754" s="28" t="s">
        <v>2895</v>
      </c>
      <c r="B1754" s="50" t="s">
        <v>234</v>
      </c>
      <c r="C1754" s="51">
        <v>60303</v>
      </c>
      <c r="D1754" s="236" t="s">
        <v>370</v>
      </c>
      <c r="E1754" s="48" t="s">
        <v>333</v>
      </c>
      <c r="F1754" s="74">
        <v>9</v>
      </c>
      <c r="G1754" s="54">
        <v>9</v>
      </c>
      <c r="H1754" s="54">
        <v>8.07</v>
      </c>
      <c r="I1754" s="54">
        <v>2.4699999999999998</v>
      </c>
      <c r="J1754" s="86">
        <f t="shared" si="400"/>
        <v>94.86</v>
      </c>
      <c r="K1754" s="86">
        <f t="shared" si="401"/>
        <v>94.86</v>
      </c>
    </row>
    <row r="1755" spans="1:11" ht="22.5" x14ac:dyDescent="0.2">
      <c r="A1755" s="28" t="s">
        <v>2896</v>
      </c>
      <c r="B1755" s="50" t="s">
        <v>234</v>
      </c>
      <c r="C1755" s="51">
        <v>60304</v>
      </c>
      <c r="D1755" s="236" t="s">
        <v>372</v>
      </c>
      <c r="E1755" s="48" t="s">
        <v>333</v>
      </c>
      <c r="F1755" s="74">
        <v>32</v>
      </c>
      <c r="G1755" s="54">
        <v>32</v>
      </c>
      <c r="H1755" s="54">
        <v>7.82</v>
      </c>
      <c r="I1755" s="54">
        <v>2.48</v>
      </c>
      <c r="J1755" s="86">
        <f t="shared" si="400"/>
        <v>329.6</v>
      </c>
      <c r="K1755" s="86">
        <f t="shared" si="401"/>
        <v>329.6</v>
      </c>
    </row>
    <row r="1756" spans="1:11" ht="22.5" x14ac:dyDescent="0.2">
      <c r="A1756" s="28" t="s">
        <v>2897</v>
      </c>
      <c r="B1756" s="50" t="s">
        <v>234</v>
      </c>
      <c r="C1756" s="51">
        <v>52005</v>
      </c>
      <c r="D1756" s="236" t="s">
        <v>332</v>
      </c>
      <c r="E1756" s="48" t="s">
        <v>333</v>
      </c>
      <c r="F1756" s="74">
        <v>28</v>
      </c>
      <c r="G1756" s="54">
        <v>28</v>
      </c>
      <c r="H1756" s="54">
        <v>7.4799999999999995</v>
      </c>
      <c r="I1756" s="54">
        <v>2.4699999999999998</v>
      </c>
      <c r="J1756" s="86">
        <f t="shared" si="400"/>
        <v>278.60000000000002</v>
      </c>
      <c r="K1756" s="86">
        <f t="shared" si="401"/>
        <v>278.60000000000002</v>
      </c>
    </row>
    <row r="1757" spans="1:11" ht="22.5" x14ac:dyDescent="0.2">
      <c r="A1757" s="28" t="s">
        <v>2898</v>
      </c>
      <c r="B1757" s="50" t="s">
        <v>234</v>
      </c>
      <c r="C1757" s="51">
        <v>60306</v>
      </c>
      <c r="D1757" s="236" t="s">
        <v>1516</v>
      </c>
      <c r="E1757" s="48" t="s">
        <v>333</v>
      </c>
      <c r="F1757" s="74">
        <v>10</v>
      </c>
      <c r="G1757" s="54">
        <v>10</v>
      </c>
      <c r="H1757" s="235">
        <v>7.3500000000000005</v>
      </c>
      <c r="I1757" s="235">
        <v>3.1100000000000003</v>
      </c>
      <c r="J1757" s="86">
        <f t="shared" si="400"/>
        <v>104.6</v>
      </c>
      <c r="K1757" s="86">
        <f t="shared" si="401"/>
        <v>104.6</v>
      </c>
    </row>
    <row r="1758" spans="1:11" x14ac:dyDescent="0.2">
      <c r="A1758" s="55" t="s">
        <v>2899</v>
      </c>
      <c r="B1758" s="56"/>
      <c r="C1758" s="56"/>
      <c r="D1758" s="55" t="s">
        <v>377</v>
      </c>
      <c r="E1758" s="56"/>
      <c r="F1758" s="80"/>
      <c r="G1758" s="80"/>
      <c r="H1758" s="80"/>
      <c r="I1758" s="80"/>
      <c r="J1758" s="88">
        <f>SUM(J1759:J1764)</f>
        <v>8925.74</v>
      </c>
      <c r="K1758" s="88">
        <f>SUM(K1759:K1764)</f>
        <v>8925.74</v>
      </c>
    </row>
    <row r="1759" spans="1:11" ht="22.5" x14ac:dyDescent="0.2">
      <c r="A1759" s="28" t="s">
        <v>2900</v>
      </c>
      <c r="B1759" s="50" t="s">
        <v>234</v>
      </c>
      <c r="C1759" s="51">
        <v>60205</v>
      </c>
      <c r="D1759" s="236" t="s">
        <v>379</v>
      </c>
      <c r="E1759" s="48" t="s">
        <v>236</v>
      </c>
      <c r="F1759" s="74">
        <v>71.400000000000006</v>
      </c>
      <c r="G1759" s="54">
        <v>71.400000000000006</v>
      </c>
      <c r="H1759" s="54">
        <v>28.45</v>
      </c>
      <c r="I1759" s="54">
        <v>19.59</v>
      </c>
      <c r="J1759" s="86">
        <f t="shared" ref="J1759:J1764" si="402">TRUNC((I1759+H1759)*F1759,2)</f>
        <v>3430.05</v>
      </c>
      <c r="K1759" s="86">
        <f t="shared" ref="K1759:K1764" si="403">TRUNC((I1759+H1759)*G1759,2)</f>
        <v>3430.05</v>
      </c>
    </row>
    <row r="1760" spans="1:11" ht="22.5" x14ac:dyDescent="0.2">
      <c r="A1760" s="28" t="s">
        <v>2901</v>
      </c>
      <c r="B1760" s="50" t="s">
        <v>234</v>
      </c>
      <c r="C1760" s="51">
        <v>60524</v>
      </c>
      <c r="D1760" s="236" t="s">
        <v>345</v>
      </c>
      <c r="E1760" s="48" t="s">
        <v>280</v>
      </c>
      <c r="F1760" s="74">
        <v>3.4</v>
      </c>
      <c r="G1760" s="54">
        <v>3.4</v>
      </c>
      <c r="H1760" s="54">
        <v>499.08</v>
      </c>
      <c r="I1760" s="54">
        <v>0</v>
      </c>
      <c r="J1760" s="86">
        <f t="shared" si="402"/>
        <v>1696.87</v>
      </c>
      <c r="K1760" s="86">
        <f t="shared" si="403"/>
        <v>1696.87</v>
      </c>
    </row>
    <row r="1761" spans="1:11" ht="22.5" x14ac:dyDescent="0.2">
      <c r="A1761" s="28" t="s">
        <v>2902</v>
      </c>
      <c r="B1761" s="50" t="s">
        <v>234</v>
      </c>
      <c r="C1761" s="51">
        <v>60800</v>
      </c>
      <c r="D1761" s="236" t="s">
        <v>367</v>
      </c>
      <c r="E1761" s="48" t="s">
        <v>280</v>
      </c>
      <c r="F1761" s="74">
        <v>3.4</v>
      </c>
      <c r="G1761" s="54">
        <v>3.4</v>
      </c>
      <c r="H1761" s="54">
        <v>0.09</v>
      </c>
      <c r="I1761" s="54">
        <v>43.1</v>
      </c>
      <c r="J1761" s="86">
        <f t="shared" si="402"/>
        <v>146.84</v>
      </c>
      <c r="K1761" s="86">
        <f t="shared" si="403"/>
        <v>146.84</v>
      </c>
    </row>
    <row r="1762" spans="1:11" ht="33.75" x14ac:dyDescent="0.2">
      <c r="A1762" s="28" t="s">
        <v>2903</v>
      </c>
      <c r="B1762" s="50" t="s">
        <v>318</v>
      </c>
      <c r="C1762" s="51">
        <v>92759</v>
      </c>
      <c r="D1762" s="236" t="s">
        <v>385</v>
      </c>
      <c r="E1762" s="48" t="s">
        <v>333</v>
      </c>
      <c r="F1762" s="74">
        <v>96</v>
      </c>
      <c r="G1762" s="54">
        <v>96</v>
      </c>
      <c r="H1762" s="54">
        <v>8.8000000000000007</v>
      </c>
      <c r="I1762" s="54">
        <v>3.39</v>
      </c>
      <c r="J1762" s="86">
        <f t="shared" si="402"/>
        <v>1170.24</v>
      </c>
      <c r="K1762" s="86">
        <f t="shared" si="403"/>
        <v>1170.24</v>
      </c>
    </row>
    <row r="1763" spans="1:11" ht="33.75" x14ac:dyDescent="0.2">
      <c r="A1763" s="28" t="s">
        <v>2904</v>
      </c>
      <c r="B1763" s="50" t="s">
        <v>318</v>
      </c>
      <c r="C1763" s="51">
        <v>92762</v>
      </c>
      <c r="D1763" s="236" t="s">
        <v>383</v>
      </c>
      <c r="E1763" s="48" t="s">
        <v>333</v>
      </c>
      <c r="F1763" s="74">
        <v>231</v>
      </c>
      <c r="G1763" s="54">
        <v>231</v>
      </c>
      <c r="H1763" s="54">
        <v>8.6599999999999984</v>
      </c>
      <c r="I1763" s="54">
        <v>0.96</v>
      </c>
      <c r="J1763" s="86">
        <f t="shared" si="402"/>
        <v>2222.2199999999998</v>
      </c>
      <c r="K1763" s="86">
        <f t="shared" si="403"/>
        <v>2222.2199999999998</v>
      </c>
    </row>
    <row r="1764" spans="1:11" ht="33.75" x14ac:dyDescent="0.2">
      <c r="A1764" s="28" t="s">
        <v>2905</v>
      </c>
      <c r="B1764" s="50" t="s">
        <v>318</v>
      </c>
      <c r="C1764" s="51">
        <v>92763</v>
      </c>
      <c r="D1764" s="236" t="s">
        <v>395</v>
      </c>
      <c r="E1764" s="48" t="s">
        <v>333</v>
      </c>
      <c r="F1764" s="74">
        <v>32</v>
      </c>
      <c r="G1764" s="54">
        <v>32</v>
      </c>
      <c r="H1764" s="54">
        <v>7.51</v>
      </c>
      <c r="I1764" s="54">
        <v>0.6</v>
      </c>
      <c r="J1764" s="86">
        <f t="shared" si="402"/>
        <v>259.52</v>
      </c>
      <c r="K1764" s="86">
        <f t="shared" si="403"/>
        <v>259.52</v>
      </c>
    </row>
    <row r="1765" spans="1:11" x14ac:dyDescent="0.2">
      <c r="A1765" s="55" t="s">
        <v>2906</v>
      </c>
      <c r="B1765" s="56"/>
      <c r="C1765" s="56"/>
      <c r="D1765" s="55" t="s">
        <v>2632</v>
      </c>
      <c r="E1765" s="56"/>
      <c r="F1765" s="80"/>
      <c r="G1765" s="80"/>
      <c r="H1765" s="80"/>
      <c r="I1765" s="80"/>
      <c r="J1765" s="88">
        <f>SUM(J1766:J1772)</f>
        <v>4187.6399999999994</v>
      </c>
      <c r="K1765" s="88">
        <f>SUM(K1766:K1772)</f>
        <v>4187.6399999999994</v>
      </c>
    </row>
    <row r="1766" spans="1:11" ht="22.5" x14ac:dyDescent="0.2">
      <c r="A1766" s="28" t="s">
        <v>2907</v>
      </c>
      <c r="B1766" s="50" t="s">
        <v>234</v>
      </c>
      <c r="C1766" s="51">
        <v>60205</v>
      </c>
      <c r="D1766" s="236" t="s">
        <v>379</v>
      </c>
      <c r="E1766" s="48" t="s">
        <v>236</v>
      </c>
      <c r="F1766" s="74">
        <v>26</v>
      </c>
      <c r="G1766" s="54">
        <v>26</v>
      </c>
      <c r="H1766" s="54">
        <v>28.45</v>
      </c>
      <c r="I1766" s="54">
        <v>19.59</v>
      </c>
      <c r="J1766" s="86">
        <f t="shared" ref="J1766:J1772" si="404">TRUNC((I1766+H1766)*F1766,2)</f>
        <v>1249.04</v>
      </c>
      <c r="K1766" s="86">
        <f t="shared" ref="K1766:K1772" si="405">TRUNC((I1766+H1766)*G1766,2)</f>
        <v>1249.04</v>
      </c>
    </row>
    <row r="1767" spans="1:11" ht="22.5" x14ac:dyDescent="0.2">
      <c r="A1767" s="28" t="s">
        <v>2908</v>
      </c>
      <c r="B1767" s="50" t="s">
        <v>234</v>
      </c>
      <c r="C1767" s="51">
        <v>60524</v>
      </c>
      <c r="D1767" s="236" t="s">
        <v>345</v>
      </c>
      <c r="E1767" s="48" t="s">
        <v>280</v>
      </c>
      <c r="F1767" s="74">
        <v>2</v>
      </c>
      <c r="G1767" s="54">
        <v>2</v>
      </c>
      <c r="H1767" s="54">
        <v>499.08</v>
      </c>
      <c r="I1767" s="54">
        <v>0</v>
      </c>
      <c r="J1767" s="86">
        <f t="shared" si="404"/>
        <v>998.16</v>
      </c>
      <c r="K1767" s="86">
        <f t="shared" si="405"/>
        <v>998.16</v>
      </c>
    </row>
    <row r="1768" spans="1:11" ht="22.5" x14ac:dyDescent="0.2">
      <c r="A1768" s="28" t="s">
        <v>2909</v>
      </c>
      <c r="B1768" s="50" t="s">
        <v>234</v>
      </c>
      <c r="C1768" s="51">
        <v>60800</v>
      </c>
      <c r="D1768" s="236" t="s">
        <v>367</v>
      </c>
      <c r="E1768" s="48" t="s">
        <v>280</v>
      </c>
      <c r="F1768" s="74">
        <v>2</v>
      </c>
      <c r="G1768" s="54">
        <v>2</v>
      </c>
      <c r="H1768" s="54">
        <v>0.09</v>
      </c>
      <c r="I1768" s="54">
        <v>43.1</v>
      </c>
      <c r="J1768" s="86">
        <f t="shared" si="404"/>
        <v>86.38</v>
      </c>
      <c r="K1768" s="86">
        <f t="shared" si="405"/>
        <v>86.38</v>
      </c>
    </row>
    <row r="1769" spans="1:11" ht="33.75" x14ac:dyDescent="0.2">
      <c r="A1769" s="28" t="s">
        <v>2910</v>
      </c>
      <c r="B1769" s="50" t="s">
        <v>318</v>
      </c>
      <c r="C1769" s="51">
        <v>92759</v>
      </c>
      <c r="D1769" s="236" t="s">
        <v>385</v>
      </c>
      <c r="E1769" s="48" t="s">
        <v>333</v>
      </c>
      <c r="F1769" s="74">
        <v>42</v>
      </c>
      <c r="G1769" s="54">
        <v>42</v>
      </c>
      <c r="H1769" s="54">
        <v>8.8000000000000007</v>
      </c>
      <c r="I1769" s="54">
        <v>3.39</v>
      </c>
      <c r="J1769" s="86">
        <f t="shared" si="404"/>
        <v>511.98</v>
      </c>
      <c r="K1769" s="86">
        <f t="shared" si="405"/>
        <v>511.98</v>
      </c>
    </row>
    <row r="1770" spans="1:11" ht="22.5" x14ac:dyDescent="0.2">
      <c r="A1770" s="28" t="s">
        <v>2911</v>
      </c>
      <c r="B1770" s="50" t="s">
        <v>234</v>
      </c>
      <c r="C1770" s="51">
        <v>60304</v>
      </c>
      <c r="D1770" s="236" t="s">
        <v>372</v>
      </c>
      <c r="E1770" s="48" t="s">
        <v>333</v>
      </c>
      <c r="F1770" s="74">
        <v>33</v>
      </c>
      <c r="G1770" s="54">
        <v>33</v>
      </c>
      <c r="H1770" s="54">
        <v>7.82</v>
      </c>
      <c r="I1770" s="54">
        <v>2.48</v>
      </c>
      <c r="J1770" s="86">
        <f t="shared" si="404"/>
        <v>339.9</v>
      </c>
      <c r="K1770" s="86">
        <f t="shared" si="405"/>
        <v>339.9</v>
      </c>
    </row>
    <row r="1771" spans="1:11" ht="33.75" x14ac:dyDescent="0.2">
      <c r="A1771" s="28" t="s">
        <v>2912</v>
      </c>
      <c r="B1771" s="50" t="s">
        <v>318</v>
      </c>
      <c r="C1771" s="51">
        <v>92762</v>
      </c>
      <c r="D1771" s="236" t="s">
        <v>383</v>
      </c>
      <c r="E1771" s="48" t="s">
        <v>333</v>
      </c>
      <c r="F1771" s="74">
        <v>69</v>
      </c>
      <c r="G1771" s="54">
        <v>69</v>
      </c>
      <c r="H1771" s="54">
        <v>8.6599999999999984</v>
      </c>
      <c r="I1771" s="54">
        <v>0.96</v>
      </c>
      <c r="J1771" s="86">
        <f t="shared" si="404"/>
        <v>663.78</v>
      </c>
      <c r="K1771" s="86">
        <f t="shared" si="405"/>
        <v>663.78</v>
      </c>
    </row>
    <row r="1772" spans="1:11" ht="45" x14ac:dyDescent="0.2">
      <c r="A1772" s="52" t="s">
        <v>2913</v>
      </c>
      <c r="B1772" s="46" t="s">
        <v>318</v>
      </c>
      <c r="C1772" s="47">
        <v>104107</v>
      </c>
      <c r="D1772" s="236" t="s">
        <v>2641</v>
      </c>
      <c r="E1772" s="53" t="s">
        <v>333</v>
      </c>
      <c r="F1772" s="74">
        <v>36</v>
      </c>
      <c r="G1772" s="54">
        <v>36</v>
      </c>
      <c r="H1772" s="54">
        <v>7.78</v>
      </c>
      <c r="I1772" s="54">
        <v>1.62</v>
      </c>
      <c r="J1772" s="86">
        <f t="shared" si="404"/>
        <v>338.4</v>
      </c>
      <c r="K1772" s="86">
        <f t="shared" si="405"/>
        <v>338.4</v>
      </c>
    </row>
    <row r="1773" spans="1:11" x14ac:dyDescent="0.2">
      <c r="A1773" s="55" t="s">
        <v>2914</v>
      </c>
      <c r="B1773" s="56"/>
      <c r="C1773" s="56"/>
      <c r="D1773" s="55" t="s">
        <v>2643</v>
      </c>
      <c r="E1773" s="56"/>
      <c r="F1773" s="80"/>
      <c r="G1773" s="80"/>
      <c r="H1773" s="80"/>
      <c r="I1773" s="80"/>
      <c r="J1773" s="88">
        <f>J1774</f>
        <v>7446.33</v>
      </c>
      <c r="K1773" s="88">
        <f>K1774</f>
        <v>7446.33</v>
      </c>
    </row>
    <row r="1774" spans="1:11" ht="56.25" x14ac:dyDescent="0.2">
      <c r="A1774" s="28" t="s">
        <v>2915</v>
      </c>
      <c r="B1774" s="46" t="s">
        <v>400</v>
      </c>
      <c r="C1774" s="57" t="s">
        <v>2645</v>
      </c>
      <c r="D1774" s="236" t="s">
        <v>2646</v>
      </c>
      <c r="E1774" s="48" t="s">
        <v>236</v>
      </c>
      <c r="F1774" s="74">
        <v>40.5</v>
      </c>
      <c r="G1774" s="54">
        <v>40.5</v>
      </c>
      <c r="H1774" s="54">
        <v>141.16999999999999</v>
      </c>
      <c r="I1774" s="54">
        <v>42.69</v>
      </c>
      <c r="J1774" s="86">
        <f>TRUNC((I1774+H1774)*F1774,2)</f>
        <v>7446.33</v>
      </c>
      <c r="K1774" s="86">
        <f>TRUNC((I1774+H1774)*G1774,2)</f>
        <v>7446.33</v>
      </c>
    </row>
    <row r="1775" spans="1:11" x14ac:dyDescent="0.2">
      <c r="A1775" s="55" t="s">
        <v>2916</v>
      </c>
      <c r="B1775" s="56"/>
      <c r="C1775" s="56"/>
      <c r="D1775" s="55" t="s">
        <v>2648</v>
      </c>
      <c r="E1775" s="56"/>
      <c r="F1775" s="80"/>
      <c r="G1775" s="80"/>
      <c r="H1775" s="80"/>
      <c r="I1775" s="80"/>
      <c r="J1775" s="88">
        <f>SUM(J1776:J1781)</f>
        <v>3888.2300000000005</v>
      </c>
      <c r="K1775" s="88">
        <f>SUM(K1776:K1781)</f>
        <v>3888.2300000000005</v>
      </c>
    </row>
    <row r="1776" spans="1:11" ht="22.5" x14ac:dyDescent="0.2">
      <c r="A1776" s="28" t="s">
        <v>2917</v>
      </c>
      <c r="B1776" s="50" t="s">
        <v>234</v>
      </c>
      <c r="C1776" s="51">
        <v>60205</v>
      </c>
      <c r="D1776" s="236" t="s">
        <v>379</v>
      </c>
      <c r="E1776" s="48" t="s">
        <v>236</v>
      </c>
      <c r="F1776" s="74">
        <v>26.3</v>
      </c>
      <c r="G1776" s="54">
        <v>26.3</v>
      </c>
      <c r="H1776" s="54">
        <v>28.45</v>
      </c>
      <c r="I1776" s="54">
        <v>19.59</v>
      </c>
      <c r="J1776" s="86">
        <f t="shared" ref="J1776:J1781" si="406">TRUNC((I1776+H1776)*F1776,2)</f>
        <v>1263.45</v>
      </c>
      <c r="K1776" s="86">
        <f t="shared" ref="K1776:K1781" si="407">TRUNC((I1776+H1776)*G1776,2)</f>
        <v>1263.45</v>
      </c>
    </row>
    <row r="1777" spans="1:11" ht="22.5" x14ac:dyDescent="0.2">
      <c r="A1777" s="28" t="s">
        <v>2918</v>
      </c>
      <c r="B1777" s="50" t="s">
        <v>234</v>
      </c>
      <c r="C1777" s="51">
        <v>60524</v>
      </c>
      <c r="D1777" s="236" t="s">
        <v>345</v>
      </c>
      <c r="E1777" s="48" t="s">
        <v>280</v>
      </c>
      <c r="F1777" s="74">
        <v>2</v>
      </c>
      <c r="G1777" s="54">
        <v>2</v>
      </c>
      <c r="H1777" s="54">
        <v>499.08</v>
      </c>
      <c r="I1777" s="54">
        <v>0</v>
      </c>
      <c r="J1777" s="86">
        <f t="shared" si="406"/>
        <v>998.16</v>
      </c>
      <c r="K1777" s="86">
        <f t="shared" si="407"/>
        <v>998.16</v>
      </c>
    </row>
    <row r="1778" spans="1:11" ht="22.5" x14ac:dyDescent="0.2">
      <c r="A1778" s="28" t="s">
        <v>2919</v>
      </c>
      <c r="B1778" s="50" t="s">
        <v>234</v>
      </c>
      <c r="C1778" s="51">
        <v>60800</v>
      </c>
      <c r="D1778" s="236" t="s">
        <v>367</v>
      </c>
      <c r="E1778" s="48" t="s">
        <v>280</v>
      </c>
      <c r="F1778" s="74">
        <v>2</v>
      </c>
      <c r="G1778" s="54">
        <v>2</v>
      </c>
      <c r="H1778" s="54">
        <v>0.09</v>
      </c>
      <c r="I1778" s="54">
        <v>43.1</v>
      </c>
      <c r="J1778" s="86">
        <f t="shared" si="406"/>
        <v>86.38</v>
      </c>
      <c r="K1778" s="86">
        <f t="shared" si="407"/>
        <v>86.38</v>
      </c>
    </row>
    <row r="1779" spans="1:11" ht="33.75" x14ac:dyDescent="0.2">
      <c r="A1779" s="28" t="s">
        <v>2920</v>
      </c>
      <c r="B1779" s="50" t="s">
        <v>318</v>
      </c>
      <c r="C1779" s="51">
        <v>92759</v>
      </c>
      <c r="D1779" s="236" t="s">
        <v>385</v>
      </c>
      <c r="E1779" s="48" t="s">
        <v>333</v>
      </c>
      <c r="F1779" s="74">
        <v>42</v>
      </c>
      <c r="G1779" s="54">
        <v>42</v>
      </c>
      <c r="H1779" s="54">
        <v>8.8000000000000007</v>
      </c>
      <c r="I1779" s="54">
        <v>3.39</v>
      </c>
      <c r="J1779" s="86">
        <f t="shared" si="406"/>
        <v>511.98</v>
      </c>
      <c r="K1779" s="86">
        <f t="shared" si="407"/>
        <v>511.98</v>
      </c>
    </row>
    <row r="1780" spans="1:11" ht="22.5" x14ac:dyDescent="0.2">
      <c r="A1780" s="28" t="s">
        <v>2921</v>
      </c>
      <c r="B1780" s="50" t="s">
        <v>234</v>
      </c>
      <c r="C1780" s="51">
        <v>60304</v>
      </c>
      <c r="D1780" s="236" t="s">
        <v>372</v>
      </c>
      <c r="E1780" s="48" t="s">
        <v>333</v>
      </c>
      <c r="F1780" s="74">
        <v>55</v>
      </c>
      <c r="G1780" s="54">
        <v>55</v>
      </c>
      <c r="H1780" s="54">
        <v>7.82</v>
      </c>
      <c r="I1780" s="54">
        <v>2.48</v>
      </c>
      <c r="J1780" s="86">
        <f t="shared" si="406"/>
        <v>566.5</v>
      </c>
      <c r="K1780" s="86">
        <f t="shared" si="407"/>
        <v>566.5</v>
      </c>
    </row>
    <row r="1781" spans="1:11" ht="33.75" x14ac:dyDescent="0.2">
      <c r="A1781" s="28" t="s">
        <v>2922</v>
      </c>
      <c r="B1781" s="50" t="s">
        <v>318</v>
      </c>
      <c r="C1781" s="51">
        <v>92762</v>
      </c>
      <c r="D1781" s="236" t="s">
        <v>383</v>
      </c>
      <c r="E1781" s="48" t="s">
        <v>333</v>
      </c>
      <c r="F1781" s="74">
        <v>48</v>
      </c>
      <c r="G1781" s="54">
        <v>48</v>
      </c>
      <c r="H1781" s="54">
        <v>8.6599999999999984</v>
      </c>
      <c r="I1781" s="54">
        <v>0.96</v>
      </c>
      <c r="J1781" s="86">
        <f t="shared" si="406"/>
        <v>461.76</v>
      </c>
      <c r="K1781" s="86">
        <f t="shared" si="407"/>
        <v>461.76</v>
      </c>
    </row>
    <row r="1782" spans="1:11" x14ac:dyDescent="0.2">
      <c r="A1782" s="55" t="s">
        <v>2923</v>
      </c>
      <c r="B1782" s="56"/>
      <c r="C1782" s="56"/>
      <c r="D1782" s="55" t="s">
        <v>2657</v>
      </c>
      <c r="E1782" s="56"/>
      <c r="F1782" s="80"/>
      <c r="G1782" s="80"/>
      <c r="H1782" s="80"/>
      <c r="I1782" s="80"/>
      <c r="J1782" s="88">
        <f>J1783</f>
        <v>5174.28</v>
      </c>
      <c r="K1782" s="88">
        <f>K1783</f>
        <v>5174.28</v>
      </c>
    </row>
    <row r="1783" spans="1:11" ht="56.25" x14ac:dyDescent="0.2">
      <c r="A1783" s="28" t="s">
        <v>2924</v>
      </c>
      <c r="B1783" s="46" t="s">
        <v>400</v>
      </c>
      <c r="C1783" s="57" t="s">
        <v>401</v>
      </c>
      <c r="D1783" s="236" t="s">
        <v>402</v>
      </c>
      <c r="E1783" s="48" t="s">
        <v>236</v>
      </c>
      <c r="F1783" s="74">
        <v>40.5</v>
      </c>
      <c r="G1783" s="54">
        <v>40.5</v>
      </c>
      <c r="H1783" s="54">
        <v>98.690000000000012</v>
      </c>
      <c r="I1783" s="54">
        <v>29.07</v>
      </c>
      <c r="J1783" s="86">
        <f>TRUNC((I1783+H1783)*F1783,2)</f>
        <v>5174.28</v>
      </c>
      <c r="K1783" s="86">
        <f>TRUNC((I1783+H1783)*G1783,2)</f>
        <v>5174.28</v>
      </c>
    </row>
    <row r="1784" spans="1:11" x14ac:dyDescent="0.2">
      <c r="A1784" s="55" t="s">
        <v>2925</v>
      </c>
      <c r="B1784" s="56"/>
      <c r="C1784" s="56"/>
      <c r="D1784" s="55" t="s">
        <v>2926</v>
      </c>
      <c r="E1784" s="56"/>
      <c r="F1784" s="80"/>
      <c r="G1784" s="80"/>
      <c r="H1784" s="80"/>
      <c r="I1784" s="80"/>
      <c r="J1784" s="89">
        <f>SUM(J1785:J1788)</f>
        <v>733.56999999999994</v>
      </c>
      <c r="K1784" s="89">
        <f>SUM(K1785:K1788)</f>
        <v>733.56999999999994</v>
      </c>
    </row>
    <row r="1785" spans="1:11" ht="22.5" x14ac:dyDescent="0.2">
      <c r="A1785" s="28" t="s">
        <v>2927</v>
      </c>
      <c r="B1785" s="50" t="s">
        <v>234</v>
      </c>
      <c r="C1785" s="51">
        <v>60205</v>
      </c>
      <c r="D1785" s="236" t="s">
        <v>379</v>
      </c>
      <c r="E1785" s="48" t="s">
        <v>236</v>
      </c>
      <c r="F1785" s="74">
        <v>3.17</v>
      </c>
      <c r="G1785" s="54">
        <v>3.17</v>
      </c>
      <c r="H1785" s="54">
        <v>28.45</v>
      </c>
      <c r="I1785" s="54">
        <v>19.59</v>
      </c>
      <c r="J1785" s="86">
        <f t="shared" ref="J1785:J1788" si="408">TRUNC((I1785+H1785)*F1785,2)</f>
        <v>152.28</v>
      </c>
      <c r="K1785" s="86">
        <f t="shared" ref="K1785:K1788" si="409">TRUNC((I1785+H1785)*G1785,2)</f>
        <v>152.28</v>
      </c>
    </row>
    <row r="1786" spans="1:11" ht="22.5" x14ac:dyDescent="0.2">
      <c r="A1786" s="28" t="s">
        <v>2928</v>
      </c>
      <c r="B1786" s="50" t="s">
        <v>234</v>
      </c>
      <c r="C1786" s="51">
        <v>60524</v>
      </c>
      <c r="D1786" s="236" t="s">
        <v>345</v>
      </c>
      <c r="E1786" s="48" t="s">
        <v>280</v>
      </c>
      <c r="F1786" s="74">
        <v>0.45</v>
      </c>
      <c r="G1786" s="54">
        <v>0.45</v>
      </c>
      <c r="H1786" s="54">
        <v>499.08</v>
      </c>
      <c r="I1786" s="54">
        <v>0</v>
      </c>
      <c r="J1786" s="86">
        <f t="shared" si="408"/>
        <v>224.58</v>
      </c>
      <c r="K1786" s="86">
        <f t="shared" si="409"/>
        <v>224.58</v>
      </c>
    </row>
    <row r="1787" spans="1:11" ht="22.5" x14ac:dyDescent="0.2">
      <c r="A1787" s="28" t="s">
        <v>2929</v>
      </c>
      <c r="B1787" s="50" t="s">
        <v>234</v>
      </c>
      <c r="C1787" s="51">
        <v>60800</v>
      </c>
      <c r="D1787" s="236" t="s">
        <v>367</v>
      </c>
      <c r="E1787" s="48" t="s">
        <v>280</v>
      </c>
      <c r="F1787" s="74">
        <v>0.45</v>
      </c>
      <c r="G1787" s="54">
        <v>0.45</v>
      </c>
      <c r="H1787" s="54">
        <v>0.09</v>
      </c>
      <c r="I1787" s="54">
        <v>43.1</v>
      </c>
      <c r="J1787" s="86">
        <f t="shared" si="408"/>
        <v>19.43</v>
      </c>
      <c r="K1787" s="86">
        <f t="shared" si="409"/>
        <v>19.43</v>
      </c>
    </row>
    <row r="1788" spans="1:11" ht="22.5" x14ac:dyDescent="0.2">
      <c r="A1788" s="28" t="s">
        <v>2930</v>
      </c>
      <c r="B1788" s="50" t="s">
        <v>234</v>
      </c>
      <c r="C1788" s="51">
        <v>60303</v>
      </c>
      <c r="D1788" s="236" t="s">
        <v>370</v>
      </c>
      <c r="E1788" s="48" t="s">
        <v>333</v>
      </c>
      <c r="F1788" s="74">
        <v>32</v>
      </c>
      <c r="G1788" s="54">
        <v>32</v>
      </c>
      <c r="H1788" s="54">
        <v>8.07</v>
      </c>
      <c r="I1788" s="54">
        <v>2.4699999999999998</v>
      </c>
      <c r="J1788" s="86">
        <f t="shared" si="408"/>
        <v>337.28</v>
      </c>
      <c r="K1788" s="86">
        <f t="shared" si="409"/>
        <v>337.28</v>
      </c>
    </row>
    <row r="1789" spans="1:11" x14ac:dyDescent="0.2">
      <c r="A1789" s="55" t="s">
        <v>2931</v>
      </c>
      <c r="B1789" s="56"/>
      <c r="C1789" s="56"/>
      <c r="D1789" s="55" t="s">
        <v>404</v>
      </c>
      <c r="E1789" s="56"/>
      <c r="F1789" s="80"/>
      <c r="G1789" s="80"/>
      <c r="H1789" s="80"/>
      <c r="I1789" s="80"/>
      <c r="J1789" s="88">
        <f>J1790</f>
        <v>7824.78</v>
      </c>
      <c r="K1789" s="88">
        <f>K1790</f>
        <v>7824.78</v>
      </c>
    </row>
    <row r="1790" spans="1:11" ht="22.5" x14ac:dyDescent="0.2">
      <c r="A1790" s="28" t="s">
        <v>2932</v>
      </c>
      <c r="B1790" s="50" t="s">
        <v>234</v>
      </c>
      <c r="C1790" s="51">
        <v>60010</v>
      </c>
      <c r="D1790" s="236" t="s">
        <v>406</v>
      </c>
      <c r="E1790" s="48" t="s">
        <v>280</v>
      </c>
      <c r="F1790" s="74">
        <v>3.19</v>
      </c>
      <c r="G1790" s="54">
        <v>3.19</v>
      </c>
      <c r="H1790" s="54">
        <v>1829.1699999999998</v>
      </c>
      <c r="I1790" s="54">
        <v>623.74000000000012</v>
      </c>
      <c r="J1790" s="86">
        <f>TRUNC((I1790+H1790)*F1790,2)</f>
        <v>7824.78</v>
      </c>
      <c r="K1790" s="86">
        <f>TRUNC((I1790+H1790)*G1790,2)</f>
        <v>7824.78</v>
      </c>
    </row>
    <row r="1791" spans="1:11" x14ac:dyDescent="0.2">
      <c r="A1791" s="44" t="s">
        <v>2933</v>
      </c>
      <c r="B1791" s="45"/>
      <c r="C1791" s="45"/>
      <c r="D1791" s="44" t="s">
        <v>688</v>
      </c>
      <c r="E1791" s="45"/>
      <c r="F1791" s="79"/>
      <c r="G1791" s="79"/>
      <c r="H1791" s="79"/>
      <c r="I1791" s="79"/>
      <c r="J1791" s="85">
        <f>SUM(J1792:J1793)</f>
        <v>7276.25</v>
      </c>
      <c r="K1791" s="85">
        <f>SUM(K1792:K1793)</f>
        <v>7276.25</v>
      </c>
    </row>
    <row r="1792" spans="1:11" ht="33.75" x14ac:dyDescent="0.2">
      <c r="A1792" s="28" t="s">
        <v>2934</v>
      </c>
      <c r="B1792" s="50" t="s">
        <v>234</v>
      </c>
      <c r="C1792" s="51">
        <v>100160</v>
      </c>
      <c r="D1792" s="237" t="s">
        <v>977</v>
      </c>
      <c r="E1792" s="48" t="s">
        <v>236</v>
      </c>
      <c r="F1792" s="74">
        <v>162.78</v>
      </c>
      <c r="G1792" s="54">
        <v>162.78</v>
      </c>
      <c r="H1792" s="54">
        <v>19.5</v>
      </c>
      <c r="I1792" s="54">
        <v>23.28</v>
      </c>
      <c r="J1792" s="86">
        <f t="shared" ref="J1792:J1793" si="410">TRUNC((I1792+H1792)*F1792,2)</f>
        <v>6963.72</v>
      </c>
      <c r="K1792" s="86">
        <f t="shared" ref="K1792:K1793" si="411">TRUNC((I1792+H1792)*G1792,2)</f>
        <v>6963.72</v>
      </c>
    </row>
    <row r="1793" spans="1:11" ht="33.75" x14ac:dyDescent="0.2">
      <c r="A1793" s="28" t="s">
        <v>2935</v>
      </c>
      <c r="B1793" s="50" t="s">
        <v>318</v>
      </c>
      <c r="C1793" s="51">
        <v>93201</v>
      </c>
      <c r="D1793" s="236" t="s">
        <v>694</v>
      </c>
      <c r="E1793" s="48" t="s">
        <v>255</v>
      </c>
      <c r="F1793" s="74">
        <v>54.26</v>
      </c>
      <c r="G1793" s="54">
        <v>54.26</v>
      </c>
      <c r="H1793" s="54">
        <v>2.35</v>
      </c>
      <c r="I1793" s="54">
        <v>3.41</v>
      </c>
      <c r="J1793" s="86">
        <f t="shared" si="410"/>
        <v>312.52999999999997</v>
      </c>
      <c r="K1793" s="86">
        <f t="shared" si="411"/>
        <v>312.52999999999997</v>
      </c>
    </row>
    <row r="1794" spans="1:11" x14ac:dyDescent="0.2">
      <c r="A1794" s="44" t="s">
        <v>2936</v>
      </c>
      <c r="B1794" s="45"/>
      <c r="C1794" s="45"/>
      <c r="D1794" s="44" t="s">
        <v>711</v>
      </c>
      <c r="E1794" s="45"/>
      <c r="F1794" s="79"/>
      <c r="G1794" s="79"/>
      <c r="H1794" s="79"/>
      <c r="I1794" s="79"/>
      <c r="J1794" s="85">
        <f>SUM(J1795:J1799)</f>
        <v>32454.71</v>
      </c>
      <c r="K1794" s="85">
        <f>SUM(K1795:K1799)</f>
        <v>32454.71</v>
      </c>
    </row>
    <row r="1795" spans="1:11" ht="22.5" x14ac:dyDescent="0.2">
      <c r="A1795" s="28" t="s">
        <v>2937</v>
      </c>
      <c r="B1795" s="50" t="s">
        <v>234</v>
      </c>
      <c r="C1795" s="51">
        <v>160501</v>
      </c>
      <c r="D1795" s="236" t="s">
        <v>2681</v>
      </c>
      <c r="E1795" s="48" t="s">
        <v>236</v>
      </c>
      <c r="F1795" s="74">
        <v>491.18</v>
      </c>
      <c r="G1795" s="54">
        <v>491.18</v>
      </c>
      <c r="H1795" s="54">
        <v>30.270000000000003</v>
      </c>
      <c r="I1795" s="54">
        <v>6.5299999999999994</v>
      </c>
      <c r="J1795" s="86">
        <f t="shared" ref="J1795:J1799" si="412">TRUNC((I1795+H1795)*F1795,2)</f>
        <v>18075.419999999998</v>
      </c>
      <c r="K1795" s="86">
        <f t="shared" ref="K1795:K1799" si="413">TRUNC((I1795+H1795)*G1795,2)</f>
        <v>18075.419999999998</v>
      </c>
    </row>
    <row r="1796" spans="1:11" ht="22.5" x14ac:dyDescent="0.2">
      <c r="A1796" s="28" t="s">
        <v>2938</v>
      </c>
      <c r="B1796" s="50" t="s">
        <v>234</v>
      </c>
      <c r="C1796" s="51">
        <v>160502</v>
      </c>
      <c r="D1796" s="236" t="s">
        <v>2683</v>
      </c>
      <c r="E1796" s="48" t="s">
        <v>255</v>
      </c>
      <c r="F1796" s="74">
        <v>86.98</v>
      </c>
      <c r="G1796" s="54">
        <v>86.98</v>
      </c>
      <c r="H1796" s="54">
        <v>36.71</v>
      </c>
      <c r="I1796" s="54">
        <v>3.55</v>
      </c>
      <c r="J1796" s="86">
        <f t="shared" si="412"/>
        <v>3501.81</v>
      </c>
      <c r="K1796" s="86">
        <f t="shared" si="413"/>
        <v>3501.81</v>
      </c>
    </row>
    <row r="1797" spans="1:11" ht="22.5" x14ac:dyDescent="0.2">
      <c r="A1797" s="28" t="s">
        <v>2939</v>
      </c>
      <c r="B1797" s="50" t="s">
        <v>234</v>
      </c>
      <c r="C1797" s="51">
        <v>160602</v>
      </c>
      <c r="D1797" s="236" t="s">
        <v>2808</v>
      </c>
      <c r="E1797" s="48" t="s">
        <v>255</v>
      </c>
      <c r="F1797" s="74">
        <v>33.15</v>
      </c>
      <c r="G1797" s="54">
        <v>33.15</v>
      </c>
      <c r="H1797" s="54">
        <v>18.299999999999997</v>
      </c>
      <c r="I1797" s="54">
        <v>14.84</v>
      </c>
      <c r="J1797" s="86">
        <f t="shared" si="412"/>
        <v>1098.5899999999999</v>
      </c>
      <c r="K1797" s="86">
        <f t="shared" si="413"/>
        <v>1098.5899999999999</v>
      </c>
    </row>
    <row r="1798" spans="1:11" ht="22.5" x14ac:dyDescent="0.2">
      <c r="A1798" s="28" t="s">
        <v>2940</v>
      </c>
      <c r="B1798" s="50" t="s">
        <v>234</v>
      </c>
      <c r="C1798" s="51">
        <v>160967</v>
      </c>
      <c r="D1798" s="236" t="s">
        <v>1430</v>
      </c>
      <c r="E1798" s="48" t="s">
        <v>236</v>
      </c>
      <c r="F1798" s="74">
        <v>32.24</v>
      </c>
      <c r="G1798" s="54">
        <v>32.24</v>
      </c>
      <c r="H1798" s="54">
        <v>63.269999999999996</v>
      </c>
      <c r="I1798" s="54">
        <v>4.99</v>
      </c>
      <c r="J1798" s="86">
        <f t="shared" si="412"/>
        <v>2200.6999999999998</v>
      </c>
      <c r="K1798" s="86">
        <f t="shared" si="413"/>
        <v>2200.6999999999998</v>
      </c>
    </row>
    <row r="1799" spans="1:11" ht="22.5" x14ac:dyDescent="0.2">
      <c r="A1799" s="28" t="s">
        <v>2941</v>
      </c>
      <c r="B1799" s="50" t="s">
        <v>234</v>
      </c>
      <c r="C1799" s="51">
        <v>160601</v>
      </c>
      <c r="D1799" s="236" t="s">
        <v>1434</v>
      </c>
      <c r="E1799" s="48" t="s">
        <v>255</v>
      </c>
      <c r="F1799" s="74">
        <v>142.85</v>
      </c>
      <c r="G1799" s="54">
        <v>142.85</v>
      </c>
      <c r="H1799" s="54">
        <v>24.53</v>
      </c>
      <c r="I1799" s="54">
        <v>28.52</v>
      </c>
      <c r="J1799" s="86">
        <f t="shared" si="412"/>
        <v>7578.19</v>
      </c>
      <c r="K1799" s="86">
        <f t="shared" si="413"/>
        <v>7578.19</v>
      </c>
    </row>
    <row r="1800" spans="1:11" x14ac:dyDescent="0.2">
      <c r="A1800" s="44" t="s">
        <v>2942</v>
      </c>
      <c r="B1800" s="45"/>
      <c r="C1800" s="45"/>
      <c r="D1800" s="44" t="s">
        <v>721</v>
      </c>
      <c r="E1800" s="45"/>
      <c r="F1800" s="79"/>
      <c r="G1800" s="79"/>
      <c r="H1800" s="79"/>
      <c r="I1800" s="79"/>
      <c r="J1800" s="85">
        <f>SUM(J1801:J1806)</f>
        <v>64540.590000000011</v>
      </c>
      <c r="K1800" s="85">
        <f>SUM(K1801:K1806)</f>
        <v>64540.590000000011</v>
      </c>
    </row>
    <row r="1801" spans="1:11" ht="22.5" x14ac:dyDescent="0.2">
      <c r="A1801" s="28" t="s">
        <v>2943</v>
      </c>
      <c r="B1801" s="50" t="s">
        <v>234</v>
      </c>
      <c r="C1801" s="51">
        <v>180501</v>
      </c>
      <c r="D1801" s="236" t="s">
        <v>725</v>
      </c>
      <c r="E1801" s="48" t="s">
        <v>236</v>
      </c>
      <c r="F1801" s="74">
        <v>39.69</v>
      </c>
      <c r="G1801" s="54">
        <v>39.69</v>
      </c>
      <c r="H1801" s="54">
        <v>573.88</v>
      </c>
      <c r="I1801" s="54">
        <v>38.11</v>
      </c>
      <c r="J1801" s="86">
        <f t="shared" ref="J1801:J1806" si="414">TRUNC((I1801+H1801)*F1801,2)</f>
        <v>24289.88</v>
      </c>
      <c r="K1801" s="86">
        <f t="shared" ref="K1801:K1806" si="415">TRUNC((I1801+H1801)*G1801,2)</f>
        <v>24289.88</v>
      </c>
    </row>
    <row r="1802" spans="1:11" ht="22.5" x14ac:dyDescent="0.2">
      <c r="A1802" s="28" t="s">
        <v>2944</v>
      </c>
      <c r="B1802" s="50" t="s">
        <v>234</v>
      </c>
      <c r="C1802" s="51">
        <v>180309</v>
      </c>
      <c r="D1802" s="236" t="s">
        <v>2945</v>
      </c>
      <c r="E1802" s="48" t="s">
        <v>236</v>
      </c>
      <c r="F1802" s="74">
        <v>14.18</v>
      </c>
      <c r="G1802" s="54">
        <v>14.18</v>
      </c>
      <c r="H1802" s="54">
        <v>348.49000000000007</v>
      </c>
      <c r="I1802" s="54">
        <v>36.519999999999996</v>
      </c>
      <c r="J1802" s="86">
        <f t="shared" si="414"/>
        <v>5459.44</v>
      </c>
      <c r="K1802" s="86">
        <f t="shared" si="415"/>
        <v>5459.44</v>
      </c>
    </row>
    <row r="1803" spans="1:11" ht="22.5" x14ac:dyDescent="0.2">
      <c r="A1803" s="28" t="s">
        <v>2946</v>
      </c>
      <c r="B1803" s="50" t="s">
        <v>234</v>
      </c>
      <c r="C1803" s="51">
        <v>180401</v>
      </c>
      <c r="D1803" s="236" t="s">
        <v>733</v>
      </c>
      <c r="E1803" s="48" t="s">
        <v>236</v>
      </c>
      <c r="F1803" s="74">
        <v>134.4</v>
      </c>
      <c r="G1803" s="54">
        <v>134.4</v>
      </c>
      <c r="H1803" s="54">
        <v>193.26999999999998</v>
      </c>
      <c r="I1803" s="54">
        <v>40.700000000000003</v>
      </c>
      <c r="J1803" s="86">
        <f t="shared" si="414"/>
        <v>31445.56</v>
      </c>
      <c r="K1803" s="86">
        <f t="shared" si="415"/>
        <v>31445.56</v>
      </c>
    </row>
    <row r="1804" spans="1:11" ht="22.5" x14ac:dyDescent="0.2">
      <c r="A1804" s="28" t="s">
        <v>2947</v>
      </c>
      <c r="B1804" s="50" t="s">
        <v>234</v>
      </c>
      <c r="C1804" s="51">
        <v>180381</v>
      </c>
      <c r="D1804" s="236" t="s">
        <v>735</v>
      </c>
      <c r="E1804" s="48" t="s">
        <v>236</v>
      </c>
      <c r="F1804" s="74">
        <v>5.3</v>
      </c>
      <c r="G1804" s="54">
        <v>5.3</v>
      </c>
      <c r="H1804" s="54">
        <v>365.76000000000005</v>
      </c>
      <c r="I1804" s="54">
        <v>40.700000000000003</v>
      </c>
      <c r="J1804" s="86">
        <f t="shared" si="414"/>
        <v>2154.23</v>
      </c>
      <c r="K1804" s="86">
        <f t="shared" si="415"/>
        <v>2154.23</v>
      </c>
    </row>
    <row r="1805" spans="1:11" ht="22.5" x14ac:dyDescent="0.2">
      <c r="A1805" s="28" t="s">
        <v>2948</v>
      </c>
      <c r="B1805" s="50" t="s">
        <v>234</v>
      </c>
      <c r="C1805" s="51">
        <v>180380</v>
      </c>
      <c r="D1805" s="236" t="s">
        <v>731</v>
      </c>
      <c r="E1805" s="48" t="s">
        <v>236</v>
      </c>
      <c r="F1805" s="74">
        <v>0.6</v>
      </c>
      <c r="G1805" s="54">
        <v>0.6</v>
      </c>
      <c r="H1805" s="54">
        <v>642.12999999999988</v>
      </c>
      <c r="I1805" s="54">
        <v>40.700000000000003</v>
      </c>
      <c r="J1805" s="86">
        <f t="shared" si="414"/>
        <v>409.69</v>
      </c>
      <c r="K1805" s="86">
        <f t="shared" si="415"/>
        <v>409.69</v>
      </c>
    </row>
    <row r="1806" spans="1:11" ht="22.5" x14ac:dyDescent="0.2">
      <c r="A1806" s="28" t="s">
        <v>2949</v>
      </c>
      <c r="B1806" s="50" t="s">
        <v>400</v>
      </c>
      <c r="C1806" s="58" t="s">
        <v>2950</v>
      </c>
      <c r="D1806" s="236" t="s">
        <v>2951</v>
      </c>
      <c r="E1806" s="48" t="s">
        <v>2952</v>
      </c>
      <c r="F1806" s="74">
        <v>2.16</v>
      </c>
      <c r="G1806" s="54">
        <v>2.16</v>
      </c>
      <c r="H1806" s="54">
        <v>304.37</v>
      </c>
      <c r="I1806" s="54">
        <v>57.569999999999993</v>
      </c>
      <c r="J1806" s="86">
        <f t="shared" si="414"/>
        <v>781.79</v>
      </c>
      <c r="K1806" s="86">
        <f t="shared" si="415"/>
        <v>781.79</v>
      </c>
    </row>
    <row r="1807" spans="1:11" x14ac:dyDescent="0.2">
      <c r="A1807" s="44" t="s">
        <v>2953</v>
      </c>
      <c r="B1807" s="45"/>
      <c r="C1807" s="45"/>
      <c r="D1807" s="44" t="s">
        <v>707</v>
      </c>
      <c r="E1807" s="45"/>
      <c r="F1807" s="79"/>
      <c r="G1807" s="79"/>
      <c r="H1807" s="79"/>
      <c r="I1807" s="79"/>
      <c r="J1807" s="85">
        <f>SUM(J1808,J1810)</f>
        <v>54242.520000000004</v>
      </c>
      <c r="K1807" s="85">
        <f>SUM(K1808,K1810)</f>
        <v>54242.520000000004</v>
      </c>
    </row>
    <row r="1808" spans="1:11" x14ac:dyDescent="0.2">
      <c r="A1808" s="55" t="s">
        <v>2954</v>
      </c>
      <c r="B1808" s="56"/>
      <c r="C1808" s="56"/>
      <c r="D1808" s="55" t="s">
        <v>2955</v>
      </c>
      <c r="E1808" s="56"/>
      <c r="F1808" s="80"/>
      <c r="G1808" s="80"/>
      <c r="H1808" s="80"/>
      <c r="I1808" s="80"/>
      <c r="J1808" s="88">
        <f>J1809</f>
        <v>48422.22</v>
      </c>
      <c r="K1808" s="88">
        <f>K1809</f>
        <v>48422.22</v>
      </c>
    </row>
    <row r="1809" spans="1:11" ht="56.25" x14ac:dyDescent="0.2">
      <c r="A1809" s="28" t="s">
        <v>2956</v>
      </c>
      <c r="B1809" s="46" t="s">
        <v>318</v>
      </c>
      <c r="C1809" s="47">
        <v>100775</v>
      </c>
      <c r="D1809" s="236" t="s">
        <v>709</v>
      </c>
      <c r="E1809" s="48" t="s">
        <v>333</v>
      </c>
      <c r="F1809" s="75">
        <v>3619</v>
      </c>
      <c r="G1809" s="49">
        <v>3619</v>
      </c>
      <c r="H1809" s="54">
        <v>12.67</v>
      </c>
      <c r="I1809" s="54">
        <v>0.71</v>
      </c>
      <c r="J1809" s="86">
        <f>TRUNC((I1809+H1809)*F1809,2)</f>
        <v>48422.22</v>
      </c>
      <c r="K1809" s="86">
        <f>TRUNC((I1809+H1809)*G1809,2)</f>
        <v>48422.22</v>
      </c>
    </row>
    <row r="1810" spans="1:11" ht="22.5" x14ac:dyDescent="0.2">
      <c r="A1810" s="55" t="s">
        <v>2957</v>
      </c>
      <c r="B1810" s="56"/>
      <c r="C1810" s="56"/>
      <c r="D1810" s="55" t="s">
        <v>2958</v>
      </c>
      <c r="E1810" s="56"/>
      <c r="F1810" s="80"/>
      <c r="G1810" s="80"/>
      <c r="H1810" s="80"/>
      <c r="I1810" s="80"/>
      <c r="J1810" s="88">
        <f>J1811</f>
        <v>5820.3</v>
      </c>
      <c r="K1810" s="88">
        <f>K1811</f>
        <v>5820.3</v>
      </c>
    </row>
    <row r="1811" spans="1:11" ht="56.25" x14ac:dyDescent="0.2">
      <c r="A1811" s="28" t="s">
        <v>2959</v>
      </c>
      <c r="B1811" s="46" t="s">
        <v>318</v>
      </c>
      <c r="C1811" s="47">
        <v>100775</v>
      </c>
      <c r="D1811" s="236" t="s">
        <v>709</v>
      </c>
      <c r="E1811" s="48" t="s">
        <v>333</v>
      </c>
      <c r="F1811" s="74">
        <v>435</v>
      </c>
      <c r="G1811" s="54">
        <v>435</v>
      </c>
      <c r="H1811" s="54">
        <v>12.67</v>
      </c>
      <c r="I1811" s="54">
        <v>0.71</v>
      </c>
      <c r="J1811" s="86">
        <f>TRUNC((I1811+H1811)*F1811,2)</f>
        <v>5820.3</v>
      </c>
      <c r="K1811" s="86">
        <f>TRUNC((I1811+H1811)*G1811,2)</f>
        <v>5820.3</v>
      </c>
    </row>
    <row r="1812" spans="1:11" x14ac:dyDescent="0.2">
      <c r="A1812" s="44" t="s">
        <v>2960</v>
      </c>
      <c r="B1812" s="45"/>
      <c r="C1812" s="45"/>
      <c r="D1812" s="44" t="s">
        <v>741</v>
      </c>
      <c r="E1812" s="45"/>
      <c r="F1812" s="79"/>
      <c r="G1812" s="79"/>
      <c r="H1812" s="79"/>
      <c r="I1812" s="79"/>
      <c r="J1812" s="85">
        <f>J1813</f>
        <v>40441.78</v>
      </c>
      <c r="K1812" s="85">
        <f>K1813</f>
        <v>40441.78</v>
      </c>
    </row>
    <row r="1813" spans="1:11" ht="22.5" x14ac:dyDescent="0.2">
      <c r="A1813" s="28" t="s">
        <v>2961</v>
      </c>
      <c r="B1813" s="50" t="s">
        <v>234</v>
      </c>
      <c r="C1813" s="51">
        <v>190102</v>
      </c>
      <c r="D1813" s="236" t="s">
        <v>2699</v>
      </c>
      <c r="E1813" s="48" t="s">
        <v>236</v>
      </c>
      <c r="F1813" s="74">
        <v>233.7</v>
      </c>
      <c r="G1813" s="54">
        <v>233.7</v>
      </c>
      <c r="H1813" s="54">
        <v>173.05</v>
      </c>
      <c r="I1813" s="54">
        <v>0</v>
      </c>
      <c r="J1813" s="86">
        <f>TRUNC((I1813+H1813)*F1813,2)</f>
        <v>40441.78</v>
      </c>
      <c r="K1813" s="86">
        <f>TRUNC((I1813+H1813)*G1813,2)</f>
        <v>40441.78</v>
      </c>
    </row>
    <row r="1814" spans="1:11" x14ac:dyDescent="0.2">
      <c r="A1814" s="44" t="s">
        <v>2962</v>
      </c>
      <c r="B1814" s="45"/>
      <c r="C1814" s="45"/>
      <c r="D1814" s="44" t="s">
        <v>745</v>
      </c>
      <c r="E1814" s="45"/>
      <c r="F1814" s="79"/>
      <c r="G1814" s="79"/>
      <c r="H1814" s="79"/>
      <c r="I1814" s="79"/>
      <c r="J1814" s="85">
        <f>SUM(J1815:J1818)</f>
        <v>15175.31</v>
      </c>
      <c r="K1814" s="85">
        <f>SUM(K1815:K1818)</f>
        <v>15175.31</v>
      </c>
    </row>
    <row r="1815" spans="1:11" ht="22.5" x14ac:dyDescent="0.2">
      <c r="A1815" s="28" t="s">
        <v>2963</v>
      </c>
      <c r="B1815" s="50" t="s">
        <v>234</v>
      </c>
      <c r="C1815" s="51">
        <v>200150</v>
      </c>
      <c r="D1815" s="236" t="s">
        <v>747</v>
      </c>
      <c r="E1815" s="48" t="s">
        <v>236</v>
      </c>
      <c r="F1815" s="74">
        <v>325.56</v>
      </c>
      <c r="G1815" s="54">
        <v>325.56</v>
      </c>
      <c r="H1815" s="54">
        <v>3.05</v>
      </c>
      <c r="I1815" s="54">
        <v>1.03</v>
      </c>
      <c r="J1815" s="86">
        <f t="shared" ref="J1815:J1818" si="416">TRUNC((I1815+H1815)*F1815,2)</f>
        <v>1328.28</v>
      </c>
      <c r="K1815" s="86">
        <f t="shared" ref="K1815:K1818" si="417">TRUNC((I1815+H1815)*G1815,2)</f>
        <v>1328.28</v>
      </c>
    </row>
    <row r="1816" spans="1:11" ht="22.5" x14ac:dyDescent="0.2">
      <c r="A1816" s="28" t="s">
        <v>2964</v>
      </c>
      <c r="B1816" s="50" t="s">
        <v>234</v>
      </c>
      <c r="C1816" s="51">
        <v>200403</v>
      </c>
      <c r="D1816" s="236" t="s">
        <v>751</v>
      </c>
      <c r="E1816" s="48" t="s">
        <v>236</v>
      </c>
      <c r="F1816" s="74">
        <v>294.89999999999998</v>
      </c>
      <c r="G1816" s="54">
        <v>294.89999999999998</v>
      </c>
      <c r="H1816" s="54">
        <v>2.4</v>
      </c>
      <c r="I1816" s="54">
        <v>12.610000000000001</v>
      </c>
      <c r="J1816" s="86">
        <f t="shared" si="416"/>
        <v>4426.4399999999996</v>
      </c>
      <c r="K1816" s="86">
        <f t="shared" si="417"/>
        <v>4426.4399999999996</v>
      </c>
    </row>
    <row r="1817" spans="1:11" ht="22.5" x14ac:dyDescent="0.2">
      <c r="A1817" s="28" t="s">
        <v>2965</v>
      </c>
      <c r="B1817" s="50" t="s">
        <v>234</v>
      </c>
      <c r="C1817" s="51">
        <v>200201</v>
      </c>
      <c r="D1817" s="236" t="s">
        <v>749</v>
      </c>
      <c r="E1817" s="48" t="s">
        <v>236</v>
      </c>
      <c r="F1817" s="74">
        <v>30.66</v>
      </c>
      <c r="G1817" s="54">
        <v>30.66</v>
      </c>
      <c r="H1817" s="54">
        <v>7.77</v>
      </c>
      <c r="I1817" s="54">
        <v>11.55</v>
      </c>
      <c r="J1817" s="86">
        <f t="shared" si="416"/>
        <v>592.35</v>
      </c>
      <c r="K1817" s="86">
        <f t="shared" si="417"/>
        <v>592.35</v>
      </c>
    </row>
    <row r="1818" spans="1:11" ht="22.5" x14ac:dyDescent="0.2">
      <c r="A1818" s="28" t="s">
        <v>2966</v>
      </c>
      <c r="B1818" s="50" t="s">
        <v>234</v>
      </c>
      <c r="C1818" s="51">
        <v>201302</v>
      </c>
      <c r="D1818" s="236" t="s">
        <v>1349</v>
      </c>
      <c r="E1818" s="48" t="s">
        <v>236</v>
      </c>
      <c r="F1818" s="74">
        <v>125.17</v>
      </c>
      <c r="G1818" s="54">
        <v>125.17</v>
      </c>
      <c r="H1818" s="54">
        <v>49.199999999999996</v>
      </c>
      <c r="I1818" s="54">
        <v>21.33</v>
      </c>
      <c r="J1818" s="86">
        <f t="shared" si="416"/>
        <v>8828.24</v>
      </c>
      <c r="K1818" s="86">
        <f t="shared" si="417"/>
        <v>8828.24</v>
      </c>
    </row>
    <row r="1819" spans="1:11" x14ac:dyDescent="0.2">
      <c r="A1819" s="44" t="s">
        <v>2967</v>
      </c>
      <c r="B1819" s="45"/>
      <c r="C1819" s="45"/>
      <c r="D1819" s="44" t="s">
        <v>299</v>
      </c>
      <c r="E1819" s="45"/>
      <c r="F1819" s="79"/>
      <c r="G1819" s="79"/>
      <c r="H1819" s="79"/>
      <c r="I1819" s="79"/>
      <c r="J1819" s="85">
        <f>SUM(J1820:J1824)</f>
        <v>112549.66</v>
      </c>
      <c r="K1819" s="85">
        <f>SUM(K1820:K1824)</f>
        <v>112549.66</v>
      </c>
    </row>
    <row r="1820" spans="1:11" ht="22.5" x14ac:dyDescent="0.2">
      <c r="A1820" s="28" t="s">
        <v>2968</v>
      </c>
      <c r="B1820" s="50" t="s">
        <v>234</v>
      </c>
      <c r="C1820" s="51">
        <v>220101</v>
      </c>
      <c r="D1820" s="236" t="s">
        <v>764</v>
      </c>
      <c r="E1820" s="48" t="s">
        <v>236</v>
      </c>
      <c r="F1820" s="74">
        <v>882.72</v>
      </c>
      <c r="G1820" s="54">
        <v>882.72</v>
      </c>
      <c r="H1820" s="54">
        <v>22.3</v>
      </c>
      <c r="I1820" s="54">
        <v>9.2199999999999989</v>
      </c>
      <c r="J1820" s="86">
        <f t="shared" ref="J1820:J1824" si="418">TRUNC((I1820+H1820)*F1820,2)</f>
        <v>27823.33</v>
      </c>
      <c r="K1820" s="86">
        <f t="shared" ref="K1820:K1824" si="419">TRUNC((I1820+H1820)*G1820,2)</f>
        <v>27823.33</v>
      </c>
    </row>
    <row r="1821" spans="1:11" ht="33.75" x14ac:dyDescent="0.2">
      <c r="A1821" s="28" t="s">
        <v>2969</v>
      </c>
      <c r="B1821" s="50" t="s">
        <v>400</v>
      </c>
      <c r="C1821" s="58" t="s">
        <v>766</v>
      </c>
      <c r="D1821" s="236" t="s">
        <v>767</v>
      </c>
      <c r="E1821" s="48" t="s">
        <v>236</v>
      </c>
      <c r="F1821" s="74">
        <v>882.72</v>
      </c>
      <c r="G1821" s="54">
        <v>882.72</v>
      </c>
      <c r="H1821" s="54">
        <v>57.449999999999996</v>
      </c>
      <c r="I1821" s="54">
        <v>18.240000000000002</v>
      </c>
      <c r="J1821" s="86">
        <f t="shared" si="418"/>
        <v>66813.070000000007</v>
      </c>
      <c r="K1821" s="86">
        <f t="shared" si="419"/>
        <v>66813.070000000007</v>
      </c>
    </row>
    <row r="1822" spans="1:11" ht="22.5" x14ac:dyDescent="0.2">
      <c r="A1822" s="28" t="s">
        <v>2970</v>
      </c>
      <c r="B1822" s="50" t="s">
        <v>400</v>
      </c>
      <c r="C1822" s="58" t="s">
        <v>769</v>
      </c>
      <c r="D1822" s="236" t="s">
        <v>770</v>
      </c>
      <c r="E1822" s="48" t="s">
        <v>255</v>
      </c>
      <c r="F1822" s="74">
        <v>591.88</v>
      </c>
      <c r="G1822" s="54">
        <v>591.88</v>
      </c>
      <c r="H1822" s="54">
        <v>16.41</v>
      </c>
      <c r="I1822" s="54">
        <v>0.28999999999999998</v>
      </c>
      <c r="J1822" s="86">
        <f t="shared" si="418"/>
        <v>9884.39</v>
      </c>
      <c r="K1822" s="86">
        <f t="shared" si="419"/>
        <v>9884.39</v>
      </c>
    </row>
    <row r="1823" spans="1:11" ht="45" x14ac:dyDescent="0.2">
      <c r="A1823" s="28" t="s">
        <v>2971</v>
      </c>
      <c r="B1823" s="50" t="s">
        <v>234</v>
      </c>
      <c r="C1823" s="51">
        <v>220100</v>
      </c>
      <c r="D1823" s="236" t="s">
        <v>1358</v>
      </c>
      <c r="E1823" s="48" t="s">
        <v>236</v>
      </c>
      <c r="F1823" s="74">
        <v>5.31</v>
      </c>
      <c r="G1823" s="54">
        <v>5.31</v>
      </c>
      <c r="H1823" s="54">
        <v>39.879999999999995</v>
      </c>
      <c r="I1823" s="54">
        <v>32.79</v>
      </c>
      <c r="J1823" s="86">
        <f t="shared" si="418"/>
        <v>385.87</v>
      </c>
      <c r="K1823" s="86">
        <f t="shared" si="419"/>
        <v>385.87</v>
      </c>
    </row>
    <row r="1824" spans="1:11" ht="33.75" x14ac:dyDescent="0.2">
      <c r="A1824" s="28" t="s">
        <v>2972</v>
      </c>
      <c r="B1824" s="50" t="s">
        <v>234</v>
      </c>
      <c r="C1824" s="51">
        <v>221120</v>
      </c>
      <c r="D1824" s="236" t="s">
        <v>2726</v>
      </c>
      <c r="E1824" s="48" t="s">
        <v>236</v>
      </c>
      <c r="F1824" s="74">
        <v>38.869999999999997</v>
      </c>
      <c r="G1824" s="54">
        <v>38.869999999999997</v>
      </c>
      <c r="H1824" s="54">
        <v>176.08</v>
      </c>
      <c r="I1824" s="54">
        <v>20.55</v>
      </c>
      <c r="J1824" s="86">
        <f t="shared" si="418"/>
        <v>7643</v>
      </c>
      <c r="K1824" s="86">
        <f t="shared" si="419"/>
        <v>7643</v>
      </c>
    </row>
    <row r="1825" spans="1:11" x14ac:dyDescent="0.2">
      <c r="A1825" s="44" t="s">
        <v>2973</v>
      </c>
      <c r="B1825" s="45"/>
      <c r="C1825" s="45"/>
      <c r="D1825" s="44" t="s">
        <v>1360</v>
      </c>
      <c r="E1825" s="45"/>
      <c r="F1825" s="79"/>
      <c r="G1825" s="79"/>
      <c r="H1825" s="79"/>
      <c r="I1825" s="79"/>
      <c r="J1825" s="85">
        <f>J1826</f>
        <v>2506.4899999999998</v>
      </c>
      <c r="K1825" s="85">
        <f>K1826</f>
        <v>2506.4899999999998</v>
      </c>
    </row>
    <row r="1826" spans="1:11" ht="22.5" x14ac:dyDescent="0.2">
      <c r="A1826" s="28" t="s">
        <v>2974</v>
      </c>
      <c r="B1826" s="50" t="s">
        <v>400</v>
      </c>
      <c r="C1826" s="58" t="s">
        <v>2975</v>
      </c>
      <c r="D1826" s="236" t="s">
        <v>2976</v>
      </c>
      <c r="E1826" s="48" t="s">
        <v>255</v>
      </c>
      <c r="F1826" s="74">
        <v>19.48</v>
      </c>
      <c r="G1826" s="54">
        <v>19.48</v>
      </c>
      <c r="H1826" s="54">
        <v>97.560000000000016</v>
      </c>
      <c r="I1826" s="54">
        <v>31.11</v>
      </c>
      <c r="J1826" s="86">
        <f>TRUNC((I1826+H1826)*F1826,2)</f>
        <v>2506.4899999999998</v>
      </c>
      <c r="K1826" s="86">
        <f>TRUNC((I1826+H1826)*G1826,2)</f>
        <v>2506.4899999999998</v>
      </c>
    </row>
    <row r="1827" spans="1:11" x14ac:dyDescent="0.2">
      <c r="A1827" s="44" t="s">
        <v>2977</v>
      </c>
      <c r="B1827" s="45"/>
      <c r="C1827" s="45"/>
      <c r="D1827" s="44" t="s">
        <v>303</v>
      </c>
      <c r="E1827" s="45"/>
      <c r="F1827" s="79"/>
      <c r="G1827" s="79"/>
      <c r="H1827" s="79"/>
      <c r="I1827" s="79"/>
      <c r="J1827" s="85">
        <f>SUM(J1828,J1830,J1832,J1836,J1839,J1841)</f>
        <v>54662.35</v>
      </c>
      <c r="K1827" s="85">
        <f>SUM(K1828,K1830,K1832,K1836,K1839,K1841)</f>
        <v>54662.35</v>
      </c>
    </row>
    <row r="1828" spans="1:11" x14ac:dyDescent="0.2">
      <c r="A1828" s="55" t="s">
        <v>2978</v>
      </c>
      <c r="B1828" s="56"/>
      <c r="C1828" s="56"/>
      <c r="D1828" s="55" t="s">
        <v>813</v>
      </c>
      <c r="E1828" s="56"/>
      <c r="F1828" s="80"/>
      <c r="G1828" s="80"/>
      <c r="H1828" s="80"/>
      <c r="I1828" s="80"/>
      <c r="J1828" s="88">
        <f>J1829</f>
        <v>5930.34</v>
      </c>
      <c r="K1828" s="88">
        <f>K1829</f>
        <v>5930.34</v>
      </c>
    </row>
    <row r="1829" spans="1:11" ht="22.5" x14ac:dyDescent="0.2">
      <c r="A1829" s="28" t="s">
        <v>2979</v>
      </c>
      <c r="B1829" s="50" t="s">
        <v>234</v>
      </c>
      <c r="C1829" s="51">
        <v>261609</v>
      </c>
      <c r="D1829" s="236" t="s">
        <v>815</v>
      </c>
      <c r="E1829" s="48" t="s">
        <v>236</v>
      </c>
      <c r="F1829" s="74">
        <v>523.41999999999996</v>
      </c>
      <c r="G1829" s="54">
        <v>523.41999999999996</v>
      </c>
      <c r="H1829" s="54">
        <v>8.0399999999999991</v>
      </c>
      <c r="I1829" s="54">
        <v>3.29</v>
      </c>
      <c r="J1829" s="86">
        <f>TRUNC((I1829+H1829)*F1829,2)</f>
        <v>5930.34</v>
      </c>
      <c r="K1829" s="86">
        <f>TRUNC((I1829+H1829)*G1829,2)</f>
        <v>5930.34</v>
      </c>
    </row>
    <row r="1830" spans="1:11" x14ac:dyDescent="0.2">
      <c r="A1830" s="55" t="s">
        <v>2980</v>
      </c>
      <c r="B1830" s="56"/>
      <c r="C1830" s="56"/>
      <c r="D1830" s="55" t="s">
        <v>2743</v>
      </c>
      <c r="E1830" s="56"/>
      <c r="F1830" s="80"/>
      <c r="G1830" s="80"/>
      <c r="H1830" s="80"/>
      <c r="I1830" s="80"/>
      <c r="J1830" s="89">
        <f>J1831</f>
        <v>57.29</v>
      </c>
      <c r="K1830" s="89">
        <f>K1831</f>
        <v>57.29</v>
      </c>
    </row>
    <row r="1831" spans="1:11" ht="22.5" x14ac:dyDescent="0.2">
      <c r="A1831" s="28" t="s">
        <v>2981</v>
      </c>
      <c r="B1831" s="50" t="s">
        <v>234</v>
      </c>
      <c r="C1831" s="51">
        <v>261703</v>
      </c>
      <c r="D1831" s="236" t="s">
        <v>807</v>
      </c>
      <c r="E1831" s="48" t="s">
        <v>236</v>
      </c>
      <c r="F1831" s="74">
        <v>5.31</v>
      </c>
      <c r="G1831" s="54">
        <v>5.31</v>
      </c>
      <c r="H1831" s="54">
        <v>3.33</v>
      </c>
      <c r="I1831" s="54">
        <v>7.46</v>
      </c>
      <c r="J1831" s="86">
        <f>TRUNC((I1831+H1831)*F1831,2)</f>
        <v>57.29</v>
      </c>
      <c r="K1831" s="86">
        <f>TRUNC((I1831+H1831)*G1831,2)</f>
        <v>57.29</v>
      </c>
    </row>
    <row r="1832" spans="1:11" x14ac:dyDescent="0.2">
      <c r="A1832" s="55" t="s">
        <v>2982</v>
      </c>
      <c r="B1832" s="56"/>
      <c r="C1832" s="56"/>
      <c r="D1832" s="55" t="s">
        <v>2746</v>
      </c>
      <c r="E1832" s="56"/>
      <c r="F1832" s="80"/>
      <c r="G1832" s="80"/>
      <c r="H1832" s="80"/>
      <c r="I1832" s="80"/>
      <c r="J1832" s="88">
        <f>SUM(J1833:J1835)</f>
        <v>21829.19</v>
      </c>
      <c r="K1832" s="88">
        <f>SUM(K1833:K1835)</f>
        <v>21829.19</v>
      </c>
    </row>
    <row r="1833" spans="1:11" ht="22.5" x14ac:dyDescent="0.2">
      <c r="A1833" s="28" t="s">
        <v>2983</v>
      </c>
      <c r="B1833" s="50" t="s">
        <v>234</v>
      </c>
      <c r="C1833" s="51">
        <v>261300</v>
      </c>
      <c r="D1833" s="236" t="s">
        <v>787</v>
      </c>
      <c r="E1833" s="48" t="s">
        <v>236</v>
      </c>
      <c r="F1833" s="74">
        <v>996.54</v>
      </c>
      <c r="G1833" s="54">
        <v>996.54</v>
      </c>
      <c r="H1833" s="54">
        <v>1.7999999999999998</v>
      </c>
      <c r="I1833" s="54">
        <v>8.08</v>
      </c>
      <c r="J1833" s="86">
        <f t="shared" ref="J1833:J1835" si="420">TRUNC((I1833+H1833)*F1833,2)</f>
        <v>9845.81</v>
      </c>
      <c r="K1833" s="86">
        <f t="shared" ref="K1833:K1835" si="421">TRUNC((I1833+H1833)*G1833,2)</f>
        <v>9845.81</v>
      </c>
    </row>
    <row r="1834" spans="1:11" ht="22.5" x14ac:dyDescent="0.2">
      <c r="A1834" s="28" t="s">
        <v>2984</v>
      </c>
      <c r="B1834" s="50" t="s">
        <v>234</v>
      </c>
      <c r="C1834" s="51">
        <v>261550</v>
      </c>
      <c r="D1834" s="236" t="s">
        <v>789</v>
      </c>
      <c r="E1834" s="48" t="s">
        <v>236</v>
      </c>
      <c r="F1834" s="74">
        <v>498.27</v>
      </c>
      <c r="G1834" s="54">
        <v>498.27</v>
      </c>
      <c r="H1834" s="54">
        <v>6.3699999999999992</v>
      </c>
      <c r="I1834" s="54">
        <v>7.46</v>
      </c>
      <c r="J1834" s="86">
        <f t="shared" si="420"/>
        <v>6891.07</v>
      </c>
      <c r="K1834" s="86">
        <f t="shared" si="421"/>
        <v>6891.07</v>
      </c>
    </row>
    <row r="1835" spans="1:11" ht="22.5" x14ac:dyDescent="0.2">
      <c r="A1835" s="28" t="s">
        <v>2985</v>
      </c>
      <c r="B1835" s="50" t="s">
        <v>234</v>
      </c>
      <c r="C1835" s="51">
        <v>261001</v>
      </c>
      <c r="D1835" s="236" t="s">
        <v>794</v>
      </c>
      <c r="E1835" s="48" t="s">
        <v>236</v>
      </c>
      <c r="F1835" s="74">
        <v>498.27</v>
      </c>
      <c r="G1835" s="54">
        <v>498.27</v>
      </c>
      <c r="H1835" s="54">
        <v>3.6199999999999997</v>
      </c>
      <c r="I1835" s="54">
        <v>6.6</v>
      </c>
      <c r="J1835" s="86">
        <f t="shared" si="420"/>
        <v>5092.3100000000004</v>
      </c>
      <c r="K1835" s="86">
        <f t="shared" si="421"/>
        <v>5092.3100000000004</v>
      </c>
    </row>
    <row r="1836" spans="1:11" x14ac:dyDescent="0.2">
      <c r="A1836" s="55" t="s">
        <v>2986</v>
      </c>
      <c r="B1836" s="56"/>
      <c r="C1836" s="56"/>
      <c r="D1836" s="55" t="s">
        <v>796</v>
      </c>
      <c r="E1836" s="56"/>
      <c r="F1836" s="80"/>
      <c r="G1836" s="80"/>
      <c r="H1836" s="80"/>
      <c r="I1836" s="80"/>
      <c r="J1836" s="88">
        <f>SUM(J1837:J1838)</f>
        <v>5916.11</v>
      </c>
      <c r="K1836" s="88">
        <f>SUM(K1837:K1838)</f>
        <v>5916.11</v>
      </c>
    </row>
    <row r="1837" spans="1:11" ht="22.5" x14ac:dyDescent="0.2">
      <c r="A1837" s="28" t="s">
        <v>2987</v>
      </c>
      <c r="B1837" s="50" t="s">
        <v>234</v>
      </c>
      <c r="C1837" s="51">
        <v>261300</v>
      </c>
      <c r="D1837" s="236" t="s">
        <v>787</v>
      </c>
      <c r="E1837" s="48" t="s">
        <v>236</v>
      </c>
      <c r="F1837" s="74">
        <v>332.18</v>
      </c>
      <c r="G1837" s="54">
        <v>332.18</v>
      </c>
      <c r="H1837" s="54">
        <v>1.7999999999999998</v>
      </c>
      <c r="I1837" s="54">
        <v>8.08</v>
      </c>
      <c r="J1837" s="86">
        <f t="shared" ref="J1837:J1838" si="422">TRUNC((I1837+H1837)*F1837,2)</f>
        <v>3281.93</v>
      </c>
      <c r="K1837" s="86">
        <f t="shared" ref="K1837:K1838" si="423">TRUNC((I1837+H1837)*G1837,2)</f>
        <v>3281.93</v>
      </c>
    </row>
    <row r="1838" spans="1:11" ht="22.5" x14ac:dyDescent="0.2">
      <c r="A1838" s="28" t="s">
        <v>2988</v>
      </c>
      <c r="B1838" s="50" t="s">
        <v>234</v>
      </c>
      <c r="C1838" s="51">
        <v>261307</v>
      </c>
      <c r="D1838" s="236" t="s">
        <v>799</v>
      </c>
      <c r="E1838" s="48" t="s">
        <v>236</v>
      </c>
      <c r="F1838" s="74">
        <v>332.18</v>
      </c>
      <c r="G1838" s="54">
        <v>332.18</v>
      </c>
      <c r="H1838" s="54">
        <v>3.1799999999999997</v>
      </c>
      <c r="I1838" s="54">
        <v>4.75</v>
      </c>
      <c r="J1838" s="86">
        <f t="shared" si="422"/>
        <v>2634.18</v>
      </c>
      <c r="K1838" s="86">
        <f t="shared" si="423"/>
        <v>2634.18</v>
      </c>
    </row>
    <row r="1839" spans="1:11" x14ac:dyDescent="0.2">
      <c r="A1839" s="55" t="s">
        <v>2989</v>
      </c>
      <c r="B1839" s="56"/>
      <c r="C1839" s="56"/>
      <c r="D1839" s="55" t="s">
        <v>801</v>
      </c>
      <c r="E1839" s="56"/>
      <c r="F1839" s="80"/>
      <c r="G1839" s="80"/>
      <c r="H1839" s="80"/>
      <c r="I1839" s="80"/>
      <c r="J1839" s="88">
        <f>J1840</f>
        <v>10096.459999999999</v>
      </c>
      <c r="K1839" s="88">
        <f>K1840</f>
        <v>10096.459999999999</v>
      </c>
    </row>
    <row r="1840" spans="1:11" ht="22.5" x14ac:dyDescent="0.2">
      <c r="A1840" s="28" t="s">
        <v>2990</v>
      </c>
      <c r="B1840" s="50" t="s">
        <v>234</v>
      </c>
      <c r="C1840" s="51">
        <v>261000</v>
      </c>
      <c r="D1840" s="236" t="s">
        <v>803</v>
      </c>
      <c r="E1840" s="48" t="s">
        <v>236</v>
      </c>
      <c r="F1840" s="74">
        <v>901.47</v>
      </c>
      <c r="G1840" s="54">
        <v>901.47</v>
      </c>
      <c r="H1840" s="54">
        <v>4.55</v>
      </c>
      <c r="I1840" s="54">
        <v>6.6499999999999995</v>
      </c>
      <c r="J1840" s="86">
        <f>TRUNC((I1840+H1840)*F1840,2)</f>
        <v>10096.459999999999</v>
      </c>
      <c r="K1840" s="86">
        <f>TRUNC((I1840+H1840)*G1840,2)</f>
        <v>10096.459999999999</v>
      </c>
    </row>
    <row r="1841" spans="1:11" x14ac:dyDescent="0.2">
      <c r="A1841" s="55" t="s">
        <v>2991</v>
      </c>
      <c r="B1841" s="56"/>
      <c r="C1841" s="56"/>
      <c r="D1841" s="55" t="s">
        <v>1382</v>
      </c>
      <c r="E1841" s="56"/>
      <c r="F1841" s="80"/>
      <c r="G1841" s="80"/>
      <c r="H1841" s="80"/>
      <c r="I1841" s="80"/>
      <c r="J1841" s="88">
        <f>SUM(J1842:J1843)</f>
        <v>10832.960000000001</v>
      </c>
      <c r="K1841" s="88">
        <f>SUM(K1842:K1843)</f>
        <v>10832.960000000001</v>
      </c>
    </row>
    <row r="1842" spans="1:11" ht="22.5" x14ac:dyDescent="0.2">
      <c r="A1842" s="28" t="s">
        <v>2992</v>
      </c>
      <c r="B1842" s="50" t="s">
        <v>234</v>
      </c>
      <c r="C1842" s="51">
        <v>261602</v>
      </c>
      <c r="D1842" s="236" t="s">
        <v>305</v>
      </c>
      <c r="E1842" s="48" t="s">
        <v>236</v>
      </c>
      <c r="F1842" s="74">
        <v>488.91</v>
      </c>
      <c r="G1842" s="54">
        <v>488.91</v>
      </c>
      <c r="H1842" s="54">
        <v>9.5599999999999987</v>
      </c>
      <c r="I1842" s="54">
        <v>12.379999999999999</v>
      </c>
      <c r="J1842" s="86">
        <f t="shared" ref="J1842:J1843" si="424">TRUNC((I1842+H1842)*F1842,2)</f>
        <v>10726.68</v>
      </c>
      <c r="K1842" s="86">
        <f t="shared" ref="K1842:K1843" si="425">TRUNC((I1842+H1842)*G1842,2)</f>
        <v>10726.68</v>
      </c>
    </row>
    <row r="1843" spans="1:11" ht="22.5" x14ac:dyDescent="0.2">
      <c r="A1843" s="28" t="s">
        <v>2993</v>
      </c>
      <c r="B1843" s="50" t="s">
        <v>234</v>
      </c>
      <c r="C1843" s="51">
        <v>261503</v>
      </c>
      <c r="D1843" s="236" t="s">
        <v>2737</v>
      </c>
      <c r="E1843" s="48" t="s">
        <v>236</v>
      </c>
      <c r="F1843" s="74">
        <v>7.25</v>
      </c>
      <c r="G1843" s="54">
        <v>7.25</v>
      </c>
      <c r="H1843" s="54">
        <v>3.94</v>
      </c>
      <c r="I1843" s="54">
        <v>10.72</v>
      </c>
      <c r="J1843" s="86">
        <f t="shared" si="424"/>
        <v>106.28</v>
      </c>
      <c r="K1843" s="86">
        <f t="shared" si="425"/>
        <v>106.28</v>
      </c>
    </row>
    <row r="1844" spans="1:11" x14ac:dyDescent="0.2">
      <c r="A1844" s="44" t="s">
        <v>2994</v>
      </c>
      <c r="B1844" s="45"/>
      <c r="C1844" s="45"/>
      <c r="D1844" s="44" t="s">
        <v>266</v>
      </c>
      <c r="E1844" s="45"/>
      <c r="F1844" s="79"/>
      <c r="G1844" s="79"/>
      <c r="H1844" s="79"/>
      <c r="I1844" s="79"/>
      <c r="J1844" s="85">
        <f>SUM(J1845:J1853)</f>
        <v>17692.739999999998</v>
      </c>
      <c r="K1844" s="85">
        <f>SUM(K1845:K1853)</f>
        <v>17692.739999999998</v>
      </c>
    </row>
    <row r="1845" spans="1:11" ht="22.5" x14ac:dyDescent="0.2">
      <c r="A1845" s="28" t="s">
        <v>2995</v>
      </c>
      <c r="B1845" s="50" t="s">
        <v>400</v>
      </c>
      <c r="C1845" s="58" t="s">
        <v>2996</v>
      </c>
      <c r="D1845" s="236" t="s">
        <v>2997</v>
      </c>
      <c r="E1845" s="48" t="s">
        <v>236</v>
      </c>
      <c r="F1845" s="74">
        <v>1.17</v>
      </c>
      <c r="G1845" s="54">
        <v>1.17</v>
      </c>
      <c r="H1845" s="54">
        <v>322.11999999999995</v>
      </c>
      <c r="I1845" s="54">
        <v>22.86</v>
      </c>
      <c r="J1845" s="86">
        <f t="shared" ref="J1845:J1853" si="426">TRUNC((I1845+H1845)*F1845,2)</f>
        <v>403.62</v>
      </c>
      <c r="K1845" s="86">
        <f t="shared" ref="K1845:K1853" si="427">TRUNC((I1845+H1845)*G1845,2)</f>
        <v>403.62</v>
      </c>
    </row>
    <row r="1846" spans="1:11" ht="22.5" x14ac:dyDescent="0.2">
      <c r="A1846" s="28" t="s">
        <v>2998</v>
      </c>
      <c r="B1846" s="50" t="s">
        <v>234</v>
      </c>
      <c r="C1846" s="51">
        <v>271608</v>
      </c>
      <c r="D1846" s="236" t="s">
        <v>819</v>
      </c>
      <c r="E1846" s="48" t="s">
        <v>236</v>
      </c>
      <c r="F1846" s="74">
        <v>25.52</v>
      </c>
      <c r="G1846" s="54">
        <v>25.52</v>
      </c>
      <c r="H1846" s="54">
        <v>377.04999999999995</v>
      </c>
      <c r="I1846" s="54">
        <v>42.83</v>
      </c>
      <c r="J1846" s="86">
        <f t="shared" si="426"/>
        <v>10715.33</v>
      </c>
      <c r="K1846" s="86">
        <f t="shared" si="427"/>
        <v>10715.33</v>
      </c>
    </row>
    <row r="1847" spans="1:11" ht="22.5" x14ac:dyDescent="0.2">
      <c r="A1847" s="28" t="s">
        <v>2999</v>
      </c>
      <c r="B1847" s="50" t="s">
        <v>234</v>
      </c>
      <c r="C1847" s="51">
        <v>271306</v>
      </c>
      <c r="D1847" s="236" t="s">
        <v>3000</v>
      </c>
      <c r="E1847" s="48" t="s">
        <v>255</v>
      </c>
      <c r="F1847" s="74">
        <v>18</v>
      </c>
      <c r="G1847" s="54">
        <v>18</v>
      </c>
      <c r="H1847" s="54">
        <v>59.44</v>
      </c>
      <c r="I1847" s="54">
        <v>86.34</v>
      </c>
      <c r="J1847" s="86">
        <f t="shared" si="426"/>
        <v>2624.04</v>
      </c>
      <c r="K1847" s="86">
        <f t="shared" si="427"/>
        <v>2624.04</v>
      </c>
    </row>
    <row r="1848" spans="1:11" ht="45" x14ac:dyDescent="0.2">
      <c r="A1848" s="52" t="s">
        <v>3001</v>
      </c>
      <c r="B1848" s="46" t="s">
        <v>400</v>
      </c>
      <c r="C1848" s="57" t="s">
        <v>2757</v>
      </c>
      <c r="D1848" s="236" t="s">
        <v>2758</v>
      </c>
      <c r="E1848" s="53" t="s">
        <v>230</v>
      </c>
      <c r="F1848" s="74">
        <v>26</v>
      </c>
      <c r="G1848" s="54">
        <v>26</v>
      </c>
      <c r="H1848" s="54">
        <v>37.280000000000008</v>
      </c>
      <c r="I1848" s="54">
        <v>10.029999999999999</v>
      </c>
      <c r="J1848" s="86">
        <f t="shared" si="426"/>
        <v>1230.06</v>
      </c>
      <c r="K1848" s="86">
        <f t="shared" si="427"/>
        <v>1230.06</v>
      </c>
    </row>
    <row r="1849" spans="1:11" ht="33.75" x14ac:dyDescent="0.2">
      <c r="A1849" s="28" t="s">
        <v>3002</v>
      </c>
      <c r="B1849" s="50" t="s">
        <v>400</v>
      </c>
      <c r="C1849" s="58" t="s">
        <v>830</v>
      </c>
      <c r="D1849" s="236" t="s">
        <v>831</v>
      </c>
      <c r="E1849" s="48" t="s">
        <v>230</v>
      </c>
      <c r="F1849" s="74">
        <v>28</v>
      </c>
      <c r="G1849" s="54">
        <v>28</v>
      </c>
      <c r="H1849" s="54">
        <v>78.650000000000006</v>
      </c>
      <c r="I1849" s="54">
        <v>0</v>
      </c>
      <c r="J1849" s="86">
        <f t="shared" si="426"/>
        <v>2202.1999999999998</v>
      </c>
      <c r="K1849" s="86">
        <f t="shared" si="427"/>
        <v>2202.1999999999998</v>
      </c>
    </row>
    <row r="1850" spans="1:11" ht="22.5" x14ac:dyDescent="0.2">
      <c r="A1850" s="28" t="s">
        <v>3003</v>
      </c>
      <c r="B1850" s="50" t="s">
        <v>400</v>
      </c>
      <c r="C1850" s="58" t="s">
        <v>2761</v>
      </c>
      <c r="D1850" s="236" t="s">
        <v>2762</v>
      </c>
      <c r="E1850" s="48" t="s">
        <v>230</v>
      </c>
      <c r="F1850" s="74">
        <v>8</v>
      </c>
      <c r="G1850" s="54">
        <v>8</v>
      </c>
      <c r="H1850" s="54">
        <v>23.59</v>
      </c>
      <c r="I1850" s="54">
        <v>0.99</v>
      </c>
      <c r="J1850" s="86">
        <f t="shared" si="426"/>
        <v>196.64</v>
      </c>
      <c r="K1850" s="86">
        <f t="shared" si="427"/>
        <v>196.64</v>
      </c>
    </row>
    <row r="1851" spans="1:11" ht="22.5" x14ac:dyDescent="0.2">
      <c r="A1851" s="28" t="s">
        <v>3004</v>
      </c>
      <c r="B1851" s="50" t="s">
        <v>400</v>
      </c>
      <c r="C1851" s="58" t="s">
        <v>2764</v>
      </c>
      <c r="D1851" s="236" t="s">
        <v>2765</v>
      </c>
      <c r="E1851" s="48" t="s">
        <v>230</v>
      </c>
      <c r="F1851" s="74">
        <v>38</v>
      </c>
      <c r="G1851" s="54">
        <v>38</v>
      </c>
      <c r="H1851" s="54">
        <v>2.4900000000000002</v>
      </c>
      <c r="I1851" s="54">
        <v>1.47</v>
      </c>
      <c r="J1851" s="86">
        <f t="shared" si="426"/>
        <v>150.47999999999999</v>
      </c>
      <c r="K1851" s="86">
        <f t="shared" si="427"/>
        <v>150.47999999999999</v>
      </c>
    </row>
    <row r="1852" spans="1:11" ht="33.75" x14ac:dyDescent="0.2">
      <c r="A1852" s="28" t="s">
        <v>3005</v>
      </c>
      <c r="B1852" s="50" t="s">
        <v>318</v>
      </c>
      <c r="C1852" s="51">
        <v>102513</v>
      </c>
      <c r="D1852" s="236" t="s">
        <v>2767</v>
      </c>
      <c r="E1852" s="48" t="s">
        <v>236</v>
      </c>
      <c r="F1852" s="74">
        <v>1</v>
      </c>
      <c r="G1852" s="54">
        <v>1</v>
      </c>
      <c r="H1852" s="54">
        <v>16.169999999999998</v>
      </c>
      <c r="I1852" s="54">
        <v>22.52</v>
      </c>
      <c r="J1852" s="86">
        <f t="shared" si="426"/>
        <v>38.69</v>
      </c>
      <c r="K1852" s="86">
        <f t="shared" si="427"/>
        <v>38.69</v>
      </c>
    </row>
    <row r="1853" spans="1:11" ht="33.75" x14ac:dyDescent="0.2">
      <c r="A1853" s="28" t="s">
        <v>3006</v>
      </c>
      <c r="B1853" s="50" t="s">
        <v>400</v>
      </c>
      <c r="C1853" s="58" t="s">
        <v>1845</v>
      </c>
      <c r="D1853" s="236" t="s">
        <v>1846</v>
      </c>
      <c r="E1853" s="48" t="s">
        <v>230</v>
      </c>
      <c r="F1853" s="74">
        <v>2</v>
      </c>
      <c r="G1853" s="54">
        <v>2</v>
      </c>
      <c r="H1853" s="54">
        <v>40.94</v>
      </c>
      <c r="I1853" s="54">
        <v>24.9</v>
      </c>
      <c r="J1853" s="86">
        <f t="shared" si="426"/>
        <v>131.68</v>
      </c>
      <c r="K1853" s="86">
        <f t="shared" si="427"/>
        <v>131.68</v>
      </c>
    </row>
    <row r="1854" spans="1:11" x14ac:dyDescent="0.2">
      <c r="A1854" s="40">
        <v>22</v>
      </c>
      <c r="B1854" s="41"/>
      <c r="C1854" s="41"/>
      <c r="D1854" s="42" t="s">
        <v>209</v>
      </c>
      <c r="E1854" s="43" t="s">
        <v>230</v>
      </c>
      <c r="F1854" s="77">
        <v>1</v>
      </c>
      <c r="G1854" s="78"/>
      <c r="H1854" s="78"/>
      <c r="I1854" s="78"/>
      <c r="J1854" s="84">
        <f>SUM(J1855,J1858,J1860,J1868,J1870,J1874,J1876,J1880,J1885,J1887,J1892,J1895,J1900,J1903,J1920)</f>
        <v>141105</v>
      </c>
      <c r="K1854" s="84">
        <f>SUM(K1855,K1858,K1860,K1868,K1870,K1874,K1876,K1880,K1885,K1887,K1892,K1895,K1900,K1903,K1920)</f>
        <v>141105</v>
      </c>
    </row>
    <row r="1855" spans="1:11" x14ac:dyDescent="0.2">
      <c r="A1855" s="44" t="s">
        <v>3007</v>
      </c>
      <c r="B1855" s="45"/>
      <c r="C1855" s="45"/>
      <c r="D1855" s="44" t="s">
        <v>232</v>
      </c>
      <c r="E1855" s="45"/>
      <c r="F1855" s="79"/>
      <c r="G1855" s="79"/>
      <c r="H1855" s="79"/>
      <c r="I1855" s="79"/>
      <c r="J1855" s="87">
        <f>SUM(J1856:J1857)</f>
        <v>570.46</v>
      </c>
      <c r="K1855" s="87">
        <f>SUM(K1856:K1857)</f>
        <v>570.46</v>
      </c>
    </row>
    <row r="1856" spans="1:11" ht="22.5" x14ac:dyDescent="0.2">
      <c r="A1856" s="28" t="s">
        <v>3008</v>
      </c>
      <c r="B1856" s="50" t="s">
        <v>234</v>
      </c>
      <c r="C1856" s="51">
        <v>20121</v>
      </c>
      <c r="D1856" s="236" t="s">
        <v>834</v>
      </c>
      <c r="E1856" s="48" t="s">
        <v>280</v>
      </c>
      <c r="F1856" s="74">
        <v>2.5499999999999998</v>
      </c>
      <c r="G1856" s="54">
        <v>2.5499999999999998</v>
      </c>
      <c r="H1856" s="54">
        <v>0</v>
      </c>
      <c r="I1856" s="54">
        <v>135</v>
      </c>
      <c r="J1856" s="86">
        <f t="shared" ref="J1856:J1857" si="428">TRUNC((I1856+H1856)*F1856,2)</f>
        <v>344.25</v>
      </c>
      <c r="K1856" s="86">
        <f t="shared" ref="K1856:K1857" si="429">TRUNC((I1856+H1856)*G1856,2)</f>
        <v>344.25</v>
      </c>
    </row>
    <row r="1857" spans="1:11" ht="33.75" x14ac:dyDescent="0.2">
      <c r="A1857" s="52" t="s">
        <v>3009</v>
      </c>
      <c r="B1857" s="46" t="s">
        <v>234</v>
      </c>
      <c r="C1857" s="47">
        <v>20701</v>
      </c>
      <c r="D1857" s="236" t="s">
        <v>308</v>
      </c>
      <c r="E1857" s="53" t="s">
        <v>236</v>
      </c>
      <c r="F1857" s="74">
        <v>51.18</v>
      </c>
      <c r="G1857" s="54">
        <v>51.18</v>
      </c>
      <c r="H1857" s="54">
        <v>3.09</v>
      </c>
      <c r="I1857" s="54">
        <v>1.33</v>
      </c>
      <c r="J1857" s="86">
        <f t="shared" si="428"/>
        <v>226.21</v>
      </c>
      <c r="K1857" s="86">
        <f t="shared" si="429"/>
        <v>226.21</v>
      </c>
    </row>
    <row r="1858" spans="1:11" x14ac:dyDescent="0.2">
      <c r="A1858" s="44" t="s">
        <v>3010</v>
      </c>
      <c r="B1858" s="45"/>
      <c r="C1858" s="45"/>
      <c r="D1858" s="44" t="s">
        <v>246</v>
      </c>
      <c r="E1858" s="45"/>
      <c r="F1858" s="79"/>
      <c r="G1858" s="79"/>
      <c r="H1858" s="79"/>
      <c r="I1858" s="79"/>
      <c r="J1858" s="87">
        <f>J1859</f>
        <v>93.35</v>
      </c>
      <c r="K1858" s="87">
        <f>K1859</f>
        <v>93.35</v>
      </c>
    </row>
    <row r="1859" spans="1:11" ht="22.5" x14ac:dyDescent="0.2">
      <c r="A1859" s="28" t="s">
        <v>3011</v>
      </c>
      <c r="B1859" s="50" t="s">
        <v>234</v>
      </c>
      <c r="C1859" s="51">
        <v>30101</v>
      </c>
      <c r="D1859" s="236" t="s">
        <v>311</v>
      </c>
      <c r="E1859" s="48" t="s">
        <v>280</v>
      </c>
      <c r="F1859" s="74">
        <v>2.5499999999999998</v>
      </c>
      <c r="G1859" s="54">
        <v>2.5499999999999998</v>
      </c>
      <c r="H1859" s="54">
        <v>28.6</v>
      </c>
      <c r="I1859" s="54">
        <v>8.01</v>
      </c>
      <c r="J1859" s="86">
        <f>TRUNC((I1859+H1859)*F1859,2)</f>
        <v>93.35</v>
      </c>
      <c r="K1859" s="86">
        <f>TRUNC((I1859+H1859)*G1859,2)</f>
        <v>93.35</v>
      </c>
    </row>
    <row r="1860" spans="1:11" x14ac:dyDescent="0.2">
      <c r="A1860" s="44" t="s">
        <v>3012</v>
      </c>
      <c r="B1860" s="45"/>
      <c r="C1860" s="45"/>
      <c r="D1860" s="44" t="s">
        <v>277</v>
      </c>
      <c r="E1860" s="45"/>
      <c r="F1860" s="79"/>
      <c r="G1860" s="79"/>
      <c r="H1860" s="79"/>
      <c r="I1860" s="79"/>
      <c r="J1860" s="87">
        <f>SUM(J1861:J1867)</f>
        <v>445.44000000000005</v>
      </c>
      <c r="K1860" s="87">
        <f>SUM(K1861:K1867)</f>
        <v>445.44000000000005</v>
      </c>
    </row>
    <row r="1861" spans="1:11" ht="22.5" x14ac:dyDescent="0.2">
      <c r="A1861" s="28" t="s">
        <v>3013</v>
      </c>
      <c r="B1861" s="50" t="s">
        <v>234</v>
      </c>
      <c r="C1861" s="51">
        <v>41004</v>
      </c>
      <c r="D1861" s="236" t="s">
        <v>279</v>
      </c>
      <c r="E1861" s="48" t="s">
        <v>280</v>
      </c>
      <c r="F1861" s="74">
        <v>6.38</v>
      </c>
      <c r="G1861" s="54">
        <v>6.38</v>
      </c>
      <c r="H1861" s="54">
        <v>1.47</v>
      </c>
      <c r="I1861" s="54">
        <v>0</v>
      </c>
      <c r="J1861" s="86">
        <f t="shared" ref="J1861:J1867" si="430">TRUNC((I1861+H1861)*F1861,2)</f>
        <v>9.3699999999999992</v>
      </c>
      <c r="K1861" s="86">
        <f t="shared" ref="K1861:K1867" si="431">TRUNC((I1861+H1861)*G1861,2)</f>
        <v>9.3699999999999992</v>
      </c>
    </row>
    <row r="1862" spans="1:11" ht="22.5" x14ac:dyDescent="0.2">
      <c r="A1862" s="28" t="s">
        <v>3014</v>
      </c>
      <c r="B1862" s="50" t="s">
        <v>234</v>
      </c>
      <c r="C1862" s="51">
        <v>41005</v>
      </c>
      <c r="D1862" s="236" t="s">
        <v>282</v>
      </c>
      <c r="E1862" s="48" t="s">
        <v>280</v>
      </c>
      <c r="F1862" s="74">
        <v>6.38</v>
      </c>
      <c r="G1862" s="54">
        <v>6.38</v>
      </c>
      <c r="H1862" s="54">
        <v>1.0900000000000001</v>
      </c>
      <c r="I1862" s="54">
        <v>0</v>
      </c>
      <c r="J1862" s="86">
        <f t="shared" si="430"/>
        <v>6.95</v>
      </c>
      <c r="K1862" s="86">
        <f t="shared" si="431"/>
        <v>6.95</v>
      </c>
    </row>
    <row r="1863" spans="1:11" ht="22.5" x14ac:dyDescent="0.2">
      <c r="A1863" s="28" t="s">
        <v>3015</v>
      </c>
      <c r="B1863" s="50" t="s">
        <v>234</v>
      </c>
      <c r="C1863" s="51">
        <v>41012</v>
      </c>
      <c r="D1863" s="236" t="s">
        <v>284</v>
      </c>
      <c r="E1863" s="48" t="s">
        <v>280</v>
      </c>
      <c r="F1863" s="74">
        <v>6.38</v>
      </c>
      <c r="G1863" s="54">
        <v>6.38</v>
      </c>
      <c r="H1863" s="54">
        <v>4.16</v>
      </c>
      <c r="I1863" s="54">
        <v>0</v>
      </c>
      <c r="J1863" s="86">
        <f t="shared" si="430"/>
        <v>26.54</v>
      </c>
      <c r="K1863" s="86">
        <f t="shared" si="431"/>
        <v>26.54</v>
      </c>
    </row>
    <row r="1864" spans="1:11" ht="22.5" x14ac:dyDescent="0.2">
      <c r="A1864" s="28" t="s">
        <v>3016</v>
      </c>
      <c r="B1864" s="50" t="s">
        <v>234</v>
      </c>
      <c r="C1864" s="51">
        <v>41006</v>
      </c>
      <c r="D1864" s="236" t="s">
        <v>286</v>
      </c>
      <c r="E1864" s="48" t="s">
        <v>287</v>
      </c>
      <c r="F1864" s="74">
        <v>63.8</v>
      </c>
      <c r="G1864" s="54">
        <v>63.8</v>
      </c>
      <c r="H1864" s="54">
        <v>2.08</v>
      </c>
      <c r="I1864" s="54">
        <v>0</v>
      </c>
      <c r="J1864" s="86">
        <f t="shared" si="430"/>
        <v>132.69999999999999</v>
      </c>
      <c r="K1864" s="86">
        <f t="shared" si="431"/>
        <v>132.69999999999999</v>
      </c>
    </row>
    <row r="1865" spans="1:11" ht="22.5" x14ac:dyDescent="0.2">
      <c r="A1865" s="28" t="s">
        <v>3017</v>
      </c>
      <c r="B1865" s="50" t="s">
        <v>234</v>
      </c>
      <c r="C1865" s="51">
        <v>41008</v>
      </c>
      <c r="D1865" s="236" t="s">
        <v>291</v>
      </c>
      <c r="E1865" s="48" t="s">
        <v>280</v>
      </c>
      <c r="F1865" s="74">
        <v>5.1100000000000003</v>
      </c>
      <c r="G1865" s="54">
        <v>5.1100000000000003</v>
      </c>
      <c r="H1865" s="54">
        <v>3.74</v>
      </c>
      <c r="I1865" s="54">
        <v>0</v>
      </c>
      <c r="J1865" s="86">
        <f t="shared" si="430"/>
        <v>19.11</v>
      </c>
      <c r="K1865" s="86">
        <f t="shared" si="431"/>
        <v>19.11</v>
      </c>
    </row>
    <row r="1866" spans="1:11" ht="22.5" x14ac:dyDescent="0.2">
      <c r="A1866" s="28" t="s">
        <v>3018</v>
      </c>
      <c r="B1866" s="50" t="s">
        <v>234</v>
      </c>
      <c r="C1866" s="51">
        <v>41140</v>
      </c>
      <c r="D1866" s="236" t="s">
        <v>3019</v>
      </c>
      <c r="E1866" s="48" t="s">
        <v>236</v>
      </c>
      <c r="F1866" s="74">
        <v>51.18</v>
      </c>
      <c r="G1866" s="54">
        <v>51.18</v>
      </c>
      <c r="H1866" s="54">
        <v>0</v>
      </c>
      <c r="I1866" s="54">
        <v>2.2599999999999998</v>
      </c>
      <c r="J1866" s="86">
        <f t="shared" si="430"/>
        <v>115.66</v>
      </c>
      <c r="K1866" s="86">
        <f t="shared" si="431"/>
        <v>115.66</v>
      </c>
    </row>
    <row r="1867" spans="1:11" ht="33.75" x14ac:dyDescent="0.2">
      <c r="A1867" s="52" t="s">
        <v>3020</v>
      </c>
      <c r="B1867" s="46" t="s">
        <v>318</v>
      </c>
      <c r="C1867" s="47">
        <v>97083</v>
      </c>
      <c r="D1867" s="236" t="s">
        <v>319</v>
      </c>
      <c r="E1867" s="53" t="s">
        <v>236</v>
      </c>
      <c r="F1867" s="74">
        <v>51.18</v>
      </c>
      <c r="G1867" s="54">
        <v>51.18</v>
      </c>
      <c r="H1867" s="54">
        <v>0.77</v>
      </c>
      <c r="I1867" s="54">
        <v>1.87</v>
      </c>
      <c r="J1867" s="86">
        <f t="shared" si="430"/>
        <v>135.11000000000001</v>
      </c>
      <c r="K1867" s="86">
        <f t="shared" si="431"/>
        <v>135.11000000000001</v>
      </c>
    </row>
    <row r="1868" spans="1:11" x14ac:dyDescent="0.2">
      <c r="A1868" s="44" t="s">
        <v>3021</v>
      </c>
      <c r="B1868" s="45"/>
      <c r="C1868" s="45"/>
      <c r="D1868" s="44" t="s">
        <v>357</v>
      </c>
      <c r="E1868" s="45"/>
      <c r="F1868" s="79"/>
      <c r="G1868" s="79"/>
      <c r="H1868" s="79"/>
      <c r="I1868" s="79"/>
      <c r="J1868" s="85">
        <f>J1869</f>
        <v>1300.04</v>
      </c>
      <c r="K1868" s="85">
        <f>K1869</f>
        <v>1300.04</v>
      </c>
    </row>
    <row r="1869" spans="1:11" ht="22.5" x14ac:dyDescent="0.2">
      <c r="A1869" s="61" t="s">
        <v>3022</v>
      </c>
      <c r="B1869" s="62" t="s">
        <v>234</v>
      </c>
      <c r="C1869" s="63">
        <v>60010</v>
      </c>
      <c r="D1869" s="238" t="s">
        <v>406</v>
      </c>
      <c r="E1869" s="64" t="s">
        <v>280</v>
      </c>
      <c r="F1869" s="76">
        <v>0.53</v>
      </c>
      <c r="G1869" s="69">
        <v>0.53</v>
      </c>
      <c r="H1869" s="54">
        <v>1829.1699999999998</v>
      </c>
      <c r="I1869" s="54">
        <v>623.74000000000012</v>
      </c>
      <c r="J1869" s="86">
        <f>TRUNC((I1869+H1869)*F1869,2)</f>
        <v>1300.04</v>
      </c>
      <c r="K1869" s="86">
        <f>TRUNC((I1869+H1869)*G1869,2)</f>
        <v>1300.04</v>
      </c>
    </row>
    <row r="1870" spans="1:11" x14ac:dyDescent="0.2">
      <c r="A1870" s="44" t="s">
        <v>3023</v>
      </c>
      <c r="B1870" s="45"/>
      <c r="C1870" s="45"/>
      <c r="D1870" s="44" t="s">
        <v>688</v>
      </c>
      <c r="E1870" s="45"/>
      <c r="F1870" s="79"/>
      <c r="G1870" s="79"/>
      <c r="H1870" s="79"/>
      <c r="I1870" s="79"/>
      <c r="J1870" s="85">
        <f>SUM(J1871:J1873)</f>
        <v>22358.82</v>
      </c>
      <c r="K1870" s="85">
        <f>SUM(K1871:K1873)</f>
        <v>22358.82</v>
      </c>
    </row>
    <row r="1871" spans="1:11" ht="33.75" x14ac:dyDescent="0.2">
      <c r="A1871" s="28" t="s">
        <v>3024</v>
      </c>
      <c r="B1871" s="50" t="s">
        <v>234</v>
      </c>
      <c r="C1871" s="51">
        <v>100160</v>
      </c>
      <c r="D1871" s="237" t="s">
        <v>977</v>
      </c>
      <c r="E1871" s="48" t="s">
        <v>236</v>
      </c>
      <c r="F1871" s="74">
        <v>183.92</v>
      </c>
      <c r="G1871" s="54">
        <v>183.92</v>
      </c>
      <c r="H1871" s="54">
        <v>19.5</v>
      </c>
      <c r="I1871" s="54">
        <v>23.28</v>
      </c>
      <c r="J1871" s="86">
        <f t="shared" ref="J1871:J1873" si="432">TRUNC((I1871+H1871)*F1871,2)</f>
        <v>7868.09</v>
      </c>
      <c r="K1871" s="86">
        <f t="shared" ref="K1871:K1873" si="433">TRUNC((I1871+H1871)*G1871,2)</f>
        <v>7868.09</v>
      </c>
    </row>
    <row r="1872" spans="1:11" ht="22.5" x14ac:dyDescent="0.2">
      <c r="A1872" s="28" t="s">
        <v>3025</v>
      </c>
      <c r="B1872" s="50" t="s">
        <v>234</v>
      </c>
      <c r="C1872" s="51">
        <v>100320</v>
      </c>
      <c r="D1872" s="236" t="s">
        <v>2674</v>
      </c>
      <c r="E1872" s="48" t="s">
        <v>236</v>
      </c>
      <c r="F1872" s="74">
        <v>38.03</v>
      </c>
      <c r="G1872" s="54">
        <v>38.03</v>
      </c>
      <c r="H1872" s="54">
        <v>322.75</v>
      </c>
      <c r="I1872" s="54">
        <v>49</v>
      </c>
      <c r="J1872" s="86">
        <f t="shared" si="432"/>
        <v>14137.65</v>
      </c>
      <c r="K1872" s="86">
        <f t="shared" si="433"/>
        <v>14137.65</v>
      </c>
    </row>
    <row r="1873" spans="1:11" ht="33.75" x14ac:dyDescent="0.2">
      <c r="A1873" s="28" t="s">
        <v>3026</v>
      </c>
      <c r="B1873" s="50" t="s">
        <v>318</v>
      </c>
      <c r="C1873" s="51">
        <v>93201</v>
      </c>
      <c r="D1873" s="236" t="s">
        <v>694</v>
      </c>
      <c r="E1873" s="48" t="s">
        <v>255</v>
      </c>
      <c r="F1873" s="74">
        <v>61.3</v>
      </c>
      <c r="G1873" s="54">
        <v>61.3</v>
      </c>
      <c r="H1873" s="54">
        <v>2.35</v>
      </c>
      <c r="I1873" s="54">
        <v>3.41</v>
      </c>
      <c r="J1873" s="86">
        <f t="shared" si="432"/>
        <v>353.08</v>
      </c>
      <c r="K1873" s="86">
        <f t="shared" si="433"/>
        <v>353.08</v>
      </c>
    </row>
    <row r="1874" spans="1:11" x14ac:dyDescent="0.2">
      <c r="A1874" s="44" t="s">
        <v>3027</v>
      </c>
      <c r="B1874" s="45"/>
      <c r="C1874" s="45"/>
      <c r="D1874" s="44" t="s">
        <v>698</v>
      </c>
      <c r="E1874" s="45"/>
      <c r="F1874" s="79"/>
      <c r="G1874" s="79"/>
      <c r="H1874" s="79"/>
      <c r="I1874" s="79"/>
      <c r="J1874" s="85">
        <f>J1875</f>
        <v>1525.73</v>
      </c>
      <c r="K1874" s="85">
        <f>K1875</f>
        <v>1525.73</v>
      </c>
    </row>
    <row r="1875" spans="1:11" ht="22.5" x14ac:dyDescent="0.2">
      <c r="A1875" s="28" t="s">
        <v>3028</v>
      </c>
      <c r="B1875" s="50" t="s">
        <v>234</v>
      </c>
      <c r="C1875" s="51">
        <v>120208</v>
      </c>
      <c r="D1875" s="236" t="s">
        <v>1326</v>
      </c>
      <c r="E1875" s="48" t="s">
        <v>236</v>
      </c>
      <c r="F1875" s="74">
        <v>67.599999999999994</v>
      </c>
      <c r="G1875" s="54">
        <v>67.599999999999994</v>
      </c>
      <c r="H1875" s="54">
        <v>11.35</v>
      </c>
      <c r="I1875" s="54">
        <v>11.22</v>
      </c>
      <c r="J1875" s="86">
        <f>TRUNC((I1875+H1875)*F1875,2)</f>
        <v>1525.73</v>
      </c>
      <c r="K1875" s="86">
        <f>TRUNC((I1875+H1875)*G1875,2)</f>
        <v>1525.73</v>
      </c>
    </row>
    <row r="1876" spans="1:11" x14ac:dyDescent="0.2">
      <c r="A1876" s="44" t="s">
        <v>3029</v>
      </c>
      <c r="B1876" s="45"/>
      <c r="C1876" s="45"/>
      <c r="D1876" s="44" t="s">
        <v>711</v>
      </c>
      <c r="E1876" s="45"/>
      <c r="F1876" s="79"/>
      <c r="G1876" s="79"/>
      <c r="H1876" s="79"/>
      <c r="I1876" s="79"/>
      <c r="J1876" s="85">
        <f>SUM(J1877:J1879)</f>
        <v>4380.18</v>
      </c>
      <c r="K1876" s="85">
        <f>SUM(K1877:K1879)</f>
        <v>4380.18</v>
      </c>
    </row>
    <row r="1877" spans="1:11" ht="22.5" x14ac:dyDescent="0.2">
      <c r="A1877" s="28" t="s">
        <v>3030</v>
      </c>
      <c r="B1877" s="50" t="s">
        <v>234</v>
      </c>
      <c r="C1877" s="51">
        <v>160967</v>
      </c>
      <c r="D1877" s="236" t="s">
        <v>1430</v>
      </c>
      <c r="E1877" s="48" t="s">
        <v>236</v>
      </c>
      <c r="F1877" s="74">
        <v>48.99</v>
      </c>
      <c r="G1877" s="54">
        <v>48.99</v>
      </c>
      <c r="H1877" s="54">
        <v>63.269999999999996</v>
      </c>
      <c r="I1877" s="54">
        <v>4.99</v>
      </c>
      <c r="J1877" s="86">
        <f t="shared" ref="J1877:J1879" si="434">TRUNC((I1877+H1877)*F1877,2)</f>
        <v>3344.05</v>
      </c>
      <c r="K1877" s="86">
        <f t="shared" ref="K1877:K1879" si="435">TRUNC((I1877+H1877)*G1877,2)</f>
        <v>3344.05</v>
      </c>
    </row>
    <row r="1878" spans="1:11" ht="22.5" x14ac:dyDescent="0.2">
      <c r="A1878" s="28" t="s">
        <v>3031</v>
      </c>
      <c r="B1878" s="50" t="s">
        <v>234</v>
      </c>
      <c r="C1878" s="51">
        <v>160601</v>
      </c>
      <c r="D1878" s="236" t="s">
        <v>1434</v>
      </c>
      <c r="E1878" s="48" t="s">
        <v>255</v>
      </c>
      <c r="F1878" s="74">
        <v>7.1</v>
      </c>
      <c r="G1878" s="54">
        <v>7.1</v>
      </c>
      <c r="H1878" s="54">
        <v>24.53</v>
      </c>
      <c r="I1878" s="54">
        <v>28.52</v>
      </c>
      <c r="J1878" s="86">
        <f t="shared" si="434"/>
        <v>376.65</v>
      </c>
      <c r="K1878" s="86">
        <f t="shared" si="435"/>
        <v>376.65</v>
      </c>
    </row>
    <row r="1879" spans="1:11" ht="22.5" x14ac:dyDescent="0.2">
      <c r="A1879" s="28" t="s">
        <v>3032</v>
      </c>
      <c r="B1879" s="50" t="s">
        <v>234</v>
      </c>
      <c r="C1879" s="51">
        <v>160602</v>
      </c>
      <c r="D1879" s="236" t="s">
        <v>2808</v>
      </c>
      <c r="E1879" s="48" t="s">
        <v>255</v>
      </c>
      <c r="F1879" s="74">
        <v>19.899999999999999</v>
      </c>
      <c r="G1879" s="54">
        <v>19.899999999999999</v>
      </c>
      <c r="H1879" s="54">
        <v>18.299999999999997</v>
      </c>
      <c r="I1879" s="54">
        <v>14.84</v>
      </c>
      <c r="J1879" s="86">
        <f t="shared" si="434"/>
        <v>659.48</v>
      </c>
      <c r="K1879" s="86">
        <f t="shared" si="435"/>
        <v>659.48</v>
      </c>
    </row>
    <row r="1880" spans="1:11" x14ac:dyDescent="0.2">
      <c r="A1880" s="44" t="s">
        <v>3033</v>
      </c>
      <c r="B1880" s="45"/>
      <c r="C1880" s="45"/>
      <c r="D1880" s="44" t="s">
        <v>721</v>
      </c>
      <c r="E1880" s="45"/>
      <c r="F1880" s="79"/>
      <c r="G1880" s="79"/>
      <c r="H1880" s="79"/>
      <c r="I1880" s="79"/>
      <c r="J1880" s="85">
        <f>SUM(J1881:J1884)</f>
        <v>16619.89</v>
      </c>
      <c r="K1880" s="85">
        <f>SUM(K1881:K1884)</f>
        <v>16619.89</v>
      </c>
    </row>
    <row r="1881" spans="1:11" ht="22.5" x14ac:dyDescent="0.2">
      <c r="A1881" s="28" t="s">
        <v>3034</v>
      </c>
      <c r="B1881" s="50" t="s">
        <v>234</v>
      </c>
      <c r="C1881" s="51">
        <v>180501</v>
      </c>
      <c r="D1881" s="236" t="s">
        <v>725</v>
      </c>
      <c r="E1881" s="48" t="s">
        <v>236</v>
      </c>
      <c r="F1881" s="74">
        <v>9.4499999999999993</v>
      </c>
      <c r="G1881" s="54">
        <v>9.4499999999999993</v>
      </c>
      <c r="H1881" s="54">
        <v>573.88</v>
      </c>
      <c r="I1881" s="54">
        <v>38.11</v>
      </c>
      <c r="J1881" s="86">
        <f t="shared" ref="J1881:J1884" si="436">TRUNC((I1881+H1881)*F1881,2)</f>
        <v>5783.3</v>
      </c>
      <c r="K1881" s="86">
        <f t="shared" ref="K1881:K1884" si="437">TRUNC((I1881+H1881)*G1881,2)</f>
        <v>5783.3</v>
      </c>
    </row>
    <row r="1882" spans="1:11" ht="22.5" x14ac:dyDescent="0.2">
      <c r="A1882" s="28" t="s">
        <v>3035</v>
      </c>
      <c r="B1882" s="50" t="s">
        <v>234</v>
      </c>
      <c r="C1882" s="51">
        <v>180509</v>
      </c>
      <c r="D1882" s="236" t="s">
        <v>1341</v>
      </c>
      <c r="E1882" s="48" t="s">
        <v>236</v>
      </c>
      <c r="F1882" s="74">
        <v>23.04</v>
      </c>
      <c r="G1882" s="54">
        <v>23.04</v>
      </c>
      <c r="H1882" s="54">
        <v>358.28</v>
      </c>
      <c r="I1882" s="54">
        <v>38.11</v>
      </c>
      <c r="J1882" s="86">
        <f t="shared" si="436"/>
        <v>9132.82</v>
      </c>
      <c r="K1882" s="86">
        <f t="shared" si="437"/>
        <v>9132.82</v>
      </c>
    </row>
    <row r="1883" spans="1:11" ht="22.5" x14ac:dyDescent="0.2">
      <c r="A1883" s="28" t="s">
        <v>3036</v>
      </c>
      <c r="B1883" s="50" t="s">
        <v>234</v>
      </c>
      <c r="C1883" s="51">
        <v>180403</v>
      </c>
      <c r="D1883" s="236" t="s">
        <v>3037</v>
      </c>
      <c r="E1883" s="48" t="s">
        <v>236</v>
      </c>
      <c r="F1883" s="74">
        <v>7.2</v>
      </c>
      <c r="G1883" s="54">
        <v>7.2</v>
      </c>
      <c r="H1883" s="54">
        <v>179</v>
      </c>
      <c r="I1883" s="54">
        <v>40.700000000000003</v>
      </c>
      <c r="J1883" s="86">
        <f t="shared" si="436"/>
        <v>1581.84</v>
      </c>
      <c r="K1883" s="86">
        <f t="shared" si="437"/>
        <v>1581.84</v>
      </c>
    </row>
    <row r="1884" spans="1:11" ht="22.5" x14ac:dyDescent="0.2">
      <c r="A1884" s="28" t="s">
        <v>3038</v>
      </c>
      <c r="B1884" s="50" t="s">
        <v>234</v>
      </c>
      <c r="C1884" s="51">
        <v>180381</v>
      </c>
      <c r="D1884" s="236" t="s">
        <v>735</v>
      </c>
      <c r="E1884" s="48" t="s">
        <v>236</v>
      </c>
      <c r="F1884" s="74">
        <v>0.3</v>
      </c>
      <c r="G1884" s="54">
        <v>0.3</v>
      </c>
      <c r="H1884" s="54">
        <v>365.76000000000005</v>
      </c>
      <c r="I1884" s="54">
        <v>40.700000000000003</v>
      </c>
      <c r="J1884" s="86">
        <f t="shared" si="436"/>
        <v>121.93</v>
      </c>
      <c r="K1884" s="86">
        <f t="shared" si="437"/>
        <v>121.93</v>
      </c>
    </row>
    <row r="1885" spans="1:11" x14ac:dyDescent="0.2">
      <c r="A1885" s="44" t="s">
        <v>3039</v>
      </c>
      <c r="B1885" s="45"/>
      <c r="C1885" s="45"/>
      <c r="D1885" s="44" t="s">
        <v>741</v>
      </c>
      <c r="E1885" s="45"/>
      <c r="F1885" s="79"/>
      <c r="G1885" s="79"/>
      <c r="H1885" s="79"/>
      <c r="I1885" s="79"/>
      <c r="J1885" s="85">
        <f>J1886</f>
        <v>1297.8699999999999</v>
      </c>
      <c r="K1885" s="85">
        <f>K1886</f>
        <v>1297.8699999999999</v>
      </c>
    </row>
    <row r="1886" spans="1:11" ht="22.5" x14ac:dyDescent="0.2">
      <c r="A1886" s="28" t="s">
        <v>3040</v>
      </c>
      <c r="B1886" s="50" t="s">
        <v>234</v>
      </c>
      <c r="C1886" s="51">
        <v>190102</v>
      </c>
      <c r="D1886" s="236" t="s">
        <v>2699</v>
      </c>
      <c r="E1886" s="48" t="s">
        <v>236</v>
      </c>
      <c r="F1886" s="74">
        <v>7.5</v>
      </c>
      <c r="G1886" s="54">
        <v>7.5</v>
      </c>
      <c r="H1886" s="54">
        <v>173.05</v>
      </c>
      <c r="I1886" s="54">
        <v>0</v>
      </c>
      <c r="J1886" s="86">
        <f>TRUNC((I1886+H1886)*F1886,2)</f>
        <v>1297.8699999999999</v>
      </c>
      <c r="K1886" s="86">
        <f>TRUNC((I1886+H1886)*G1886,2)</f>
        <v>1297.8699999999999</v>
      </c>
    </row>
    <row r="1887" spans="1:11" x14ac:dyDescent="0.2">
      <c r="A1887" s="44" t="s">
        <v>3041</v>
      </c>
      <c r="B1887" s="45"/>
      <c r="C1887" s="45"/>
      <c r="D1887" s="44" t="s">
        <v>745</v>
      </c>
      <c r="E1887" s="45"/>
      <c r="F1887" s="79"/>
      <c r="G1887" s="79"/>
      <c r="H1887" s="79"/>
      <c r="I1887" s="79"/>
      <c r="J1887" s="85">
        <f>SUM(J1888:J1891)</f>
        <v>22936.02</v>
      </c>
      <c r="K1887" s="85">
        <f>SUM(K1888:K1891)</f>
        <v>22936.02</v>
      </c>
    </row>
    <row r="1888" spans="1:11" ht="22.5" x14ac:dyDescent="0.2">
      <c r="A1888" s="28" t="s">
        <v>3042</v>
      </c>
      <c r="B1888" s="50" t="s">
        <v>234</v>
      </c>
      <c r="C1888" s="51">
        <v>200150</v>
      </c>
      <c r="D1888" s="236" t="s">
        <v>747</v>
      </c>
      <c r="E1888" s="48" t="s">
        <v>236</v>
      </c>
      <c r="F1888" s="74">
        <v>367.84</v>
      </c>
      <c r="G1888" s="54">
        <v>367.84</v>
      </c>
      <c r="H1888" s="54">
        <v>3.05</v>
      </c>
      <c r="I1888" s="54">
        <v>1.03</v>
      </c>
      <c r="J1888" s="86">
        <f t="shared" ref="J1888:J1891" si="438">TRUNC((I1888+H1888)*F1888,2)</f>
        <v>1500.78</v>
      </c>
      <c r="K1888" s="86">
        <f t="shared" ref="K1888:K1891" si="439">TRUNC((I1888+H1888)*G1888,2)</f>
        <v>1500.78</v>
      </c>
    </row>
    <row r="1889" spans="1:11" ht="22.5" x14ac:dyDescent="0.2">
      <c r="A1889" s="28" t="s">
        <v>3043</v>
      </c>
      <c r="B1889" s="50" t="s">
        <v>234</v>
      </c>
      <c r="C1889" s="51">
        <v>200403</v>
      </c>
      <c r="D1889" s="236" t="s">
        <v>751</v>
      </c>
      <c r="E1889" s="48" t="s">
        <v>236</v>
      </c>
      <c r="F1889" s="74">
        <v>155.19999999999999</v>
      </c>
      <c r="G1889" s="54">
        <v>155.19999999999999</v>
      </c>
      <c r="H1889" s="54">
        <v>2.4</v>
      </c>
      <c r="I1889" s="54">
        <v>12.610000000000001</v>
      </c>
      <c r="J1889" s="86">
        <f t="shared" si="438"/>
        <v>2329.5500000000002</v>
      </c>
      <c r="K1889" s="86">
        <f t="shared" si="439"/>
        <v>2329.5500000000002</v>
      </c>
    </row>
    <row r="1890" spans="1:11" ht="22.5" x14ac:dyDescent="0.2">
      <c r="A1890" s="28" t="s">
        <v>3044</v>
      </c>
      <c r="B1890" s="50" t="s">
        <v>234</v>
      </c>
      <c r="C1890" s="51">
        <v>200201</v>
      </c>
      <c r="D1890" s="236" t="s">
        <v>749</v>
      </c>
      <c r="E1890" s="48" t="s">
        <v>236</v>
      </c>
      <c r="F1890" s="74">
        <v>212.64</v>
      </c>
      <c r="G1890" s="54">
        <v>212.64</v>
      </c>
      <c r="H1890" s="54">
        <v>7.77</v>
      </c>
      <c r="I1890" s="54">
        <v>11.55</v>
      </c>
      <c r="J1890" s="86">
        <f t="shared" si="438"/>
        <v>4108.2</v>
      </c>
      <c r="K1890" s="86">
        <f t="shared" si="439"/>
        <v>4108.2</v>
      </c>
    </row>
    <row r="1891" spans="1:11" ht="22.5" x14ac:dyDescent="0.2">
      <c r="A1891" s="28" t="s">
        <v>3045</v>
      </c>
      <c r="B1891" s="50" t="s">
        <v>234</v>
      </c>
      <c r="C1891" s="51">
        <v>201302</v>
      </c>
      <c r="D1891" s="236" t="s">
        <v>1349</v>
      </c>
      <c r="E1891" s="48" t="s">
        <v>236</v>
      </c>
      <c r="F1891" s="74">
        <v>212.64</v>
      </c>
      <c r="G1891" s="54">
        <v>212.64</v>
      </c>
      <c r="H1891" s="54">
        <v>49.199999999999996</v>
      </c>
      <c r="I1891" s="54">
        <v>21.33</v>
      </c>
      <c r="J1891" s="86">
        <f t="shared" si="438"/>
        <v>14997.49</v>
      </c>
      <c r="K1891" s="86">
        <f t="shared" si="439"/>
        <v>14997.49</v>
      </c>
    </row>
    <row r="1892" spans="1:11" x14ac:dyDescent="0.2">
      <c r="A1892" s="44" t="s">
        <v>3046</v>
      </c>
      <c r="B1892" s="45"/>
      <c r="C1892" s="45"/>
      <c r="D1892" s="44" t="s">
        <v>755</v>
      </c>
      <c r="E1892" s="45"/>
      <c r="F1892" s="79"/>
      <c r="G1892" s="79"/>
      <c r="H1892" s="79"/>
      <c r="I1892" s="79"/>
      <c r="J1892" s="85">
        <f>SUM(J1893:J1894)</f>
        <v>1433.8</v>
      </c>
      <c r="K1892" s="85">
        <f>SUM(K1893:K1894)</f>
        <v>1433.8</v>
      </c>
    </row>
    <row r="1893" spans="1:11" ht="22.5" x14ac:dyDescent="0.2">
      <c r="A1893" s="28" t="s">
        <v>3047</v>
      </c>
      <c r="B1893" s="50" t="s">
        <v>234</v>
      </c>
      <c r="C1893" s="51">
        <v>210498</v>
      </c>
      <c r="D1893" s="236" t="s">
        <v>2716</v>
      </c>
      <c r="E1893" s="48" t="s">
        <v>236</v>
      </c>
      <c r="F1893" s="74">
        <v>23.66</v>
      </c>
      <c r="G1893" s="54">
        <v>23.66</v>
      </c>
      <c r="H1893" s="54">
        <v>46.89</v>
      </c>
      <c r="I1893" s="54">
        <v>10.77</v>
      </c>
      <c r="J1893" s="86">
        <f t="shared" ref="J1893:J1894" si="440">TRUNC((I1893+H1893)*F1893,2)</f>
        <v>1364.23</v>
      </c>
      <c r="K1893" s="86">
        <f t="shared" ref="K1893:K1894" si="441">TRUNC((I1893+H1893)*G1893,2)</f>
        <v>1364.23</v>
      </c>
    </row>
    <row r="1894" spans="1:11" ht="22.5" x14ac:dyDescent="0.2">
      <c r="A1894" s="28" t="s">
        <v>3048</v>
      </c>
      <c r="B1894" s="50" t="s">
        <v>318</v>
      </c>
      <c r="C1894" s="51">
        <v>96120</v>
      </c>
      <c r="D1894" s="236" t="s">
        <v>759</v>
      </c>
      <c r="E1894" s="48" t="s">
        <v>255</v>
      </c>
      <c r="F1894" s="74">
        <v>27.5</v>
      </c>
      <c r="G1894" s="54">
        <v>27.5</v>
      </c>
      <c r="H1894" s="54">
        <v>1.53</v>
      </c>
      <c r="I1894" s="54">
        <v>1</v>
      </c>
      <c r="J1894" s="86">
        <f t="shared" si="440"/>
        <v>69.569999999999993</v>
      </c>
      <c r="K1894" s="86">
        <f t="shared" si="441"/>
        <v>69.569999999999993</v>
      </c>
    </row>
    <row r="1895" spans="1:11" x14ac:dyDescent="0.2">
      <c r="A1895" s="44" t="s">
        <v>3049</v>
      </c>
      <c r="B1895" s="45"/>
      <c r="C1895" s="45"/>
      <c r="D1895" s="44" t="s">
        <v>299</v>
      </c>
      <c r="E1895" s="45"/>
      <c r="F1895" s="79"/>
      <c r="G1895" s="79"/>
      <c r="H1895" s="79"/>
      <c r="I1895" s="79"/>
      <c r="J1895" s="85">
        <f>SUM(J1896:J1899)</f>
        <v>5509.17</v>
      </c>
      <c r="K1895" s="85">
        <f>SUM(K1896:K1899)</f>
        <v>5509.17</v>
      </c>
    </row>
    <row r="1896" spans="1:11" ht="22.5" x14ac:dyDescent="0.2">
      <c r="A1896" s="28" t="s">
        <v>3050</v>
      </c>
      <c r="B1896" s="50" t="s">
        <v>234</v>
      </c>
      <c r="C1896" s="51">
        <v>220101</v>
      </c>
      <c r="D1896" s="236" t="s">
        <v>764</v>
      </c>
      <c r="E1896" s="48" t="s">
        <v>236</v>
      </c>
      <c r="F1896" s="74">
        <v>44.68</v>
      </c>
      <c r="G1896" s="54">
        <v>44.68</v>
      </c>
      <c r="H1896" s="54">
        <v>22.3</v>
      </c>
      <c r="I1896" s="54">
        <v>9.2199999999999989</v>
      </c>
      <c r="J1896" s="86">
        <f t="shared" ref="J1896:J1899" si="442">TRUNC((I1896+H1896)*F1896,2)</f>
        <v>1408.31</v>
      </c>
      <c r="K1896" s="86">
        <f t="shared" ref="K1896:K1899" si="443">TRUNC((I1896+H1896)*G1896,2)</f>
        <v>1408.31</v>
      </c>
    </row>
    <row r="1897" spans="1:11" ht="33.75" x14ac:dyDescent="0.2">
      <c r="A1897" s="28" t="s">
        <v>3051</v>
      </c>
      <c r="B1897" s="50" t="s">
        <v>400</v>
      </c>
      <c r="C1897" s="58" t="s">
        <v>766</v>
      </c>
      <c r="D1897" s="236" t="s">
        <v>767</v>
      </c>
      <c r="E1897" s="48" t="s">
        <v>236</v>
      </c>
      <c r="F1897" s="74">
        <v>44.68</v>
      </c>
      <c r="G1897" s="54">
        <v>44.68</v>
      </c>
      <c r="H1897" s="54">
        <v>57.449999999999996</v>
      </c>
      <c r="I1897" s="54">
        <v>18.240000000000002</v>
      </c>
      <c r="J1897" s="86">
        <f t="shared" si="442"/>
        <v>3381.82</v>
      </c>
      <c r="K1897" s="86">
        <f t="shared" si="443"/>
        <v>3381.82</v>
      </c>
    </row>
    <row r="1898" spans="1:11" ht="22.5" x14ac:dyDescent="0.2">
      <c r="A1898" s="28" t="s">
        <v>3052</v>
      </c>
      <c r="B1898" s="50" t="s">
        <v>400</v>
      </c>
      <c r="C1898" s="58" t="s">
        <v>769</v>
      </c>
      <c r="D1898" s="236" t="s">
        <v>770</v>
      </c>
      <c r="E1898" s="48" t="s">
        <v>255</v>
      </c>
      <c r="F1898" s="74">
        <v>18.21</v>
      </c>
      <c r="G1898" s="54">
        <v>18.21</v>
      </c>
      <c r="H1898" s="54">
        <v>16.41</v>
      </c>
      <c r="I1898" s="54">
        <v>0.28999999999999998</v>
      </c>
      <c r="J1898" s="86">
        <f t="shared" si="442"/>
        <v>304.10000000000002</v>
      </c>
      <c r="K1898" s="86">
        <f t="shared" si="443"/>
        <v>304.10000000000002</v>
      </c>
    </row>
    <row r="1899" spans="1:11" ht="45" x14ac:dyDescent="0.2">
      <c r="A1899" s="28" t="s">
        <v>3053</v>
      </c>
      <c r="B1899" s="50" t="s">
        <v>234</v>
      </c>
      <c r="C1899" s="51">
        <v>220100</v>
      </c>
      <c r="D1899" s="236" t="s">
        <v>1358</v>
      </c>
      <c r="E1899" s="48" t="s">
        <v>236</v>
      </c>
      <c r="F1899" s="74">
        <v>5.71</v>
      </c>
      <c r="G1899" s="54">
        <v>5.71</v>
      </c>
      <c r="H1899" s="54">
        <v>39.879999999999995</v>
      </c>
      <c r="I1899" s="54">
        <v>32.79</v>
      </c>
      <c r="J1899" s="86">
        <f t="shared" si="442"/>
        <v>414.94</v>
      </c>
      <c r="K1899" s="86">
        <f t="shared" si="443"/>
        <v>414.94</v>
      </c>
    </row>
    <row r="1900" spans="1:11" x14ac:dyDescent="0.2">
      <c r="A1900" s="44" t="s">
        <v>3054</v>
      </c>
      <c r="B1900" s="45"/>
      <c r="C1900" s="45"/>
      <c r="D1900" s="44" t="s">
        <v>1360</v>
      </c>
      <c r="E1900" s="45"/>
      <c r="F1900" s="79"/>
      <c r="G1900" s="79"/>
      <c r="H1900" s="79"/>
      <c r="I1900" s="79"/>
      <c r="J1900" s="87">
        <f>SUM(J1901:J1902)</f>
        <v>609.21</v>
      </c>
      <c r="K1900" s="87">
        <f>SUM(K1901:K1902)</f>
        <v>609.21</v>
      </c>
    </row>
    <row r="1901" spans="1:11" ht="22.5" x14ac:dyDescent="0.2">
      <c r="A1901" s="28" t="s">
        <v>3055</v>
      </c>
      <c r="B1901" s="50" t="s">
        <v>234</v>
      </c>
      <c r="C1901" s="51">
        <v>230174</v>
      </c>
      <c r="D1901" s="236" t="s">
        <v>1362</v>
      </c>
      <c r="E1901" s="48" t="s">
        <v>230</v>
      </c>
      <c r="F1901" s="74">
        <v>3</v>
      </c>
      <c r="G1901" s="54">
        <v>3</v>
      </c>
      <c r="H1901" s="54">
        <v>73.989999999999995</v>
      </c>
      <c r="I1901" s="54">
        <v>10.89</v>
      </c>
      <c r="J1901" s="86">
        <f t="shared" ref="J1901:J1902" si="444">TRUNC((I1901+H1901)*F1901,2)</f>
        <v>254.64</v>
      </c>
      <c r="K1901" s="86">
        <f t="shared" ref="K1901:K1902" si="445">TRUNC((I1901+H1901)*G1901,2)</f>
        <v>254.64</v>
      </c>
    </row>
    <row r="1902" spans="1:11" ht="22.5" x14ac:dyDescent="0.2">
      <c r="A1902" s="28" t="s">
        <v>3056</v>
      </c>
      <c r="B1902" s="50" t="s">
        <v>234</v>
      </c>
      <c r="C1902" s="51">
        <v>230176</v>
      </c>
      <c r="D1902" s="236" t="s">
        <v>1364</v>
      </c>
      <c r="E1902" s="48" t="s">
        <v>230</v>
      </c>
      <c r="F1902" s="74">
        <v>3</v>
      </c>
      <c r="G1902" s="54">
        <v>3</v>
      </c>
      <c r="H1902" s="54">
        <v>107.29</v>
      </c>
      <c r="I1902" s="54">
        <v>10.899999999999999</v>
      </c>
      <c r="J1902" s="86">
        <f t="shared" si="444"/>
        <v>354.57</v>
      </c>
      <c r="K1902" s="86">
        <f t="shared" si="445"/>
        <v>354.57</v>
      </c>
    </row>
    <row r="1903" spans="1:11" x14ac:dyDescent="0.2">
      <c r="A1903" s="44" t="s">
        <v>3057</v>
      </c>
      <c r="B1903" s="45"/>
      <c r="C1903" s="45"/>
      <c r="D1903" s="44" t="s">
        <v>303</v>
      </c>
      <c r="E1903" s="45"/>
      <c r="F1903" s="79"/>
      <c r="G1903" s="79"/>
      <c r="H1903" s="79"/>
      <c r="I1903" s="79"/>
      <c r="J1903" s="85">
        <f>SUM(J1904,J1906,J1908,J1911,J1913,J1917)</f>
        <v>5465.56</v>
      </c>
      <c r="K1903" s="85">
        <f>SUM(K1904,K1906,K1908,K1911,K1913,K1917)</f>
        <v>5465.56</v>
      </c>
    </row>
    <row r="1904" spans="1:11" x14ac:dyDescent="0.2">
      <c r="A1904" s="55" t="s">
        <v>3058</v>
      </c>
      <c r="B1904" s="56"/>
      <c r="C1904" s="56"/>
      <c r="D1904" s="55" t="s">
        <v>3059</v>
      </c>
      <c r="E1904" s="56"/>
      <c r="F1904" s="80"/>
      <c r="G1904" s="80"/>
      <c r="H1904" s="80"/>
      <c r="I1904" s="80"/>
      <c r="J1904" s="89">
        <f>J1905</f>
        <v>555.04999999999995</v>
      </c>
      <c r="K1904" s="89">
        <f>K1905</f>
        <v>555.04999999999995</v>
      </c>
    </row>
    <row r="1905" spans="1:11" ht="22.5" x14ac:dyDescent="0.2">
      <c r="A1905" s="28" t="s">
        <v>3060</v>
      </c>
      <c r="B1905" s="50" t="s">
        <v>234</v>
      </c>
      <c r="C1905" s="51">
        <v>261609</v>
      </c>
      <c r="D1905" s="236" t="s">
        <v>815</v>
      </c>
      <c r="E1905" s="48" t="s">
        <v>236</v>
      </c>
      <c r="F1905" s="74">
        <v>48.99</v>
      </c>
      <c r="G1905" s="54">
        <v>48.99</v>
      </c>
      <c r="H1905" s="54">
        <v>8.0399999999999991</v>
      </c>
      <c r="I1905" s="54">
        <v>3.29</v>
      </c>
      <c r="J1905" s="86">
        <f>TRUNC((I1905+H1905)*F1905,2)</f>
        <v>555.04999999999995</v>
      </c>
      <c r="K1905" s="86">
        <f>TRUNC((I1905+H1905)*G1905,2)</f>
        <v>555.04999999999995</v>
      </c>
    </row>
    <row r="1906" spans="1:11" x14ac:dyDescent="0.2">
      <c r="A1906" s="55" t="s">
        <v>3061</v>
      </c>
      <c r="B1906" s="56"/>
      <c r="C1906" s="56"/>
      <c r="D1906" s="55" t="s">
        <v>1382</v>
      </c>
      <c r="E1906" s="56"/>
      <c r="F1906" s="80"/>
      <c r="G1906" s="80"/>
      <c r="H1906" s="80"/>
      <c r="I1906" s="80"/>
      <c r="J1906" s="88">
        <f>J1907</f>
        <v>2467.59</v>
      </c>
      <c r="K1906" s="88">
        <f>K1907</f>
        <v>2467.59</v>
      </c>
    </row>
    <row r="1907" spans="1:11" ht="22.5" x14ac:dyDescent="0.2">
      <c r="A1907" s="28" t="s">
        <v>3062</v>
      </c>
      <c r="B1907" s="50" t="s">
        <v>234</v>
      </c>
      <c r="C1907" s="51">
        <v>261602</v>
      </c>
      <c r="D1907" s="236" t="s">
        <v>305</v>
      </c>
      <c r="E1907" s="48" t="s">
        <v>236</v>
      </c>
      <c r="F1907" s="74">
        <v>112.47</v>
      </c>
      <c r="G1907" s="54">
        <v>112.47</v>
      </c>
      <c r="H1907" s="54">
        <v>9.5599999999999987</v>
      </c>
      <c r="I1907" s="54">
        <v>12.379999999999999</v>
      </c>
      <c r="J1907" s="86">
        <f>TRUNC((I1907+H1907)*F1907,2)</f>
        <v>2467.59</v>
      </c>
      <c r="K1907" s="86">
        <f>TRUNC((I1907+H1907)*G1907,2)</f>
        <v>2467.59</v>
      </c>
    </row>
    <row r="1908" spans="1:11" x14ac:dyDescent="0.2">
      <c r="A1908" s="55" t="s">
        <v>3063</v>
      </c>
      <c r="B1908" s="56"/>
      <c r="C1908" s="56"/>
      <c r="D1908" s="55" t="s">
        <v>2739</v>
      </c>
      <c r="E1908" s="56"/>
      <c r="F1908" s="80"/>
      <c r="G1908" s="80"/>
      <c r="H1908" s="80"/>
      <c r="I1908" s="80"/>
      <c r="J1908" s="89">
        <f>SUM(J1909:J1910)</f>
        <v>421.38</v>
      </c>
      <c r="K1908" s="89">
        <f>SUM(K1909:K1910)</f>
        <v>421.38</v>
      </c>
    </row>
    <row r="1909" spans="1:11" ht="22.5" x14ac:dyDescent="0.2">
      <c r="A1909" s="28" t="s">
        <v>3064</v>
      </c>
      <c r="B1909" s="50" t="s">
        <v>234</v>
      </c>
      <c r="C1909" s="51">
        <v>261300</v>
      </c>
      <c r="D1909" s="236" t="s">
        <v>787</v>
      </c>
      <c r="E1909" s="48" t="s">
        <v>236</v>
      </c>
      <c r="F1909" s="74">
        <v>23.66</v>
      </c>
      <c r="G1909" s="54">
        <v>23.66</v>
      </c>
      <c r="H1909" s="54">
        <v>1.7999999999999998</v>
      </c>
      <c r="I1909" s="54">
        <v>8.08</v>
      </c>
      <c r="J1909" s="86">
        <f t="shared" ref="J1909:J1910" si="446">TRUNC((I1909+H1909)*F1909,2)</f>
        <v>233.76</v>
      </c>
      <c r="K1909" s="86">
        <f t="shared" ref="K1909:K1910" si="447">TRUNC((I1909+H1909)*G1909,2)</f>
        <v>233.76</v>
      </c>
    </row>
    <row r="1910" spans="1:11" ht="22.5" x14ac:dyDescent="0.2">
      <c r="A1910" s="28" t="s">
        <v>3065</v>
      </c>
      <c r="B1910" s="50" t="s">
        <v>234</v>
      </c>
      <c r="C1910" s="51">
        <v>261307</v>
      </c>
      <c r="D1910" s="236" t="s">
        <v>799</v>
      </c>
      <c r="E1910" s="48" t="s">
        <v>236</v>
      </c>
      <c r="F1910" s="74">
        <v>23.66</v>
      </c>
      <c r="G1910" s="54">
        <v>23.66</v>
      </c>
      <c r="H1910" s="54">
        <v>3.1799999999999997</v>
      </c>
      <c r="I1910" s="54">
        <v>4.75</v>
      </c>
      <c r="J1910" s="86">
        <f t="shared" si="446"/>
        <v>187.62</v>
      </c>
      <c r="K1910" s="86">
        <f t="shared" si="447"/>
        <v>187.62</v>
      </c>
    </row>
    <row r="1911" spans="1:11" x14ac:dyDescent="0.2">
      <c r="A1911" s="55" t="s">
        <v>3066</v>
      </c>
      <c r="B1911" s="56"/>
      <c r="C1911" s="56"/>
      <c r="D1911" s="55" t="s">
        <v>2743</v>
      </c>
      <c r="E1911" s="56"/>
      <c r="F1911" s="80"/>
      <c r="G1911" s="80"/>
      <c r="H1911" s="80"/>
      <c r="I1911" s="80"/>
      <c r="J1911" s="89">
        <f>J1912</f>
        <v>61.61</v>
      </c>
      <c r="K1911" s="89">
        <f>K1912</f>
        <v>61.61</v>
      </c>
    </row>
    <row r="1912" spans="1:11" ht="22.5" x14ac:dyDescent="0.2">
      <c r="A1912" s="28" t="s">
        <v>3067</v>
      </c>
      <c r="B1912" s="50" t="s">
        <v>234</v>
      </c>
      <c r="C1912" s="51">
        <v>261703</v>
      </c>
      <c r="D1912" s="236" t="s">
        <v>807</v>
      </c>
      <c r="E1912" s="48" t="s">
        <v>236</v>
      </c>
      <c r="F1912" s="74">
        <v>5.71</v>
      </c>
      <c r="G1912" s="54">
        <v>5.71</v>
      </c>
      <c r="H1912" s="54">
        <v>3.33</v>
      </c>
      <c r="I1912" s="54">
        <v>7.46</v>
      </c>
      <c r="J1912" s="86">
        <f>TRUNC((I1912+H1912)*F1912,2)</f>
        <v>61.61</v>
      </c>
      <c r="K1912" s="86">
        <f>TRUNC((I1912+H1912)*G1912,2)</f>
        <v>61.61</v>
      </c>
    </row>
    <row r="1913" spans="1:11" x14ac:dyDescent="0.2">
      <c r="A1913" s="55" t="s">
        <v>3068</v>
      </c>
      <c r="B1913" s="56"/>
      <c r="C1913" s="56"/>
      <c r="D1913" s="55" t="s">
        <v>2746</v>
      </c>
      <c r="E1913" s="56"/>
      <c r="F1913" s="80"/>
      <c r="G1913" s="80"/>
      <c r="H1913" s="80"/>
      <c r="I1913" s="80"/>
      <c r="J1913" s="88">
        <f>SUM(J1914:J1916)</f>
        <v>1196.4299999999998</v>
      </c>
      <c r="K1913" s="88">
        <f>SUM(K1914:K1916)</f>
        <v>1196.4299999999998</v>
      </c>
    </row>
    <row r="1914" spans="1:11" ht="22.5" x14ac:dyDescent="0.2">
      <c r="A1914" s="28" t="s">
        <v>3069</v>
      </c>
      <c r="B1914" s="50" t="s">
        <v>234</v>
      </c>
      <c r="C1914" s="51">
        <v>261300</v>
      </c>
      <c r="D1914" s="236" t="s">
        <v>787</v>
      </c>
      <c r="E1914" s="48" t="s">
        <v>236</v>
      </c>
      <c r="F1914" s="74">
        <v>54.62</v>
      </c>
      <c r="G1914" s="54">
        <v>54.62</v>
      </c>
      <c r="H1914" s="54">
        <v>1.7999999999999998</v>
      </c>
      <c r="I1914" s="54">
        <v>8.08</v>
      </c>
      <c r="J1914" s="86">
        <f t="shared" ref="J1914:J1916" si="448">TRUNC((I1914+H1914)*F1914,2)</f>
        <v>539.64</v>
      </c>
      <c r="K1914" s="86">
        <f t="shared" ref="K1914:K1916" si="449">TRUNC((I1914+H1914)*G1914,2)</f>
        <v>539.64</v>
      </c>
    </row>
    <row r="1915" spans="1:11" ht="22.5" x14ac:dyDescent="0.2">
      <c r="A1915" s="28" t="s">
        <v>3070</v>
      </c>
      <c r="B1915" s="50" t="s">
        <v>234</v>
      </c>
      <c r="C1915" s="51">
        <v>261550</v>
      </c>
      <c r="D1915" s="236" t="s">
        <v>789</v>
      </c>
      <c r="E1915" s="48" t="s">
        <v>236</v>
      </c>
      <c r="F1915" s="74">
        <v>27.31</v>
      </c>
      <c r="G1915" s="54">
        <v>27.31</v>
      </c>
      <c r="H1915" s="54">
        <v>6.3699999999999992</v>
      </c>
      <c r="I1915" s="54">
        <v>7.46</v>
      </c>
      <c r="J1915" s="86">
        <f t="shared" si="448"/>
        <v>377.69</v>
      </c>
      <c r="K1915" s="86">
        <f t="shared" si="449"/>
        <v>377.69</v>
      </c>
    </row>
    <row r="1916" spans="1:11" ht="22.5" x14ac:dyDescent="0.2">
      <c r="A1916" s="28" t="s">
        <v>3071</v>
      </c>
      <c r="B1916" s="50" t="s">
        <v>234</v>
      </c>
      <c r="C1916" s="51">
        <v>261001</v>
      </c>
      <c r="D1916" s="236" t="s">
        <v>794</v>
      </c>
      <c r="E1916" s="48" t="s">
        <v>236</v>
      </c>
      <c r="F1916" s="74">
        <v>27.31</v>
      </c>
      <c r="G1916" s="54">
        <v>27.31</v>
      </c>
      <c r="H1916" s="54">
        <v>3.6199999999999997</v>
      </c>
      <c r="I1916" s="54">
        <v>6.6</v>
      </c>
      <c r="J1916" s="86">
        <f t="shared" si="448"/>
        <v>279.10000000000002</v>
      </c>
      <c r="K1916" s="86">
        <f t="shared" si="449"/>
        <v>279.10000000000002</v>
      </c>
    </row>
    <row r="1917" spans="1:11" x14ac:dyDescent="0.2">
      <c r="A1917" s="55" t="s">
        <v>3072</v>
      </c>
      <c r="B1917" s="56"/>
      <c r="C1917" s="56"/>
      <c r="D1917" s="55" t="s">
        <v>796</v>
      </c>
      <c r="E1917" s="56"/>
      <c r="F1917" s="80"/>
      <c r="G1917" s="80"/>
      <c r="H1917" s="80"/>
      <c r="I1917" s="80"/>
      <c r="J1917" s="89">
        <f>SUM(J1918:J1919)</f>
        <v>763.5</v>
      </c>
      <c r="K1917" s="89">
        <f>SUM(K1918:K1919)</f>
        <v>763.5</v>
      </c>
    </row>
    <row r="1918" spans="1:11" ht="22.5" x14ac:dyDescent="0.2">
      <c r="A1918" s="28" t="s">
        <v>3073</v>
      </c>
      <c r="B1918" s="50" t="s">
        <v>234</v>
      </c>
      <c r="C1918" s="51">
        <v>261300</v>
      </c>
      <c r="D1918" s="236" t="s">
        <v>787</v>
      </c>
      <c r="E1918" s="48" t="s">
        <v>236</v>
      </c>
      <c r="F1918" s="74">
        <v>42.87</v>
      </c>
      <c r="G1918" s="54">
        <v>42.87</v>
      </c>
      <c r="H1918" s="54">
        <v>1.7999999999999998</v>
      </c>
      <c r="I1918" s="54">
        <v>8.08</v>
      </c>
      <c r="J1918" s="86">
        <f t="shared" ref="J1918:J1919" si="450">TRUNC((I1918+H1918)*F1918,2)</f>
        <v>423.55</v>
      </c>
      <c r="K1918" s="86">
        <f t="shared" ref="K1918:K1919" si="451">TRUNC((I1918+H1918)*G1918,2)</f>
        <v>423.55</v>
      </c>
    </row>
    <row r="1919" spans="1:11" ht="22.5" x14ac:dyDescent="0.2">
      <c r="A1919" s="28" t="s">
        <v>3074</v>
      </c>
      <c r="B1919" s="50" t="s">
        <v>234</v>
      </c>
      <c r="C1919" s="51">
        <v>261307</v>
      </c>
      <c r="D1919" s="236" t="s">
        <v>799</v>
      </c>
      <c r="E1919" s="48" t="s">
        <v>236</v>
      </c>
      <c r="F1919" s="74">
        <v>42.87</v>
      </c>
      <c r="G1919" s="54">
        <v>42.87</v>
      </c>
      <c r="H1919" s="54">
        <v>3.1799999999999997</v>
      </c>
      <c r="I1919" s="54">
        <v>4.75</v>
      </c>
      <c r="J1919" s="86">
        <f t="shared" si="450"/>
        <v>339.95</v>
      </c>
      <c r="K1919" s="86">
        <f t="shared" si="451"/>
        <v>339.95</v>
      </c>
    </row>
    <row r="1920" spans="1:11" x14ac:dyDescent="0.2">
      <c r="A1920" s="44" t="s">
        <v>3075</v>
      </c>
      <c r="B1920" s="45"/>
      <c r="C1920" s="45"/>
      <c r="D1920" s="44" t="s">
        <v>266</v>
      </c>
      <c r="E1920" s="45"/>
      <c r="F1920" s="79"/>
      <c r="G1920" s="79"/>
      <c r="H1920" s="79"/>
      <c r="I1920" s="79"/>
      <c r="J1920" s="85">
        <f>SUM(J1921:J1924)</f>
        <v>56559.459999999992</v>
      </c>
      <c r="K1920" s="85">
        <f>SUM(K1921:K1924)</f>
        <v>56559.459999999992</v>
      </c>
    </row>
    <row r="1921" spans="1:11" ht="22.5" x14ac:dyDescent="0.2">
      <c r="A1921" s="28" t="s">
        <v>3076</v>
      </c>
      <c r="B1921" s="50" t="s">
        <v>234</v>
      </c>
      <c r="C1921" s="51">
        <v>271608</v>
      </c>
      <c r="D1921" s="236" t="s">
        <v>819</v>
      </c>
      <c r="E1921" s="48" t="s">
        <v>236</v>
      </c>
      <c r="F1921" s="74">
        <v>6.05</v>
      </c>
      <c r="G1921" s="54">
        <v>6.05</v>
      </c>
      <c r="H1921" s="54">
        <v>377.04999999999995</v>
      </c>
      <c r="I1921" s="54">
        <v>42.83</v>
      </c>
      <c r="J1921" s="86">
        <f t="shared" ref="J1921:J1924" si="452">TRUNC((I1921+H1921)*F1921,2)</f>
        <v>2540.27</v>
      </c>
      <c r="K1921" s="86">
        <f t="shared" ref="K1921:K1924" si="453">TRUNC((I1921+H1921)*G1921,2)</f>
        <v>2540.27</v>
      </c>
    </row>
    <row r="1922" spans="1:11" ht="22.5" x14ac:dyDescent="0.2">
      <c r="A1922" s="28" t="s">
        <v>3077</v>
      </c>
      <c r="B1922" s="50" t="s">
        <v>400</v>
      </c>
      <c r="C1922" s="58" t="s">
        <v>821</v>
      </c>
      <c r="D1922" s="236" t="s">
        <v>822</v>
      </c>
      <c r="E1922" s="48" t="s">
        <v>236</v>
      </c>
      <c r="F1922" s="74">
        <v>12.11</v>
      </c>
      <c r="G1922" s="54">
        <v>12.11</v>
      </c>
      <c r="H1922" s="54">
        <v>327.66000000000003</v>
      </c>
      <c r="I1922" s="54">
        <v>48.86</v>
      </c>
      <c r="J1922" s="86">
        <f t="shared" si="452"/>
        <v>4559.6499999999996</v>
      </c>
      <c r="K1922" s="86">
        <f t="shared" si="453"/>
        <v>4559.6499999999996</v>
      </c>
    </row>
    <row r="1923" spans="1:11" ht="33.75" x14ac:dyDescent="0.2">
      <c r="A1923" s="28" t="s">
        <v>3078</v>
      </c>
      <c r="B1923" s="50" t="s">
        <v>400</v>
      </c>
      <c r="C1923" s="58" t="s">
        <v>2774</v>
      </c>
      <c r="D1923" s="236" t="s">
        <v>2775</v>
      </c>
      <c r="E1923" s="48" t="s">
        <v>230</v>
      </c>
      <c r="F1923" s="74">
        <v>1</v>
      </c>
      <c r="G1923" s="54">
        <v>1</v>
      </c>
      <c r="H1923" s="54">
        <v>49130.34</v>
      </c>
      <c r="I1923" s="54">
        <v>0</v>
      </c>
      <c r="J1923" s="86">
        <f t="shared" si="452"/>
        <v>49130.34</v>
      </c>
      <c r="K1923" s="86">
        <f t="shared" si="453"/>
        <v>49130.34</v>
      </c>
    </row>
    <row r="1924" spans="1:11" ht="33.75" x14ac:dyDescent="0.2">
      <c r="A1924" s="28" t="s">
        <v>3079</v>
      </c>
      <c r="B1924" s="50" t="s">
        <v>400</v>
      </c>
      <c r="C1924" s="58" t="s">
        <v>1845</v>
      </c>
      <c r="D1924" s="236" t="s">
        <v>1846</v>
      </c>
      <c r="E1924" s="48" t="s">
        <v>230</v>
      </c>
      <c r="F1924" s="74">
        <v>5</v>
      </c>
      <c r="G1924" s="54">
        <v>5</v>
      </c>
      <c r="H1924" s="54">
        <v>40.94</v>
      </c>
      <c r="I1924" s="54">
        <v>24.9</v>
      </c>
      <c r="J1924" s="86">
        <f t="shared" si="452"/>
        <v>329.2</v>
      </c>
      <c r="K1924" s="86">
        <f t="shared" si="453"/>
        <v>329.2</v>
      </c>
    </row>
    <row r="1925" spans="1:11" x14ac:dyDescent="0.2">
      <c r="A1925" s="40">
        <v>23</v>
      </c>
      <c r="B1925" s="41"/>
      <c r="C1925" s="41"/>
      <c r="D1925" s="42" t="s">
        <v>210</v>
      </c>
      <c r="E1925" s="43" t="s">
        <v>230</v>
      </c>
      <c r="F1925" s="77">
        <v>1</v>
      </c>
      <c r="G1925" s="78"/>
      <c r="H1925" s="78"/>
      <c r="I1925" s="78"/>
      <c r="J1925" s="84">
        <f>SUM(J1926,J1931,J1933,J1941,J1953,J1956,J1958,J1962,J1964,J1966,J1969,J1974,J1977)</f>
        <v>56019.789999999994</v>
      </c>
      <c r="K1925" s="84">
        <f>SUM(K1926,K1931,K1933,K1941,K1953,K1956,K1958,K1962,K1964,K1966,K1969,K1974,K1977)</f>
        <v>56019.789999999994</v>
      </c>
    </row>
    <row r="1926" spans="1:11" x14ac:dyDescent="0.2">
      <c r="A1926" s="44" t="s">
        <v>3080</v>
      </c>
      <c r="B1926" s="45"/>
      <c r="C1926" s="45"/>
      <c r="D1926" s="44" t="s">
        <v>232</v>
      </c>
      <c r="E1926" s="45"/>
      <c r="F1926" s="79"/>
      <c r="G1926" s="79"/>
      <c r="H1926" s="79"/>
      <c r="I1926" s="79"/>
      <c r="J1926" s="87">
        <f>SUM(J1927:J1930)</f>
        <v>743.85</v>
      </c>
      <c r="K1926" s="87">
        <f>SUM(K1927:K1930)</f>
        <v>743.85</v>
      </c>
    </row>
    <row r="1927" spans="1:11" ht="22.5" x14ac:dyDescent="0.2">
      <c r="A1927" s="28" t="s">
        <v>3081</v>
      </c>
      <c r="B1927" s="50" t="s">
        <v>234</v>
      </c>
      <c r="C1927" s="51">
        <v>20121</v>
      </c>
      <c r="D1927" s="236" t="s">
        <v>834</v>
      </c>
      <c r="E1927" s="48" t="s">
        <v>280</v>
      </c>
      <c r="F1927" s="74">
        <v>2.76</v>
      </c>
      <c r="G1927" s="54">
        <v>2.76</v>
      </c>
      <c r="H1927" s="54">
        <v>0</v>
      </c>
      <c r="I1927" s="54">
        <v>135</v>
      </c>
      <c r="J1927" s="86">
        <f t="shared" ref="J1927:J1930" si="454">TRUNC((I1927+H1927)*F1927,2)</f>
        <v>372.6</v>
      </c>
      <c r="K1927" s="86">
        <f t="shared" ref="K1927:K1930" si="455">TRUNC((I1927+H1927)*G1927,2)</f>
        <v>372.6</v>
      </c>
    </row>
    <row r="1928" spans="1:11" ht="22.5" x14ac:dyDescent="0.2">
      <c r="A1928" s="28" t="s">
        <v>3082</v>
      </c>
      <c r="B1928" s="50" t="s">
        <v>318</v>
      </c>
      <c r="C1928" s="51">
        <v>97628</v>
      </c>
      <c r="D1928" s="236" t="s">
        <v>3083</v>
      </c>
      <c r="E1928" s="48" t="s">
        <v>280</v>
      </c>
      <c r="F1928" s="74">
        <v>0.46</v>
      </c>
      <c r="G1928" s="54">
        <v>0.46</v>
      </c>
      <c r="H1928" s="54">
        <v>62.84</v>
      </c>
      <c r="I1928" s="54">
        <v>150.80000000000001</v>
      </c>
      <c r="J1928" s="86">
        <f t="shared" si="454"/>
        <v>98.27</v>
      </c>
      <c r="K1928" s="86">
        <f t="shared" si="455"/>
        <v>98.27</v>
      </c>
    </row>
    <row r="1929" spans="1:11" ht="22.5" x14ac:dyDescent="0.2">
      <c r="A1929" s="28" t="s">
        <v>3084</v>
      </c>
      <c r="B1929" s="50" t="s">
        <v>234</v>
      </c>
      <c r="C1929" s="51">
        <v>20106</v>
      </c>
      <c r="D1929" s="236" t="s">
        <v>2582</v>
      </c>
      <c r="E1929" s="48" t="s">
        <v>236</v>
      </c>
      <c r="F1929" s="74">
        <v>5.5</v>
      </c>
      <c r="G1929" s="54">
        <v>5.5</v>
      </c>
      <c r="H1929" s="54">
        <v>0</v>
      </c>
      <c r="I1929" s="54">
        <v>5.2</v>
      </c>
      <c r="J1929" s="86">
        <f t="shared" si="454"/>
        <v>28.6</v>
      </c>
      <c r="K1929" s="86">
        <f t="shared" si="455"/>
        <v>28.6</v>
      </c>
    </row>
    <row r="1930" spans="1:11" ht="33.75" x14ac:dyDescent="0.2">
      <c r="A1930" s="52" t="s">
        <v>3085</v>
      </c>
      <c r="B1930" s="46" t="s">
        <v>234</v>
      </c>
      <c r="C1930" s="47">
        <v>20701</v>
      </c>
      <c r="D1930" s="236" t="s">
        <v>308</v>
      </c>
      <c r="E1930" s="53" t="s">
        <v>236</v>
      </c>
      <c r="F1930" s="74">
        <v>55.29</v>
      </c>
      <c r="G1930" s="54">
        <v>55.29</v>
      </c>
      <c r="H1930" s="54">
        <v>3.09</v>
      </c>
      <c r="I1930" s="54">
        <v>1.33</v>
      </c>
      <c r="J1930" s="86">
        <f t="shared" si="454"/>
        <v>244.38</v>
      </c>
      <c r="K1930" s="86">
        <f t="shared" si="455"/>
        <v>244.38</v>
      </c>
    </row>
    <row r="1931" spans="1:11" x14ac:dyDescent="0.2">
      <c r="A1931" s="44" t="s">
        <v>3086</v>
      </c>
      <c r="B1931" s="45"/>
      <c r="C1931" s="45"/>
      <c r="D1931" s="44" t="s">
        <v>246</v>
      </c>
      <c r="E1931" s="45"/>
      <c r="F1931" s="79"/>
      <c r="G1931" s="79"/>
      <c r="H1931" s="79"/>
      <c r="I1931" s="79"/>
      <c r="J1931" s="87">
        <f>J1932</f>
        <v>127.76</v>
      </c>
      <c r="K1931" s="87">
        <f>K1932</f>
        <v>127.76</v>
      </c>
    </row>
    <row r="1932" spans="1:11" ht="22.5" x14ac:dyDescent="0.2">
      <c r="A1932" s="28" t="s">
        <v>3087</v>
      </c>
      <c r="B1932" s="50" t="s">
        <v>234</v>
      </c>
      <c r="C1932" s="51">
        <v>30101</v>
      </c>
      <c r="D1932" s="236" t="s">
        <v>311</v>
      </c>
      <c r="E1932" s="48" t="s">
        <v>280</v>
      </c>
      <c r="F1932" s="74">
        <v>3.49</v>
      </c>
      <c r="G1932" s="54">
        <v>3.49</v>
      </c>
      <c r="H1932" s="54">
        <v>28.6</v>
      </c>
      <c r="I1932" s="54">
        <v>8.01</v>
      </c>
      <c r="J1932" s="86">
        <f>TRUNC((I1932+H1932)*F1932,2)</f>
        <v>127.76</v>
      </c>
      <c r="K1932" s="86">
        <f>TRUNC((I1932+H1932)*G1932,2)</f>
        <v>127.76</v>
      </c>
    </row>
    <row r="1933" spans="1:11" x14ac:dyDescent="0.2">
      <c r="A1933" s="44" t="s">
        <v>3088</v>
      </c>
      <c r="B1933" s="45"/>
      <c r="C1933" s="45"/>
      <c r="D1933" s="44" t="s">
        <v>277</v>
      </c>
      <c r="E1933" s="45"/>
      <c r="F1933" s="79"/>
      <c r="G1933" s="79"/>
      <c r="H1933" s="79"/>
      <c r="I1933" s="79"/>
      <c r="J1933" s="85">
        <f>SUM(J1934:J1940)</f>
        <v>994.96</v>
      </c>
      <c r="K1933" s="85">
        <f>SUM(K1934:K1940)</f>
        <v>994.96</v>
      </c>
    </row>
    <row r="1934" spans="1:11" ht="22.5" x14ac:dyDescent="0.2">
      <c r="A1934" s="28" t="s">
        <v>3089</v>
      </c>
      <c r="B1934" s="50" t="s">
        <v>234</v>
      </c>
      <c r="C1934" s="51">
        <v>41004</v>
      </c>
      <c r="D1934" s="236" t="s">
        <v>279</v>
      </c>
      <c r="E1934" s="48" t="s">
        <v>280</v>
      </c>
      <c r="F1934" s="74">
        <v>23.73</v>
      </c>
      <c r="G1934" s="54">
        <v>23.73</v>
      </c>
      <c r="H1934" s="54">
        <v>1.47</v>
      </c>
      <c r="I1934" s="54">
        <v>0</v>
      </c>
      <c r="J1934" s="86">
        <f t="shared" ref="J1934:J1940" si="456">TRUNC((I1934+H1934)*F1934,2)</f>
        <v>34.880000000000003</v>
      </c>
      <c r="K1934" s="86">
        <f t="shared" ref="K1934:K1940" si="457">TRUNC((I1934+H1934)*G1934,2)</f>
        <v>34.880000000000003</v>
      </c>
    </row>
    <row r="1935" spans="1:11" ht="22.5" x14ac:dyDescent="0.2">
      <c r="A1935" s="28" t="s">
        <v>3090</v>
      </c>
      <c r="B1935" s="50" t="s">
        <v>234</v>
      </c>
      <c r="C1935" s="51">
        <v>41005</v>
      </c>
      <c r="D1935" s="236" t="s">
        <v>282</v>
      </c>
      <c r="E1935" s="48" t="s">
        <v>280</v>
      </c>
      <c r="F1935" s="74">
        <v>23.73</v>
      </c>
      <c r="G1935" s="54">
        <v>23.73</v>
      </c>
      <c r="H1935" s="54">
        <v>1.0900000000000001</v>
      </c>
      <c r="I1935" s="54">
        <v>0</v>
      </c>
      <c r="J1935" s="86">
        <f t="shared" si="456"/>
        <v>25.86</v>
      </c>
      <c r="K1935" s="86">
        <f t="shared" si="457"/>
        <v>25.86</v>
      </c>
    </row>
    <row r="1936" spans="1:11" ht="22.5" x14ac:dyDescent="0.2">
      <c r="A1936" s="28" t="s">
        <v>3091</v>
      </c>
      <c r="B1936" s="50" t="s">
        <v>234</v>
      </c>
      <c r="C1936" s="51">
        <v>41012</v>
      </c>
      <c r="D1936" s="236" t="s">
        <v>284</v>
      </c>
      <c r="E1936" s="48" t="s">
        <v>280</v>
      </c>
      <c r="F1936" s="74">
        <v>23.73</v>
      </c>
      <c r="G1936" s="54">
        <v>23.73</v>
      </c>
      <c r="H1936" s="54">
        <v>4.16</v>
      </c>
      <c r="I1936" s="54">
        <v>0</v>
      </c>
      <c r="J1936" s="86">
        <f t="shared" si="456"/>
        <v>98.71</v>
      </c>
      <c r="K1936" s="86">
        <f t="shared" si="457"/>
        <v>98.71</v>
      </c>
    </row>
    <row r="1937" spans="1:11" ht="22.5" x14ac:dyDescent="0.2">
      <c r="A1937" s="28" t="s">
        <v>3092</v>
      </c>
      <c r="B1937" s="50" t="s">
        <v>234</v>
      </c>
      <c r="C1937" s="51">
        <v>41006</v>
      </c>
      <c r="D1937" s="236" t="s">
        <v>286</v>
      </c>
      <c r="E1937" s="48" t="s">
        <v>287</v>
      </c>
      <c r="F1937" s="74">
        <v>237.3</v>
      </c>
      <c r="G1937" s="54">
        <v>237.3</v>
      </c>
      <c r="H1937" s="54">
        <v>2.08</v>
      </c>
      <c r="I1937" s="54">
        <v>0</v>
      </c>
      <c r="J1937" s="86">
        <f t="shared" si="456"/>
        <v>493.58</v>
      </c>
      <c r="K1937" s="86">
        <f t="shared" si="457"/>
        <v>493.58</v>
      </c>
    </row>
    <row r="1938" spans="1:11" ht="22.5" x14ac:dyDescent="0.2">
      <c r="A1938" s="28" t="s">
        <v>3093</v>
      </c>
      <c r="B1938" s="50" t="s">
        <v>234</v>
      </c>
      <c r="C1938" s="51">
        <v>41008</v>
      </c>
      <c r="D1938" s="236" t="s">
        <v>291</v>
      </c>
      <c r="E1938" s="48" t="s">
        <v>280</v>
      </c>
      <c r="F1938" s="74">
        <v>18.989999999999998</v>
      </c>
      <c r="G1938" s="54">
        <v>18.989999999999998</v>
      </c>
      <c r="H1938" s="54">
        <v>3.74</v>
      </c>
      <c r="I1938" s="54">
        <v>0</v>
      </c>
      <c r="J1938" s="86">
        <f t="shared" si="456"/>
        <v>71.02</v>
      </c>
      <c r="K1938" s="86">
        <f t="shared" si="457"/>
        <v>71.02</v>
      </c>
    </row>
    <row r="1939" spans="1:11" ht="22.5" x14ac:dyDescent="0.2">
      <c r="A1939" s="28" t="s">
        <v>3094</v>
      </c>
      <c r="B1939" s="50" t="s">
        <v>234</v>
      </c>
      <c r="C1939" s="51">
        <v>41140</v>
      </c>
      <c r="D1939" s="236" t="s">
        <v>3019</v>
      </c>
      <c r="E1939" s="48" t="s">
        <v>236</v>
      </c>
      <c r="F1939" s="74">
        <v>55.29</v>
      </c>
      <c r="G1939" s="54">
        <v>55.29</v>
      </c>
      <c r="H1939" s="54">
        <v>0</v>
      </c>
      <c r="I1939" s="54">
        <v>2.2599999999999998</v>
      </c>
      <c r="J1939" s="86">
        <f t="shared" si="456"/>
        <v>124.95</v>
      </c>
      <c r="K1939" s="86">
        <f t="shared" si="457"/>
        <v>124.95</v>
      </c>
    </row>
    <row r="1940" spans="1:11" ht="33.75" x14ac:dyDescent="0.2">
      <c r="A1940" s="65" t="s">
        <v>3095</v>
      </c>
      <c r="B1940" s="66" t="s">
        <v>318</v>
      </c>
      <c r="C1940" s="67">
        <v>97083</v>
      </c>
      <c r="D1940" s="238" t="s">
        <v>319</v>
      </c>
      <c r="E1940" s="68" t="s">
        <v>236</v>
      </c>
      <c r="F1940" s="76">
        <v>55.29</v>
      </c>
      <c r="G1940" s="69">
        <v>55.29</v>
      </c>
      <c r="H1940" s="54">
        <v>0.77</v>
      </c>
      <c r="I1940" s="54">
        <v>1.87</v>
      </c>
      <c r="J1940" s="86">
        <f t="shared" si="456"/>
        <v>145.96</v>
      </c>
      <c r="K1940" s="86">
        <f t="shared" si="457"/>
        <v>145.96</v>
      </c>
    </row>
    <row r="1941" spans="1:11" x14ac:dyDescent="0.2">
      <c r="A1941" s="44" t="s">
        <v>3096</v>
      </c>
      <c r="B1941" s="45"/>
      <c r="C1941" s="45"/>
      <c r="D1941" s="44" t="s">
        <v>252</v>
      </c>
      <c r="E1941" s="45"/>
      <c r="F1941" s="79"/>
      <c r="G1941" s="79"/>
      <c r="H1941" s="79"/>
      <c r="I1941" s="79"/>
      <c r="J1941" s="85">
        <f>SUM(J1942,J1949)</f>
        <v>7988.42</v>
      </c>
      <c r="K1941" s="85">
        <f>SUM(K1942,K1949)</f>
        <v>7988.42</v>
      </c>
    </row>
    <row r="1942" spans="1:11" x14ac:dyDescent="0.2">
      <c r="A1942" s="55" t="s">
        <v>3097</v>
      </c>
      <c r="B1942" s="56"/>
      <c r="C1942" s="56"/>
      <c r="D1942" s="55" t="s">
        <v>2603</v>
      </c>
      <c r="E1942" s="56"/>
      <c r="F1942" s="80"/>
      <c r="G1942" s="80"/>
      <c r="H1942" s="80"/>
      <c r="I1942" s="80"/>
      <c r="J1942" s="88">
        <f>SUM(J1943:J1948)</f>
        <v>2636.41</v>
      </c>
      <c r="K1942" s="88">
        <f>SUM(K1943:K1948)</f>
        <v>2636.41</v>
      </c>
    </row>
    <row r="1943" spans="1:11" ht="22.5" x14ac:dyDescent="0.2">
      <c r="A1943" s="28" t="s">
        <v>3098</v>
      </c>
      <c r="B1943" s="50" t="s">
        <v>234</v>
      </c>
      <c r="C1943" s="51">
        <v>52014</v>
      </c>
      <c r="D1943" s="236" t="s">
        <v>335</v>
      </c>
      <c r="E1943" s="48" t="s">
        <v>333</v>
      </c>
      <c r="F1943" s="74">
        <v>18</v>
      </c>
      <c r="G1943" s="54">
        <v>18</v>
      </c>
      <c r="H1943" s="54">
        <v>10.56</v>
      </c>
      <c r="I1943" s="54">
        <v>2.16</v>
      </c>
      <c r="J1943" s="86">
        <f t="shared" ref="J1943:J1948" si="458">TRUNC((I1943+H1943)*F1943,2)</f>
        <v>228.96</v>
      </c>
      <c r="K1943" s="86">
        <f t="shared" ref="K1943:K1948" si="459">TRUNC((I1943+H1943)*G1943,2)</f>
        <v>228.96</v>
      </c>
    </row>
    <row r="1944" spans="1:11" ht="22.5" x14ac:dyDescent="0.2">
      <c r="A1944" s="28" t="s">
        <v>3099</v>
      </c>
      <c r="B1944" s="50" t="s">
        <v>234</v>
      </c>
      <c r="C1944" s="51">
        <v>52005</v>
      </c>
      <c r="D1944" s="236" t="s">
        <v>332</v>
      </c>
      <c r="E1944" s="48" t="s">
        <v>333</v>
      </c>
      <c r="F1944" s="74">
        <v>97</v>
      </c>
      <c r="G1944" s="54">
        <v>97</v>
      </c>
      <c r="H1944" s="54">
        <v>7.4799999999999995</v>
      </c>
      <c r="I1944" s="54">
        <v>2.4699999999999998</v>
      </c>
      <c r="J1944" s="86">
        <f t="shared" si="458"/>
        <v>965.15</v>
      </c>
      <c r="K1944" s="86">
        <f t="shared" si="459"/>
        <v>965.15</v>
      </c>
    </row>
    <row r="1945" spans="1:11" ht="22.5" x14ac:dyDescent="0.2">
      <c r="A1945" s="28" t="s">
        <v>3100</v>
      </c>
      <c r="B1945" s="50" t="s">
        <v>234</v>
      </c>
      <c r="C1945" s="51">
        <v>50902</v>
      </c>
      <c r="D1945" s="236" t="s">
        <v>341</v>
      </c>
      <c r="E1945" s="48" t="s">
        <v>236</v>
      </c>
      <c r="F1945" s="74">
        <v>4.33</v>
      </c>
      <c r="G1945" s="54">
        <v>4.33</v>
      </c>
      <c r="H1945" s="54">
        <v>0</v>
      </c>
      <c r="I1945" s="54">
        <v>4.45</v>
      </c>
      <c r="J1945" s="86">
        <f t="shared" si="458"/>
        <v>19.260000000000002</v>
      </c>
      <c r="K1945" s="86">
        <f t="shared" si="459"/>
        <v>19.260000000000002</v>
      </c>
    </row>
    <row r="1946" spans="1:11" ht="22.5" x14ac:dyDescent="0.2">
      <c r="A1946" s="28" t="s">
        <v>3101</v>
      </c>
      <c r="B1946" s="50" t="s">
        <v>234</v>
      </c>
      <c r="C1946" s="51">
        <v>51036</v>
      </c>
      <c r="D1946" s="236" t="s">
        <v>345</v>
      </c>
      <c r="E1946" s="48" t="s">
        <v>280</v>
      </c>
      <c r="F1946" s="74">
        <v>2.6</v>
      </c>
      <c r="G1946" s="54">
        <v>2.6</v>
      </c>
      <c r="H1946" s="54">
        <v>499.08</v>
      </c>
      <c r="I1946" s="54">
        <v>0</v>
      </c>
      <c r="J1946" s="86">
        <f t="shared" si="458"/>
        <v>1297.5999999999999</v>
      </c>
      <c r="K1946" s="86">
        <f t="shared" si="459"/>
        <v>1297.5999999999999</v>
      </c>
    </row>
    <row r="1947" spans="1:11" ht="22.5" x14ac:dyDescent="0.2">
      <c r="A1947" s="28" t="s">
        <v>3102</v>
      </c>
      <c r="B1947" s="50" t="s">
        <v>234</v>
      </c>
      <c r="C1947" s="51">
        <v>51060</v>
      </c>
      <c r="D1947" s="236" t="s">
        <v>347</v>
      </c>
      <c r="E1947" s="48" t="s">
        <v>280</v>
      </c>
      <c r="F1947" s="74">
        <v>2.6</v>
      </c>
      <c r="G1947" s="54">
        <v>2.6</v>
      </c>
      <c r="H1947" s="54">
        <v>0.09</v>
      </c>
      <c r="I1947" s="54">
        <v>33.480000000000004</v>
      </c>
      <c r="J1947" s="86">
        <f t="shared" si="458"/>
        <v>87.28</v>
      </c>
      <c r="K1947" s="86">
        <f t="shared" si="459"/>
        <v>87.28</v>
      </c>
    </row>
    <row r="1948" spans="1:11" ht="22.5" x14ac:dyDescent="0.2">
      <c r="A1948" s="28" t="s">
        <v>3103</v>
      </c>
      <c r="B1948" s="50" t="s">
        <v>234</v>
      </c>
      <c r="C1948" s="51">
        <v>51027</v>
      </c>
      <c r="D1948" s="236" t="s">
        <v>2611</v>
      </c>
      <c r="E1948" s="48" t="s">
        <v>280</v>
      </c>
      <c r="F1948" s="74">
        <v>0.22</v>
      </c>
      <c r="G1948" s="54">
        <v>0.22</v>
      </c>
      <c r="H1948" s="54">
        <v>151.24</v>
      </c>
      <c r="I1948" s="54">
        <v>22.24</v>
      </c>
      <c r="J1948" s="86">
        <f t="shared" si="458"/>
        <v>38.159999999999997</v>
      </c>
      <c r="K1948" s="86">
        <f t="shared" si="459"/>
        <v>38.159999999999997</v>
      </c>
    </row>
    <row r="1949" spans="1:11" x14ac:dyDescent="0.2">
      <c r="A1949" s="55" t="s">
        <v>3104</v>
      </c>
      <c r="B1949" s="56"/>
      <c r="C1949" s="56"/>
      <c r="D1949" s="55" t="s">
        <v>328</v>
      </c>
      <c r="E1949" s="56"/>
      <c r="F1949" s="80"/>
      <c r="G1949" s="80"/>
      <c r="H1949" s="80"/>
      <c r="I1949" s="80"/>
      <c r="J1949" s="88">
        <f>SUM(J1950:J1952)</f>
        <v>5352.01</v>
      </c>
      <c r="K1949" s="88">
        <f>SUM(K1950:K1952)</f>
        <v>5352.01</v>
      </c>
    </row>
    <row r="1950" spans="1:11" ht="22.5" x14ac:dyDescent="0.2">
      <c r="A1950" s="28" t="s">
        <v>3105</v>
      </c>
      <c r="B1950" s="50" t="s">
        <v>234</v>
      </c>
      <c r="C1950" s="51">
        <v>50302</v>
      </c>
      <c r="D1950" s="236" t="s">
        <v>330</v>
      </c>
      <c r="E1950" s="48" t="s">
        <v>255</v>
      </c>
      <c r="F1950" s="74">
        <v>48</v>
      </c>
      <c r="G1950" s="54">
        <v>48</v>
      </c>
      <c r="H1950" s="54">
        <v>26.52</v>
      </c>
      <c r="I1950" s="54">
        <v>31.240000000000002</v>
      </c>
      <c r="J1950" s="86">
        <f t="shared" ref="J1950:J1952" si="460">TRUNC((I1950+H1950)*F1950,2)</f>
        <v>2772.48</v>
      </c>
      <c r="K1950" s="86">
        <f t="shared" ref="K1950:K1952" si="461">TRUNC((I1950+H1950)*G1950,2)</f>
        <v>2772.48</v>
      </c>
    </row>
    <row r="1951" spans="1:11" ht="22.5" x14ac:dyDescent="0.2">
      <c r="A1951" s="28" t="s">
        <v>3106</v>
      </c>
      <c r="B1951" s="50" t="s">
        <v>234</v>
      </c>
      <c r="C1951" s="51">
        <v>52014</v>
      </c>
      <c r="D1951" s="236" t="s">
        <v>335</v>
      </c>
      <c r="E1951" s="48" t="s">
        <v>333</v>
      </c>
      <c r="F1951" s="74">
        <v>44</v>
      </c>
      <c r="G1951" s="54">
        <v>44</v>
      </c>
      <c r="H1951" s="54">
        <v>10.56</v>
      </c>
      <c r="I1951" s="54">
        <v>2.16</v>
      </c>
      <c r="J1951" s="86">
        <f t="shared" si="460"/>
        <v>559.67999999999995</v>
      </c>
      <c r="K1951" s="86">
        <f t="shared" si="461"/>
        <v>559.67999999999995</v>
      </c>
    </row>
    <row r="1952" spans="1:11" ht="22.5" x14ac:dyDescent="0.2">
      <c r="A1952" s="28" t="s">
        <v>3107</v>
      </c>
      <c r="B1952" s="50" t="s">
        <v>234</v>
      </c>
      <c r="C1952" s="51">
        <v>52005</v>
      </c>
      <c r="D1952" s="236" t="s">
        <v>332</v>
      </c>
      <c r="E1952" s="48" t="s">
        <v>333</v>
      </c>
      <c r="F1952" s="74">
        <v>203</v>
      </c>
      <c r="G1952" s="54">
        <v>203</v>
      </c>
      <c r="H1952" s="54">
        <v>7.4799999999999995</v>
      </c>
      <c r="I1952" s="54">
        <v>2.4699999999999998</v>
      </c>
      <c r="J1952" s="86">
        <f t="shared" si="460"/>
        <v>2019.85</v>
      </c>
      <c r="K1952" s="86">
        <f t="shared" si="461"/>
        <v>2019.85</v>
      </c>
    </row>
    <row r="1953" spans="1:11" x14ac:dyDescent="0.2">
      <c r="A1953" s="44" t="s">
        <v>3108</v>
      </c>
      <c r="B1953" s="45"/>
      <c r="C1953" s="45"/>
      <c r="D1953" s="44" t="s">
        <v>357</v>
      </c>
      <c r="E1953" s="45"/>
      <c r="F1953" s="79"/>
      <c r="G1953" s="79"/>
      <c r="H1953" s="79"/>
      <c r="I1953" s="79"/>
      <c r="J1953" s="85">
        <f>SUM(J1954:J1955)</f>
        <v>3534.55</v>
      </c>
      <c r="K1953" s="85">
        <f>SUM(K1954:K1955)</f>
        <v>3534.55</v>
      </c>
    </row>
    <row r="1954" spans="1:11" ht="45" x14ac:dyDescent="0.2">
      <c r="A1954" s="52" t="s">
        <v>3109</v>
      </c>
      <c r="B1954" s="46" t="s">
        <v>400</v>
      </c>
      <c r="C1954" s="57" t="s">
        <v>850</v>
      </c>
      <c r="D1954" s="236" t="s">
        <v>851</v>
      </c>
      <c r="E1954" s="53" t="s">
        <v>236</v>
      </c>
      <c r="F1954" s="74">
        <v>16.079999999999998</v>
      </c>
      <c r="G1954" s="54">
        <v>16.079999999999998</v>
      </c>
      <c r="H1954" s="54">
        <v>216.76</v>
      </c>
      <c r="I1954" s="54">
        <v>0</v>
      </c>
      <c r="J1954" s="86">
        <f t="shared" ref="J1954:J1955" si="462">TRUNC((I1954+H1954)*F1954,2)</f>
        <v>3485.5</v>
      </c>
      <c r="K1954" s="86">
        <f t="shared" ref="K1954:K1955" si="463">TRUNC((I1954+H1954)*G1954,2)</f>
        <v>3485.5</v>
      </c>
    </row>
    <row r="1955" spans="1:11" ht="22.5" x14ac:dyDescent="0.2">
      <c r="A1955" s="28" t="s">
        <v>3110</v>
      </c>
      <c r="B1955" s="50" t="s">
        <v>234</v>
      </c>
      <c r="C1955" s="51">
        <v>60010</v>
      </c>
      <c r="D1955" s="236" t="s">
        <v>406</v>
      </c>
      <c r="E1955" s="48" t="s">
        <v>280</v>
      </c>
      <c r="F1955" s="74">
        <v>0.02</v>
      </c>
      <c r="G1955" s="54">
        <v>0.02</v>
      </c>
      <c r="H1955" s="54">
        <v>1829.1699999999998</v>
      </c>
      <c r="I1955" s="54">
        <v>623.74000000000012</v>
      </c>
      <c r="J1955" s="86">
        <f t="shared" si="462"/>
        <v>49.05</v>
      </c>
      <c r="K1955" s="86">
        <f t="shared" si="463"/>
        <v>49.05</v>
      </c>
    </row>
    <row r="1956" spans="1:11" x14ac:dyDescent="0.2">
      <c r="A1956" s="44" t="s">
        <v>3111</v>
      </c>
      <c r="B1956" s="45"/>
      <c r="C1956" s="45"/>
      <c r="D1956" s="44" t="s">
        <v>688</v>
      </c>
      <c r="E1956" s="45"/>
      <c r="F1956" s="79"/>
      <c r="G1956" s="79"/>
      <c r="H1956" s="79"/>
      <c r="I1956" s="79"/>
      <c r="J1956" s="85">
        <f>J1957</f>
        <v>1027.02</v>
      </c>
      <c r="K1956" s="85">
        <f>K1957</f>
        <v>1027.02</v>
      </c>
    </row>
    <row r="1957" spans="1:11" ht="33.75" x14ac:dyDescent="0.2">
      <c r="A1957" s="28" t="s">
        <v>3112</v>
      </c>
      <c r="B1957" s="50" t="s">
        <v>400</v>
      </c>
      <c r="C1957" s="58" t="s">
        <v>2556</v>
      </c>
      <c r="D1957" s="237" t="s">
        <v>2557</v>
      </c>
      <c r="E1957" s="48" t="s">
        <v>236</v>
      </c>
      <c r="F1957" s="74">
        <v>9.25</v>
      </c>
      <c r="G1957" s="54">
        <v>9.25</v>
      </c>
      <c r="H1957" s="54">
        <v>72.36999999999999</v>
      </c>
      <c r="I1957" s="54">
        <v>38.659999999999997</v>
      </c>
      <c r="J1957" s="86">
        <f>TRUNC((I1957+H1957)*F1957,2)</f>
        <v>1027.02</v>
      </c>
      <c r="K1957" s="86">
        <f>TRUNC((I1957+H1957)*G1957,2)</f>
        <v>1027.02</v>
      </c>
    </row>
    <row r="1958" spans="1:11" x14ac:dyDescent="0.2">
      <c r="A1958" s="44" t="s">
        <v>3113</v>
      </c>
      <c r="B1958" s="45"/>
      <c r="C1958" s="45"/>
      <c r="D1958" s="44" t="s">
        <v>711</v>
      </c>
      <c r="E1958" s="45"/>
      <c r="F1958" s="79"/>
      <c r="G1958" s="79"/>
      <c r="H1958" s="79"/>
      <c r="I1958" s="79"/>
      <c r="J1958" s="85">
        <f>SUM(J1959:J1961)</f>
        <v>6057.51</v>
      </c>
      <c r="K1958" s="85">
        <f>SUM(K1959:K1961)</f>
        <v>6057.51</v>
      </c>
    </row>
    <row r="1959" spans="1:11" ht="22.5" x14ac:dyDescent="0.2">
      <c r="A1959" s="28" t="s">
        <v>3114</v>
      </c>
      <c r="B1959" s="50" t="s">
        <v>234</v>
      </c>
      <c r="C1959" s="51">
        <v>160967</v>
      </c>
      <c r="D1959" s="236" t="s">
        <v>1430</v>
      </c>
      <c r="E1959" s="48" t="s">
        <v>236</v>
      </c>
      <c r="F1959" s="74">
        <v>78.83</v>
      </c>
      <c r="G1959" s="54">
        <v>78.83</v>
      </c>
      <c r="H1959" s="54">
        <v>63.269999999999996</v>
      </c>
      <c r="I1959" s="54">
        <v>4.99</v>
      </c>
      <c r="J1959" s="86">
        <f t="shared" ref="J1959:J1961" si="464">TRUNC((I1959+H1959)*F1959,2)</f>
        <v>5380.93</v>
      </c>
      <c r="K1959" s="86">
        <f t="shared" ref="K1959:K1961" si="465">TRUNC((I1959+H1959)*G1959,2)</f>
        <v>5380.93</v>
      </c>
    </row>
    <row r="1960" spans="1:11" ht="22.5" x14ac:dyDescent="0.2">
      <c r="A1960" s="28" t="s">
        <v>3115</v>
      </c>
      <c r="B1960" s="50" t="s">
        <v>234</v>
      </c>
      <c r="C1960" s="51">
        <v>160601</v>
      </c>
      <c r="D1960" s="236" t="s">
        <v>1434</v>
      </c>
      <c r="E1960" s="48" t="s">
        <v>255</v>
      </c>
      <c r="F1960" s="74">
        <v>7.85</v>
      </c>
      <c r="G1960" s="54">
        <v>7.85</v>
      </c>
      <c r="H1960" s="54">
        <v>24.53</v>
      </c>
      <c r="I1960" s="54">
        <v>28.52</v>
      </c>
      <c r="J1960" s="86">
        <f t="shared" si="464"/>
        <v>416.44</v>
      </c>
      <c r="K1960" s="86">
        <f t="shared" si="465"/>
        <v>416.44</v>
      </c>
    </row>
    <row r="1961" spans="1:11" ht="22.5" x14ac:dyDescent="0.2">
      <c r="A1961" s="28" t="s">
        <v>3116</v>
      </c>
      <c r="B1961" s="50" t="s">
        <v>234</v>
      </c>
      <c r="C1961" s="51">
        <v>160602</v>
      </c>
      <c r="D1961" s="236" t="s">
        <v>2808</v>
      </c>
      <c r="E1961" s="48" t="s">
        <v>255</v>
      </c>
      <c r="F1961" s="74">
        <v>7.85</v>
      </c>
      <c r="G1961" s="54">
        <v>7.85</v>
      </c>
      <c r="H1961" s="54">
        <v>18.299999999999997</v>
      </c>
      <c r="I1961" s="54">
        <v>14.84</v>
      </c>
      <c r="J1961" s="86">
        <f t="shared" si="464"/>
        <v>260.14</v>
      </c>
      <c r="K1961" s="86">
        <f t="shared" si="465"/>
        <v>260.14</v>
      </c>
    </row>
    <row r="1962" spans="1:11" x14ac:dyDescent="0.2">
      <c r="A1962" s="44" t="s">
        <v>3117</v>
      </c>
      <c r="B1962" s="45"/>
      <c r="C1962" s="45"/>
      <c r="D1962" s="44" t="s">
        <v>707</v>
      </c>
      <c r="E1962" s="45"/>
      <c r="F1962" s="79"/>
      <c r="G1962" s="79"/>
      <c r="H1962" s="79"/>
      <c r="I1962" s="79"/>
      <c r="J1962" s="85">
        <f>J1963</f>
        <v>11346.24</v>
      </c>
      <c r="K1962" s="85">
        <f>K1963</f>
        <v>11346.24</v>
      </c>
    </row>
    <row r="1963" spans="1:11" ht="56.25" x14ac:dyDescent="0.2">
      <c r="A1963" s="28" t="s">
        <v>3118</v>
      </c>
      <c r="B1963" s="46" t="s">
        <v>318</v>
      </c>
      <c r="C1963" s="47">
        <v>100775</v>
      </c>
      <c r="D1963" s="236" t="s">
        <v>709</v>
      </c>
      <c r="E1963" s="48" t="s">
        <v>333</v>
      </c>
      <c r="F1963" s="74">
        <v>848</v>
      </c>
      <c r="G1963" s="54">
        <v>848</v>
      </c>
      <c r="H1963" s="54">
        <v>12.67</v>
      </c>
      <c r="I1963" s="54">
        <v>0.71</v>
      </c>
      <c r="J1963" s="86">
        <f>TRUNC((I1963+H1963)*F1963,2)</f>
        <v>11346.24</v>
      </c>
      <c r="K1963" s="86">
        <f>TRUNC((I1963+H1963)*G1963,2)</f>
        <v>11346.24</v>
      </c>
    </row>
    <row r="1964" spans="1:11" x14ac:dyDescent="0.2">
      <c r="A1964" s="44" t="s">
        <v>3119</v>
      </c>
      <c r="B1964" s="45"/>
      <c r="C1964" s="45"/>
      <c r="D1964" s="44" t="s">
        <v>721</v>
      </c>
      <c r="E1964" s="45"/>
      <c r="F1964" s="79"/>
      <c r="G1964" s="79"/>
      <c r="H1964" s="79"/>
      <c r="I1964" s="79"/>
      <c r="J1964" s="85">
        <f>J1965</f>
        <v>2103.1999999999998</v>
      </c>
      <c r="K1964" s="85">
        <f>K1965</f>
        <v>2103.1999999999998</v>
      </c>
    </row>
    <row r="1965" spans="1:11" ht="22.5" x14ac:dyDescent="0.2">
      <c r="A1965" s="28" t="s">
        <v>3120</v>
      </c>
      <c r="B1965" s="50" t="s">
        <v>234</v>
      </c>
      <c r="C1965" s="51">
        <v>180280</v>
      </c>
      <c r="D1965" s="236" t="s">
        <v>3121</v>
      </c>
      <c r="E1965" s="48" t="s">
        <v>236</v>
      </c>
      <c r="F1965" s="74">
        <v>5.5</v>
      </c>
      <c r="G1965" s="54">
        <v>5.5</v>
      </c>
      <c r="H1965" s="54">
        <v>343.85</v>
      </c>
      <c r="I1965" s="54">
        <v>38.549999999999997</v>
      </c>
      <c r="J1965" s="86">
        <f>TRUNC((I1965+H1965)*F1965,2)</f>
        <v>2103.1999999999998</v>
      </c>
      <c r="K1965" s="86">
        <f>TRUNC((I1965+H1965)*G1965,2)</f>
        <v>2103.1999999999998</v>
      </c>
    </row>
    <row r="1966" spans="1:11" x14ac:dyDescent="0.2">
      <c r="A1966" s="44" t="s">
        <v>3122</v>
      </c>
      <c r="B1966" s="45"/>
      <c r="C1966" s="45"/>
      <c r="D1966" s="44" t="s">
        <v>745</v>
      </c>
      <c r="E1966" s="45"/>
      <c r="F1966" s="79"/>
      <c r="G1966" s="79"/>
      <c r="H1966" s="79"/>
      <c r="I1966" s="79"/>
      <c r="J1966" s="87">
        <f>SUM(J1967:J1968)</f>
        <v>353.16</v>
      </c>
      <c r="K1966" s="87">
        <f>SUM(K1967:K1968)</f>
        <v>353.16</v>
      </c>
    </row>
    <row r="1967" spans="1:11" ht="22.5" x14ac:dyDescent="0.2">
      <c r="A1967" s="28" t="s">
        <v>3123</v>
      </c>
      <c r="B1967" s="50" t="s">
        <v>234</v>
      </c>
      <c r="C1967" s="51">
        <v>200150</v>
      </c>
      <c r="D1967" s="236" t="s">
        <v>747</v>
      </c>
      <c r="E1967" s="48" t="s">
        <v>236</v>
      </c>
      <c r="F1967" s="74">
        <v>18.5</v>
      </c>
      <c r="G1967" s="54">
        <v>18.5</v>
      </c>
      <c r="H1967" s="54">
        <v>3.05</v>
      </c>
      <c r="I1967" s="54">
        <v>1.03</v>
      </c>
      <c r="J1967" s="86">
        <f t="shared" ref="J1967:J1968" si="466">TRUNC((I1967+H1967)*F1967,2)</f>
        <v>75.48</v>
      </c>
      <c r="K1967" s="86">
        <f t="shared" ref="K1967:K1968" si="467">TRUNC((I1967+H1967)*G1967,2)</f>
        <v>75.48</v>
      </c>
    </row>
    <row r="1968" spans="1:11" ht="22.5" x14ac:dyDescent="0.2">
      <c r="A1968" s="28" t="s">
        <v>3124</v>
      </c>
      <c r="B1968" s="50" t="s">
        <v>234</v>
      </c>
      <c r="C1968" s="51">
        <v>200403</v>
      </c>
      <c r="D1968" s="236" t="s">
        <v>751</v>
      </c>
      <c r="E1968" s="48" t="s">
        <v>236</v>
      </c>
      <c r="F1968" s="74">
        <v>18.5</v>
      </c>
      <c r="G1968" s="54">
        <v>18.5</v>
      </c>
      <c r="H1968" s="54">
        <v>2.4</v>
      </c>
      <c r="I1968" s="54">
        <v>12.610000000000001</v>
      </c>
      <c r="J1968" s="86">
        <f t="shared" si="466"/>
        <v>277.68</v>
      </c>
      <c r="K1968" s="86">
        <f t="shared" si="467"/>
        <v>277.68</v>
      </c>
    </row>
    <row r="1969" spans="1:11" x14ac:dyDescent="0.2">
      <c r="A1969" s="44" t="s">
        <v>3125</v>
      </c>
      <c r="B1969" s="45"/>
      <c r="C1969" s="45"/>
      <c r="D1969" s="44" t="s">
        <v>299</v>
      </c>
      <c r="E1969" s="45"/>
      <c r="F1969" s="79"/>
      <c r="G1969" s="79"/>
      <c r="H1969" s="79"/>
      <c r="I1969" s="79"/>
      <c r="J1969" s="85">
        <f>SUM(J1970:J1973)</f>
        <v>6989.5899999999992</v>
      </c>
      <c r="K1969" s="85">
        <f>SUM(K1970:K1973)</f>
        <v>6989.5899999999992</v>
      </c>
    </row>
    <row r="1970" spans="1:11" ht="22.5" x14ac:dyDescent="0.2">
      <c r="A1970" s="28" t="s">
        <v>3126</v>
      </c>
      <c r="B1970" s="50" t="s">
        <v>234</v>
      </c>
      <c r="C1970" s="51">
        <v>220101</v>
      </c>
      <c r="D1970" s="236" t="s">
        <v>764</v>
      </c>
      <c r="E1970" s="48" t="s">
        <v>236</v>
      </c>
      <c r="F1970" s="74">
        <v>55.29</v>
      </c>
      <c r="G1970" s="54">
        <v>55.29</v>
      </c>
      <c r="H1970" s="54">
        <v>22.3</v>
      </c>
      <c r="I1970" s="54">
        <v>9.2199999999999989</v>
      </c>
      <c r="J1970" s="86">
        <f t="shared" ref="J1970:J1973" si="468">TRUNC((I1970+H1970)*F1970,2)</f>
        <v>1742.74</v>
      </c>
      <c r="K1970" s="86">
        <f t="shared" ref="K1970:K1973" si="469">TRUNC((I1970+H1970)*G1970,2)</f>
        <v>1742.74</v>
      </c>
    </row>
    <row r="1971" spans="1:11" ht="33.75" x14ac:dyDescent="0.2">
      <c r="A1971" s="28" t="s">
        <v>3127</v>
      </c>
      <c r="B1971" s="50" t="s">
        <v>400</v>
      </c>
      <c r="C1971" s="58" t="s">
        <v>766</v>
      </c>
      <c r="D1971" s="236" t="s">
        <v>767</v>
      </c>
      <c r="E1971" s="48" t="s">
        <v>236</v>
      </c>
      <c r="F1971" s="74">
        <v>55.29</v>
      </c>
      <c r="G1971" s="54">
        <v>55.29</v>
      </c>
      <c r="H1971" s="54">
        <v>57.449999999999996</v>
      </c>
      <c r="I1971" s="54">
        <v>18.240000000000002</v>
      </c>
      <c r="J1971" s="86">
        <f t="shared" si="468"/>
        <v>4184.8999999999996</v>
      </c>
      <c r="K1971" s="86">
        <f t="shared" si="469"/>
        <v>4184.8999999999996</v>
      </c>
    </row>
    <row r="1972" spans="1:11" ht="22.5" x14ac:dyDescent="0.2">
      <c r="A1972" s="28" t="s">
        <v>3128</v>
      </c>
      <c r="B1972" s="50" t="s">
        <v>400</v>
      </c>
      <c r="C1972" s="58" t="s">
        <v>769</v>
      </c>
      <c r="D1972" s="236" t="s">
        <v>770</v>
      </c>
      <c r="E1972" s="48" t="s">
        <v>255</v>
      </c>
      <c r="F1972" s="74">
        <v>6.25</v>
      </c>
      <c r="G1972" s="54">
        <v>6.25</v>
      </c>
      <c r="H1972" s="54">
        <v>16.41</v>
      </c>
      <c r="I1972" s="54">
        <v>0.28999999999999998</v>
      </c>
      <c r="J1972" s="86">
        <f t="shared" si="468"/>
        <v>104.37</v>
      </c>
      <c r="K1972" s="86">
        <f t="shared" si="469"/>
        <v>104.37</v>
      </c>
    </row>
    <row r="1973" spans="1:11" ht="33.75" x14ac:dyDescent="0.2">
      <c r="A1973" s="28" t="s">
        <v>3129</v>
      </c>
      <c r="B1973" s="50" t="s">
        <v>234</v>
      </c>
      <c r="C1973" s="51">
        <v>221120</v>
      </c>
      <c r="D1973" s="236" t="s">
        <v>2726</v>
      </c>
      <c r="E1973" s="48" t="s">
        <v>236</v>
      </c>
      <c r="F1973" s="74">
        <v>4.87</v>
      </c>
      <c r="G1973" s="54">
        <v>4.87</v>
      </c>
      <c r="H1973" s="54">
        <v>176.08</v>
      </c>
      <c r="I1973" s="54">
        <v>20.55</v>
      </c>
      <c r="J1973" s="86">
        <f t="shared" si="468"/>
        <v>957.58</v>
      </c>
      <c r="K1973" s="86">
        <f t="shared" si="469"/>
        <v>957.58</v>
      </c>
    </row>
    <row r="1974" spans="1:11" x14ac:dyDescent="0.2">
      <c r="A1974" s="44" t="s">
        <v>3130</v>
      </c>
      <c r="B1974" s="45"/>
      <c r="C1974" s="45"/>
      <c r="D1974" s="44" t="s">
        <v>1360</v>
      </c>
      <c r="E1974" s="45"/>
      <c r="F1974" s="79"/>
      <c r="G1974" s="79"/>
      <c r="H1974" s="79"/>
      <c r="I1974" s="79"/>
      <c r="J1974" s="85">
        <f>SUM(J1975:J1976)</f>
        <v>13291.18</v>
      </c>
      <c r="K1974" s="85">
        <f>SUM(K1975:K1976)</f>
        <v>13291.18</v>
      </c>
    </row>
    <row r="1975" spans="1:11" ht="22.5" x14ac:dyDescent="0.2">
      <c r="A1975" s="28" t="s">
        <v>3131</v>
      </c>
      <c r="B1975" s="50" t="s">
        <v>400</v>
      </c>
      <c r="C1975" s="58" t="s">
        <v>2818</v>
      </c>
      <c r="D1975" s="236" t="s">
        <v>2819</v>
      </c>
      <c r="E1975" s="48" t="s">
        <v>255</v>
      </c>
      <c r="F1975" s="74">
        <v>5.12</v>
      </c>
      <c r="G1975" s="54">
        <v>5.12</v>
      </c>
      <c r="H1975" s="54">
        <v>278.70999999999998</v>
      </c>
      <c r="I1975" s="54">
        <v>34.230000000000004</v>
      </c>
      <c r="J1975" s="86">
        <f t="shared" ref="J1975:J1976" si="470">TRUNC((I1975+H1975)*F1975,2)</f>
        <v>1602.25</v>
      </c>
      <c r="K1975" s="86">
        <f t="shared" ref="K1975:K1976" si="471">TRUNC((I1975+H1975)*G1975,2)</f>
        <v>1602.25</v>
      </c>
    </row>
    <row r="1976" spans="1:11" ht="22.5" x14ac:dyDescent="0.2">
      <c r="A1976" s="28" t="s">
        <v>3132</v>
      </c>
      <c r="B1976" s="50" t="s">
        <v>400</v>
      </c>
      <c r="C1976" s="58" t="s">
        <v>999</v>
      </c>
      <c r="D1976" s="236" t="s">
        <v>1000</v>
      </c>
      <c r="E1976" s="48" t="s">
        <v>255</v>
      </c>
      <c r="F1976" s="74">
        <v>34.44</v>
      </c>
      <c r="G1976" s="54">
        <v>34.44</v>
      </c>
      <c r="H1976" s="54">
        <v>305.17</v>
      </c>
      <c r="I1976" s="54">
        <v>34.230000000000004</v>
      </c>
      <c r="J1976" s="86">
        <f t="shared" si="470"/>
        <v>11688.93</v>
      </c>
      <c r="K1976" s="86">
        <f t="shared" si="471"/>
        <v>11688.93</v>
      </c>
    </row>
    <row r="1977" spans="1:11" x14ac:dyDescent="0.2">
      <c r="A1977" s="44" t="s">
        <v>3133</v>
      </c>
      <c r="B1977" s="45"/>
      <c r="C1977" s="45"/>
      <c r="D1977" s="44" t="s">
        <v>303</v>
      </c>
      <c r="E1977" s="45"/>
      <c r="F1977" s="79"/>
      <c r="G1977" s="79"/>
      <c r="H1977" s="79"/>
      <c r="I1977" s="79"/>
      <c r="J1977" s="85">
        <f>SUM(J1978,J1980,J1982)</f>
        <v>1462.3500000000001</v>
      </c>
      <c r="K1977" s="85">
        <f>SUM(K1978,K1980,K1982)</f>
        <v>1462.3500000000001</v>
      </c>
    </row>
    <row r="1978" spans="1:11" x14ac:dyDescent="0.2">
      <c r="A1978" s="55" t="s">
        <v>3134</v>
      </c>
      <c r="B1978" s="56"/>
      <c r="C1978" s="56"/>
      <c r="D1978" s="55" t="s">
        <v>3059</v>
      </c>
      <c r="E1978" s="56"/>
      <c r="F1978" s="80"/>
      <c r="G1978" s="80"/>
      <c r="H1978" s="80"/>
      <c r="I1978" s="80"/>
      <c r="J1978" s="88">
        <f>J1979</f>
        <v>893.14</v>
      </c>
      <c r="K1978" s="88">
        <f>K1979</f>
        <v>893.14</v>
      </c>
    </row>
    <row r="1979" spans="1:11" ht="22.5" x14ac:dyDescent="0.2">
      <c r="A1979" s="28" t="s">
        <v>3135</v>
      </c>
      <c r="B1979" s="50" t="s">
        <v>234</v>
      </c>
      <c r="C1979" s="51">
        <v>261609</v>
      </c>
      <c r="D1979" s="236" t="s">
        <v>815</v>
      </c>
      <c r="E1979" s="48" t="s">
        <v>236</v>
      </c>
      <c r="F1979" s="74">
        <v>78.83</v>
      </c>
      <c r="G1979" s="54">
        <v>78.83</v>
      </c>
      <c r="H1979" s="54">
        <v>8.0399999999999991</v>
      </c>
      <c r="I1979" s="54">
        <v>3.29</v>
      </c>
      <c r="J1979" s="86">
        <f>TRUNC((I1979+H1979)*F1979,2)</f>
        <v>893.14</v>
      </c>
      <c r="K1979" s="86">
        <f>TRUNC((I1979+H1979)*G1979,2)</f>
        <v>893.14</v>
      </c>
    </row>
    <row r="1980" spans="1:11" x14ac:dyDescent="0.2">
      <c r="A1980" s="55" t="s">
        <v>3136</v>
      </c>
      <c r="B1980" s="56"/>
      <c r="C1980" s="56"/>
      <c r="D1980" s="55" t="s">
        <v>1382</v>
      </c>
      <c r="E1980" s="56"/>
      <c r="F1980" s="80"/>
      <c r="G1980" s="80"/>
      <c r="H1980" s="80"/>
      <c r="I1980" s="80"/>
      <c r="J1980" s="89">
        <f>J1981</f>
        <v>362.01</v>
      </c>
      <c r="K1980" s="89">
        <f>K1981</f>
        <v>362.01</v>
      </c>
    </row>
    <row r="1981" spans="1:11" ht="22.5" x14ac:dyDescent="0.2">
      <c r="A1981" s="28" t="s">
        <v>3137</v>
      </c>
      <c r="B1981" s="50" t="s">
        <v>234</v>
      </c>
      <c r="C1981" s="51">
        <v>261602</v>
      </c>
      <c r="D1981" s="236" t="s">
        <v>305</v>
      </c>
      <c r="E1981" s="48" t="s">
        <v>236</v>
      </c>
      <c r="F1981" s="74">
        <v>16.5</v>
      </c>
      <c r="G1981" s="54">
        <v>16.5</v>
      </c>
      <c r="H1981" s="54">
        <v>9.5599999999999987</v>
      </c>
      <c r="I1981" s="54">
        <v>12.379999999999999</v>
      </c>
      <c r="J1981" s="86">
        <f>TRUNC((I1981+H1981)*F1981,2)</f>
        <v>362.01</v>
      </c>
      <c r="K1981" s="86">
        <f>TRUNC((I1981+H1981)*G1981,2)</f>
        <v>362.01</v>
      </c>
    </row>
    <row r="1982" spans="1:11" x14ac:dyDescent="0.2">
      <c r="A1982" s="55" t="s">
        <v>3138</v>
      </c>
      <c r="B1982" s="56"/>
      <c r="C1982" s="56"/>
      <c r="D1982" s="55" t="s">
        <v>801</v>
      </c>
      <c r="E1982" s="56"/>
      <c r="F1982" s="80"/>
      <c r="G1982" s="80"/>
      <c r="H1982" s="80"/>
      <c r="I1982" s="80"/>
      <c r="J1982" s="89">
        <f>J1983</f>
        <v>207.2</v>
      </c>
      <c r="K1982" s="89">
        <f>K1983</f>
        <v>207.2</v>
      </c>
    </row>
    <row r="1983" spans="1:11" ht="22.5" x14ac:dyDescent="0.2">
      <c r="A1983" s="28" t="s">
        <v>3139</v>
      </c>
      <c r="B1983" s="50" t="s">
        <v>234</v>
      </c>
      <c r="C1983" s="51">
        <v>261000</v>
      </c>
      <c r="D1983" s="236" t="s">
        <v>803</v>
      </c>
      <c r="E1983" s="48" t="s">
        <v>236</v>
      </c>
      <c r="F1983" s="74">
        <v>18.5</v>
      </c>
      <c r="G1983" s="54">
        <v>18.5</v>
      </c>
      <c r="H1983" s="54">
        <v>4.55</v>
      </c>
      <c r="I1983" s="54">
        <v>6.6499999999999995</v>
      </c>
      <c r="J1983" s="86">
        <f>TRUNC((I1983+H1983)*F1983,2)</f>
        <v>207.2</v>
      </c>
      <c r="K1983" s="86">
        <f>TRUNC((I1983+H1983)*G1983,2)</f>
        <v>207.2</v>
      </c>
    </row>
    <row r="1984" spans="1:11" x14ac:dyDescent="0.2">
      <c r="A1984" s="40">
        <v>24</v>
      </c>
      <c r="B1984" s="41"/>
      <c r="C1984" s="41"/>
      <c r="D1984" s="42" t="s">
        <v>211</v>
      </c>
      <c r="E1984" s="43" t="s">
        <v>230</v>
      </c>
      <c r="F1984" s="77">
        <v>1</v>
      </c>
      <c r="G1984" s="78"/>
      <c r="H1984" s="78"/>
      <c r="I1984" s="78"/>
      <c r="J1984" s="84">
        <f>SUM(J1985,J1990,J1992,J1995,J1997,J2001,J2007)</f>
        <v>120629.15999999997</v>
      </c>
      <c r="K1984" s="84">
        <f>SUM(K1985,K1990,K1992,K1995,K1997,K2001,K2007)</f>
        <v>120629.15999999997</v>
      </c>
    </row>
    <row r="1985" spans="1:11" x14ac:dyDescent="0.2">
      <c r="A1985" s="44" t="s">
        <v>3140</v>
      </c>
      <c r="B1985" s="45"/>
      <c r="C1985" s="45"/>
      <c r="D1985" s="44" t="s">
        <v>232</v>
      </c>
      <c r="E1985" s="45"/>
      <c r="F1985" s="79"/>
      <c r="G1985" s="79"/>
      <c r="H1985" s="79"/>
      <c r="I1985" s="79"/>
      <c r="J1985" s="85">
        <f>SUM(J1986:J1989)</f>
        <v>5983.22</v>
      </c>
      <c r="K1985" s="85">
        <f>SUM(K1986:K1989)</f>
        <v>5983.22</v>
      </c>
    </row>
    <row r="1986" spans="1:11" ht="22.5" x14ac:dyDescent="0.2">
      <c r="A1986" s="28" t="s">
        <v>3141</v>
      </c>
      <c r="B1986" s="50" t="s">
        <v>234</v>
      </c>
      <c r="C1986" s="51">
        <v>20121</v>
      </c>
      <c r="D1986" s="236" t="s">
        <v>834</v>
      </c>
      <c r="E1986" s="48" t="s">
        <v>280</v>
      </c>
      <c r="F1986" s="74">
        <v>40.299999999999997</v>
      </c>
      <c r="G1986" s="54">
        <v>40.299999999999997</v>
      </c>
      <c r="H1986" s="54">
        <v>0</v>
      </c>
      <c r="I1986" s="54">
        <v>135</v>
      </c>
      <c r="J1986" s="86">
        <f t="shared" ref="J1986:J1989" si="472">TRUNC((I1986+H1986)*F1986,2)</f>
        <v>5440.5</v>
      </c>
      <c r="K1986" s="86">
        <f t="shared" ref="K1986:K1989" si="473">TRUNC((I1986+H1986)*G1986,2)</f>
        <v>5440.5</v>
      </c>
    </row>
    <row r="1987" spans="1:11" ht="33.75" x14ac:dyDescent="0.2">
      <c r="A1987" s="28" t="s">
        <v>3142</v>
      </c>
      <c r="B1987" s="50" t="s">
        <v>234</v>
      </c>
      <c r="C1987" s="51">
        <v>20118</v>
      </c>
      <c r="D1987" s="236" t="s">
        <v>836</v>
      </c>
      <c r="E1987" s="48" t="s">
        <v>280</v>
      </c>
      <c r="F1987" s="74">
        <v>13.99</v>
      </c>
      <c r="G1987" s="54">
        <v>13.99</v>
      </c>
      <c r="H1987" s="54">
        <v>0</v>
      </c>
      <c r="I1987" s="54">
        <v>32.46</v>
      </c>
      <c r="J1987" s="86">
        <f t="shared" si="472"/>
        <v>454.11</v>
      </c>
      <c r="K1987" s="86">
        <f t="shared" si="473"/>
        <v>454.11</v>
      </c>
    </row>
    <row r="1988" spans="1:11" ht="22.5" x14ac:dyDescent="0.2">
      <c r="A1988" s="28" t="s">
        <v>3143</v>
      </c>
      <c r="B1988" s="50" t="s">
        <v>400</v>
      </c>
      <c r="C1988" s="58" t="s">
        <v>841</v>
      </c>
      <c r="D1988" s="236" t="s">
        <v>842</v>
      </c>
      <c r="E1988" s="48" t="s">
        <v>555</v>
      </c>
      <c r="F1988" s="74">
        <v>1</v>
      </c>
      <c r="G1988" s="54">
        <v>1</v>
      </c>
      <c r="H1988" s="54">
        <v>0</v>
      </c>
      <c r="I1988" s="54">
        <v>23.64</v>
      </c>
      <c r="J1988" s="86">
        <f t="shared" si="472"/>
        <v>23.64</v>
      </c>
      <c r="K1988" s="86">
        <f t="shared" si="473"/>
        <v>23.64</v>
      </c>
    </row>
    <row r="1989" spans="1:11" ht="22.5" x14ac:dyDescent="0.2">
      <c r="A1989" s="28" t="s">
        <v>3144</v>
      </c>
      <c r="B1989" s="50" t="s">
        <v>400</v>
      </c>
      <c r="C1989" s="58" t="s">
        <v>844</v>
      </c>
      <c r="D1989" s="236" t="s">
        <v>845</v>
      </c>
      <c r="E1989" s="48" t="s">
        <v>230</v>
      </c>
      <c r="F1989" s="74">
        <v>1</v>
      </c>
      <c r="G1989" s="54">
        <v>1</v>
      </c>
      <c r="H1989" s="54">
        <v>0</v>
      </c>
      <c r="I1989" s="54">
        <v>64.97</v>
      </c>
      <c r="J1989" s="86">
        <f t="shared" si="472"/>
        <v>64.97</v>
      </c>
      <c r="K1989" s="86">
        <f t="shared" si="473"/>
        <v>64.97</v>
      </c>
    </row>
    <row r="1990" spans="1:11" x14ac:dyDescent="0.2">
      <c r="A1990" s="44" t="s">
        <v>3145</v>
      </c>
      <c r="B1990" s="45"/>
      <c r="C1990" s="45"/>
      <c r="D1990" s="44" t="s">
        <v>246</v>
      </c>
      <c r="E1990" s="45"/>
      <c r="F1990" s="79"/>
      <c r="G1990" s="79"/>
      <c r="H1990" s="79"/>
      <c r="I1990" s="79"/>
      <c r="J1990" s="85">
        <f>J1991</f>
        <v>2097.38</v>
      </c>
      <c r="K1990" s="85">
        <f>K1991</f>
        <v>2097.38</v>
      </c>
    </row>
    <row r="1991" spans="1:11" ht="22.5" x14ac:dyDescent="0.2">
      <c r="A1991" s="28" t="s">
        <v>3146</v>
      </c>
      <c r="B1991" s="50" t="s">
        <v>234</v>
      </c>
      <c r="C1991" s="51">
        <v>30101</v>
      </c>
      <c r="D1991" s="236" t="s">
        <v>311</v>
      </c>
      <c r="E1991" s="48" t="s">
        <v>280</v>
      </c>
      <c r="F1991" s="74">
        <v>57.29</v>
      </c>
      <c r="G1991" s="54">
        <v>57.29</v>
      </c>
      <c r="H1991" s="54">
        <v>28.6</v>
      </c>
      <c r="I1991" s="54">
        <v>8.01</v>
      </c>
      <c r="J1991" s="86">
        <f>TRUNC((I1991+H1991)*F1991,2)</f>
        <v>2097.38</v>
      </c>
      <c r="K1991" s="86">
        <f>TRUNC((I1991+H1991)*G1991,2)</f>
        <v>2097.38</v>
      </c>
    </row>
    <row r="1992" spans="1:11" x14ac:dyDescent="0.2">
      <c r="A1992" s="44" t="s">
        <v>3147</v>
      </c>
      <c r="B1992" s="45"/>
      <c r="C1992" s="45"/>
      <c r="D1992" s="44" t="s">
        <v>277</v>
      </c>
      <c r="E1992" s="45"/>
      <c r="F1992" s="79"/>
      <c r="G1992" s="79"/>
      <c r="H1992" s="79"/>
      <c r="I1992" s="79"/>
      <c r="J1992" s="85">
        <f>SUM(J1993:J1994)</f>
        <v>3950.32</v>
      </c>
      <c r="K1992" s="85">
        <f>SUM(K1993:K1994)</f>
        <v>3950.32</v>
      </c>
    </row>
    <row r="1993" spans="1:11" ht="33.75" x14ac:dyDescent="0.2">
      <c r="A1993" s="28" t="s">
        <v>3148</v>
      </c>
      <c r="B1993" s="50" t="s">
        <v>234</v>
      </c>
      <c r="C1993" s="51">
        <v>41140</v>
      </c>
      <c r="D1993" s="237" t="s">
        <v>316</v>
      </c>
      <c r="E1993" s="48" t="s">
        <v>236</v>
      </c>
      <c r="F1993" s="74">
        <v>806.19</v>
      </c>
      <c r="G1993" s="54">
        <v>806.19</v>
      </c>
      <c r="H1993" s="54">
        <v>0</v>
      </c>
      <c r="I1993" s="54">
        <v>2.2599999999999998</v>
      </c>
      <c r="J1993" s="86">
        <f t="shared" ref="J1993:J1994" si="474">TRUNC((I1993+H1993)*F1993,2)</f>
        <v>1821.98</v>
      </c>
      <c r="K1993" s="86">
        <f t="shared" ref="K1993:K1994" si="475">TRUNC((I1993+H1993)*G1993,2)</f>
        <v>1821.98</v>
      </c>
    </row>
    <row r="1994" spans="1:11" ht="33.75" x14ac:dyDescent="0.2">
      <c r="A1994" s="52" t="s">
        <v>3149</v>
      </c>
      <c r="B1994" s="46" t="s">
        <v>318</v>
      </c>
      <c r="C1994" s="47">
        <v>97083</v>
      </c>
      <c r="D1994" s="236" t="s">
        <v>319</v>
      </c>
      <c r="E1994" s="53" t="s">
        <v>236</v>
      </c>
      <c r="F1994" s="74">
        <v>806.19</v>
      </c>
      <c r="G1994" s="54">
        <v>806.19</v>
      </c>
      <c r="H1994" s="54">
        <v>0.77</v>
      </c>
      <c r="I1994" s="54">
        <v>1.87</v>
      </c>
      <c r="J1994" s="86">
        <f t="shared" si="474"/>
        <v>2128.34</v>
      </c>
      <c r="K1994" s="86">
        <f t="shared" si="475"/>
        <v>2128.34</v>
      </c>
    </row>
    <row r="1995" spans="1:11" x14ac:dyDescent="0.2">
      <c r="A1995" s="44" t="s">
        <v>3150</v>
      </c>
      <c r="B1995" s="45"/>
      <c r="C1995" s="45"/>
      <c r="D1995" s="44" t="s">
        <v>688</v>
      </c>
      <c r="E1995" s="45"/>
      <c r="F1995" s="79"/>
      <c r="G1995" s="79"/>
      <c r="H1995" s="79"/>
      <c r="I1995" s="79"/>
      <c r="J1995" s="85">
        <f>J1996</f>
        <v>4860.7700000000004</v>
      </c>
      <c r="K1995" s="85">
        <f>K1996</f>
        <v>4860.7700000000004</v>
      </c>
    </row>
    <row r="1996" spans="1:11" ht="22.5" x14ac:dyDescent="0.2">
      <c r="A1996" s="28" t="s">
        <v>3151</v>
      </c>
      <c r="B1996" s="50" t="s">
        <v>400</v>
      </c>
      <c r="C1996" s="58" t="s">
        <v>3152</v>
      </c>
      <c r="D1996" s="236" t="s">
        <v>3153</v>
      </c>
      <c r="E1996" s="48" t="s">
        <v>236</v>
      </c>
      <c r="F1996" s="74">
        <v>81.040000000000006</v>
      </c>
      <c r="G1996" s="54">
        <v>81.040000000000006</v>
      </c>
      <c r="H1996" s="54">
        <v>40.349999999999994</v>
      </c>
      <c r="I1996" s="54">
        <v>19.63</v>
      </c>
      <c r="J1996" s="86">
        <f>TRUNC((I1996+H1996)*F1996,2)</f>
        <v>4860.7700000000004</v>
      </c>
      <c r="K1996" s="86">
        <f>TRUNC((I1996+H1996)*G1996,2)</f>
        <v>4860.7700000000004</v>
      </c>
    </row>
    <row r="1997" spans="1:11" x14ac:dyDescent="0.2">
      <c r="A1997" s="44" t="s">
        <v>3154</v>
      </c>
      <c r="B1997" s="45"/>
      <c r="C1997" s="45"/>
      <c r="D1997" s="44" t="s">
        <v>299</v>
      </c>
      <c r="E1997" s="45"/>
      <c r="F1997" s="79"/>
      <c r="G1997" s="79"/>
      <c r="H1997" s="79"/>
      <c r="I1997" s="79"/>
      <c r="J1997" s="85">
        <f>SUM(J1998:J2000)</f>
        <v>49102.02</v>
      </c>
      <c r="K1997" s="85">
        <f>SUM(K1998:K2000)</f>
        <v>49102.02</v>
      </c>
    </row>
    <row r="1998" spans="1:11" ht="22.5" x14ac:dyDescent="0.2">
      <c r="A1998" s="28" t="s">
        <v>3155</v>
      </c>
      <c r="B1998" s="50" t="s">
        <v>234</v>
      </c>
      <c r="C1998" s="51">
        <v>220107</v>
      </c>
      <c r="D1998" s="236" t="s">
        <v>774</v>
      </c>
      <c r="E1998" s="48" t="s">
        <v>280</v>
      </c>
      <c r="F1998" s="74">
        <v>24.18</v>
      </c>
      <c r="G1998" s="54">
        <v>24.18</v>
      </c>
      <c r="H1998" s="54">
        <v>151.24</v>
      </c>
      <c r="I1998" s="54">
        <v>21.01</v>
      </c>
      <c r="J1998" s="86">
        <f t="shared" ref="J1998:J2000" si="476">TRUNC((I1998+H1998)*F1998,2)</f>
        <v>4165</v>
      </c>
      <c r="K1998" s="86">
        <f t="shared" ref="K1998:K2000" si="477">TRUNC((I1998+H1998)*G1998,2)</f>
        <v>4165</v>
      </c>
    </row>
    <row r="1999" spans="1:11" ht="22.5" x14ac:dyDescent="0.2">
      <c r="A1999" s="28" t="s">
        <v>3156</v>
      </c>
      <c r="B1999" s="50" t="s">
        <v>400</v>
      </c>
      <c r="C1999" s="58" t="s">
        <v>3157</v>
      </c>
      <c r="D1999" s="236" t="s">
        <v>3158</v>
      </c>
      <c r="E1999" s="48" t="s">
        <v>236</v>
      </c>
      <c r="F1999" s="74">
        <v>806.19</v>
      </c>
      <c r="G1999" s="54">
        <v>806.19</v>
      </c>
      <c r="H1999" s="54">
        <v>10.4</v>
      </c>
      <c r="I1999" s="54">
        <v>0.91999999999999993</v>
      </c>
      <c r="J1999" s="86">
        <f t="shared" si="476"/>
        <v>9126.07</v>
      </c>
      <c r="K1999" s="86">
        <f t="shared" si="477"/>
        <v>9126.07</v>
      </c>
    </row>
    <row r="2000" spans="1:11" ht="22.5" x14ac:dyDescent="0.2">
      <c r="A2000" s="28" t="s">
        <v>3159</v>
      </c>
      <c r="B2000" s="50" t="s">
        <v>234</v>
      </c>
      <c r="C2000" s="51">
        <v>220061</v>
      </c>
      <c r="D2000" s="236" t="s">
        <v>1012</v>
      </c>
      <c r="E2000" s="48" t="s">
        <v>236</v>
      </c>
      <c r="F2000" s="74">
        <v>806.19</v>
      </c>
      <c r="G2000" s="54">
        <v>806.19</v>
      </c>
      <c r="H2000" s="54">
        <v>34.82</v>
      </c>
      <c r="I2000" s="54">
        <v>9.6</v>
      </c>
      <c r="J2000" s="86">
        <f t="shared" si="476"/>
        <v>35810.949999999997</v>
      </c>
      <c r="K2000" s="86">
        <f t="shared" si="477"/>
        <v>35810.949999999997</v>
      </c>
    </row>
    <row r="2001" spans="1:11" x14ac:dyDescent="0.2">
      <c r="A2001" s="44" t="s">
        <v>3160</v>
      </c>
      <c r="B2001" s="45"/>
      <c r="C2001" s="45"/>
      <c r="D2001" s="44" t="s">
        <v>303</v>
      </c>
      <c r="E2001" s="45"/>
      <c r="F2001" s="79"/>
      <c r="G2001" s="79"/>
      <c r="H2001" s="79"/>
      <c r="I2001" s="79"/>
      <c r="J2001" s="85">
        <f>SUM(J2002,J2005)</f>
        <v>42281.739999999991</v>
      </c>
      <c r="K2001" s="85">
        <f>SUM(K2002,K2005)</f>
        <v>42281.739999999991</v>
      </c>
    </row>
    <row r="2002" spans="1:11" x14ac:dyDescent="0.2">
      <c r="A2002" s="55" t="s">
        <v>3161</v>
      </c>
      <c r="B2002" s="56"/>
      <c r="C2002" s="56"/>
      <c r="D2002" s="55" t="s">
        <v>3162</v>
      </c>
      <c r="E2002" s="56"/>
      <c r="F2002" s="80"/>
      <c r="G2002" s="80"/>
      <c r="H2002" s="80"/>
      <c r="I2002" s="80"/>
      <c r="J2002" s="88">
        <f>SUM(J2003:J2004)</f>
        <v>40532.899999999994</v>
      </c>
      <c r="K2002" s="88">
        <f>SUM(K2003:K2004)</f>
        <v>40532.899999999994</v>
      </c>
    </row>
    <row r="2003" spans="1:11" ht="33.75" x14ac:dyDescent="0.2">
      <c r="A2003" s="28" t="s">
        <v>3163</v>
      </c>
      <c r="B2003" s="50" t="s">
        <v>318</v>
      </c>
      <c r="C2003" s="51">
        <v>102494</v>
      </c>
      <c r="D2003" s="237" t="s">
        <v>1032</v>
      </c>
      <c r="E2003" s="48" t="s">
        <v>236</v>
      </c>
      <c r="F2003" s="74">
        <v>806.19</v>
      </c>
      <c r="G2003" s="54">
        <v>806.19</v>
      </c>
      <c r="H2003" s="54">
        <v>40.35</v>
      </c>
      <c r="I2003" s="54">
        <v>6.43</v>
      </c>
      <c r="J2003" s="86">
        <f t="shared" ref="J2003:J2004" si="478">TRUNC((I2003+H2003)*F2003,2)</f>
        <v>37713.56</v>
      </c>
      <c r="K2003" s="86">
        <f t="shared" ref="K2003:K2004" si="479">TRUNC((I2003+H2003)*G2003,2)</f>
        <v>37713.56</v>
      </c>
    </row>
    <row r="2004" spans="1:11" ht="33.75" x14ac:dyDescent="0.2">
      <c r="A2004" s="28" t="s">
        <v>3164</v>
      </c>
      <c r="B2004" s="50" t="s">
        <v>318</v>
      </c>
      <c r="C2004" s="51">
        <v>102506</v>
      </c>
      <c r="D2004" s="236" t="s">
        <v>1034</v>
      </c>
      <c r="E2004" s="48" t="s">
        <v>255</v>
      </c>
      <c r="F2004" s="74">
        <v>318.20999999999998</v>
      </c>
      <c r="G2004" s="54">
        <v>318.20999999999998</v>
      </c>
      <c r="H2004" s="54">
        <v>3.23</v>
      </c>
      <c r="I2004" s="54">
        <v>5.63</v>
      </c>
      <c r="J2004" s="86">
        <f t="shared" si="478"/>
        <v>2819.34</v>
      </c>
      <c r="K2004" s="86">
        <f t="shared" si="479"/>
        <v>2819.34</v>
      </c>
    </row>
    <row r="2005" spans="1:11" x14ac:dyDescent="0.2">
      <c r="A2005" s="55" t="s">
        <v>3165</v>
      </c>
      <c r="B2005" s="56"/>
      <c r="C2005" s="56"/>
      <c r="D2005" s="55" t="s">
        <v>982</v>
      </c>
      <c r="E2005" s="56"/>
      <c r="F2005" s="80"/>
      <c r="G2005" s="80"/>
      <c r="H2005" s="80"/>
      <c r="I2005" s="80"/>
      <c r="J2005" s="88">
        <f>J2006</f>
        <v>1748.84</v>
      </c>
      <c r="K2005" s="88">
        <f>K2006</f>
        <v>1748.84</v>
      </c>
    </row>
    <row r="2006" spans="1:11" ht="22.5" x14ac:dyDescent="0.2">
      <c r="A2006" s="28" t="s">
        <v>3166</v>
      </c>
      <c r="B2006" s="50" t="s">
        <v>234</v>
      </c>
      <c r="C2006" s="51">
        <v>261703</v>
      </c>
      <c r="D2006" s="236" t="s">
        <v>807</v>
      </c>
      <c r="E2006" s="48" t="s">
        <v>236</v>
      </c>
      <c r="F2006" s="74">
        <v>162.08000000000001</v>
      </c>
      <c r="G2006" s="54">
        <v>162.08000000000001</v>
      </c>
      <c r="H2006" s="54">
        <v>3.33</v>
      </c>
      <c r="I2006" s="54">
        <v>7.46</v>
      </c>
      <c r="J2006" s="86">
        <f>TRUNC((I2006+H2006)*F2006,2)</f>
        <v>1748.84</v>
      </c>
      <c r="K2006" s="86">
        <f>TRUNC((I2006+H2006)*G2006,2)</f>
        <v>1748.84</v>
      </c>
    </row>
    <row r="2007" spans="1:11" x14ac:dyDescent="0.2">
      <c r="A2007" s="44" t="s">
        <v>3167</v>
      </c>
      <c r="B2007" s="45"/>
      <c r="C2007" s="45"/>
      <c r="D2007" s="44" t="s">
        <v>266</v>
      </c>
      <c r="E2007" s="45"/>
      <c r="F2007" s="79"/>
      <c r="G2007" s="79"/>
      <c r="H2007" s="79"/>
      <c r="I2007" s="79"/>
      <c r="J2007" s="85">
        <f>SUM(J2008:J2011)</f>
        <v>12353.71</v>
      </c>
      <c r="K2007" s="85">
        <f>SUM(K2008:K2011)</f>
        <v>12353.71</v>
      </c>
    </row>
    <row r="2008" spans="1:11" ht="22.5" x14ac:dyDescent="0.2">
      <c r="A2008" s="28" t="s">
        <v>3168</v>
      </c>
      <c r="B2008" s="50" t="s">
        <v>234</v>
      </c>
      <c r="C2008" s="51">
        <v>271101</v>
      </c>
      <c r="D2008" s="236" t="s">
        <v>1048</v>
      </c>
      <c r="E2008" s="48" t="s">
        <v>555</v>
      </c>
      <c r="F2008" s="74">
        <v>1</v>
      </c>
      <c r="G2008" s="54">
        <v>1</v>
      </c>
      <c r="H2008" s="54">
        <v>4573.7900000000018</v>
      </c>
      <c r="I2008" s="54">
        <v>116.21000000000001</v>
      </c>
      <c r="J2008" s="86">
        <f t="shared" ref="J2008:J2011" si="480">TRUNC((I2008+H2008)*F2008,2)</f>
        <v>4690</v>
      </c>
      <c r="K2008" s="86">
        <f t="shared" ref="K2008:K2011" si="481">TRUNC((I2008+H2008)*G2008,2)</f>
        <v>4690</v>
      </c>
    </row>
    <row r="2009" spans="1:11" ht="22.5" x14ac:dyDescent="0.2">
      <c r="A2009" s="28" t="s">
        <v>3169</v>
      </c>
      <c r="B2009" s="50" t="s">
        <v>234</v>
      </c>
      <c r="C2009" s="51">
        <v>271103</v>
      </c>
      <c r="D2009" s="236" t="s">
        <v>1046</v>
      </c>
      <c r="E2009" s="48" t="s">
        <v>555</v>
      </c>
      <c r="F2009" s="74">
        <v>1</v>
      </c>
      <c r="G2009" s="54">
        <v>1</v>
      </c>
      <c r="H2009" s="54">
        <v>1438.9500000000003</v>
      </c>
      <c r="I2009" s="54">
        <v>51.800000000000004</v>
      </c>
      <c r="J2009" s="86">
        <f t="shared" si="480"/>
        <v>1490.75</v>
      </c>
      <c r="K2009" s="86">
        <f t="shared" si="481"/>
        <v>1490.75</v>
      </c>
    </row>
    <row r="2010" spans="1:11" ht="22.5" x14ac:dyDescent="0.2">
      <c r="A2010" s="28" t="s">
        <v>3170</v>
      </c>
      <c r="B2010" s="50" t="s">
        <v>234</v>
      </c>
      <c r="C2010" s="51">
        <v>270891</v>
      </c>
      <c r="D2010" s="236" t="s">
        <v>3171</v>
      </c>
      <c r="E2010" s="48" t="s">
        <v>555</v>
      </c>
      <c r="F2010" s="74">
        <v>1</v>
      </c>
      <c r="G2010" s="54">
        <v>1</v>
      </c>
      <c r="H2010" s="54">
        <v>3964.5</v>
      </c>
      <c r="I2010" s="54">
        <v>528.91000000000008</v>
      </c>
      <c r="J2010" s="86">
        <f t="shared" si="480"/>
        <v>4493.41</v>
      </c>
      <c r="K2010" s="86">
        <f t="shared" si="481"/>
        <v>4493.41</v>
      </c>
    </row>
    <row r="2011" spans="1:11" ht="33.75" x14ac:dyDescent="0.2">
      <c r="A2011" s="28" t="s">
        <v>3172</v>
      </c>
      <c r="B2011" s="50" t="s">
        <v>234</v>
      </c>
      <c r="C2011" s="51">
        <v>271102</v>
      </c>
      <c r="D2011" s="236" t="s">
        <v>1052</v>
      </c>
      <c r="E2011" s="48" t="s">
        <v>555</v>
      </c>
      <c r="F2011" s="74">
        <v>1</v>
      </c>
      <c r="G2011" s="54">
        <v>1</v>
      </c>
      <c r="H2011" s="54">
        <v>1516.36</v>
      </c>
      <c r="I2011" s="54">
        <v>163.19</v>
      </c>
      <c r="J2011" s="86">
        <f t="shared" si="480"/>
        <v>1679.55</v>
      </c>
      <c r="K2011" s="86">
        <f t="shared" si="481"/>
        <v>1679.55</v>
      </c>
    </row>
    <row r="2012" spans="1:11" x14ac:dyDescent="0.2">
      <c r="A2012" s="40">
        <v>25</v>
      </c>
      <c r="B2012" s="41"/>
      <c r="C2012" s="41"/>
      <c r="D2012" s="42" t="s">
        <v>212</v>
      </c>
      <c r="E2012" s="43" t="s">
        <v>230</v>
      </c>
      <c r="F2012" s="77">
        <v>1</v>
      </c>
      <c r="G2012" s="78"/>
      <c r="H2012" s="78"/>
      <c r="I2012" s="78"/>
      <c r="J2012" s="84">
        <f>SUM(J2013,J2016,J2018,J2020,J2022)</f>
        <v>14129.719999999998</v>
      </c>
      <c r="K2012" s="84">
        <f>SUM(K2013,K2016,K2018,K2020,K2022)</f>
        <v>14129.719999999998</v>
      </c>
    </row>
    <row r="2013" spans="1:11" x14ac:dyDescent="0.2">
      <c r="A2013" s="44" t="s">
        <v>3173</v>
      </c>
      <c r="B2013" s="45"/>
      <c r="C2013" s="45"/>
      <c r="D2013" s="44" t="s">
        <v>232</v>
      </c>
      <c r="E2013" s="45"/>
      <c r="F2013" s="79"/>
      <c r="G2013" s="79"/>
      <c r="H2013" s="79"/>
      <c r="I2013" s="79"/>
      <c r="J2013" s="85">
        <f>SUM(J2014:J2015)</f>
        <v>1659.12</v>
      </c>
      <c r="K2013" s="85">
        <f>SUM(K2014:K2015)</f>
        <v>1659.12</v>
      </c>
    </row>
    <row r="2014" spans="1:11" ht="22.5" x14ac:dyDescent="0.2">
      <c r="A2014" s="28" t="s">
        <v>3174</v>
      </c>
      <c r="B2014" s="50" t="s">
        <v>234</v>
      </c>
      <c r="C2014" s="51">
        <v>260105</v>
      </c>
      <c r="D2014" s="236" t="s">
        <v>2586</v>
      </c>
      <c r="E2014" s="48" t="s">
        <v>236</v>
      </c>
      <c r="F2014" s="74">
        <v>93.48</v>
      </c>
      <c r="G2014" s="54">
        <v>93.48</v>
      </c>
      <c r="H2014" s="54">
        <v>1.73</v>
      </c>
      <c r="I2014" s="54">
        <v>5.55</v>
      </c>
      <c r="J2014" s="86">
        <f t="shared" ref="J2014:J2015" si="482">TRUNC((I2014+H2014)*F2014,2)</f>
        <v>680.53</v>
      </c>
      <c r="K2014" s="86">
        <f t="shared" ref="K2014:K2015" si="483">TRUNC((I2014+H2014)*G2014,2)</f>
        <v>680.53</v>
      </c>
    </row>
    <row r="2015" spans="1:11" ht="22.5" x14ac:dyDescent="0.2">
      <c r="A2015" s="28" t="s">
        <v>3175</v>
      </c>
      <c r="B2015" s="50" t="s">
        <v>234</v>
      </c>
      <c r="C2015" s="51">
        <v>260104</v>
      </c>
      <c r="D2015" s="236" t="s">
        <v>2584</v>
      </c>
      <c r="E2015" s="48" t="s">
        <v>236</v>
      </c>
      <c r="F2015" s="74">
        <v>219.91</v>
      </c>
      <c r="G2015" s="54">
        <v>219.91</v>
      </c>
      <c r="H2015" s="54">
        <v>0</v>
      </c>
      <c r="I2015" s="54">
        <v>4.45</v>
      </c>
      <c r="J2015" s="86">
        <f t="shared" si="482"/>
        <v>978.59</v>
      </c>
      <c r="K2015" s="86">
        <f t="shared" si="483"/>
        <v>978.59</v>
      </c>
    </row>
    <row r="2016" spans="1:11" x14ac:dyDescent="0.2">
      <c r="A2016" s="44" t="s">
        <v>3176</v>
      </c>
      <c r="B2016" s="45"/>
      <c r="C2016" s="45"/>
      <c r="D2016" s="44" t="s">
        <v>246</v>
      </c>
      <c r="E2016" s="45"/>
      <c r="F2016" s="79"/>
      <c r="G2016" s="79"/>
      <c r="H2016" s="79"/>
      <c r="I2016" s="79"/>
      <c r="J2016" s="87">
        <f>J2017</f>
        <v>36.61</v>
      </c>
      <c r="K2016" s="94">
        <f>K2017</f>
        <v>36.61</v>
      </c>
    </row>
    <row r="2017" spans="1:11" ht="22.5" x14ac:dyDescent="0.2">
      <c r="A2017" s="28" t="s">
        <v>3177</v>
      </c>
      <c r="B2017" s="50" t="s">
        <v>234</v>
      </c>
      <c r="C2017" s="51">
        <v>30101</v>
      </c>
      <c r="D2017" s="236" t="s">
        <v>311</v>
      </c>
      <c r="E2017" s="48" t="s">
        <v>280</v>
      </c>
      <c r="F2017" s="74">
        <v>1</v>
      </c>
      <c r="G2017" s="54">
        <v>1</v>
      </c>
      <c r="H2017" s="54">
        <v>28.6</v>
      </c>
      <c r="I2017" s="54">
        <v>8.01</v>
      </c>
      <c r="J2017" s="86">
        <f>TRUNC((I2017+H2017)*F2017,2)</f>
        <v>36.61</v>
      </c>
      <c r="K2017" s="86">
        <f>TRUNC((I2017+H2017)*G2017,2)</f>
        <v>36.61</v>
      </c>
    </row>
    <row r="2018" spans="1:11" x14ac:dyDescent="0.2">
      <c r="A2018" s="44" t="s">
        <v>3178</v>
      </c>
      <c r="B2018" s="45"/>
      <c r="C2018" s="45"/>
      <c r="D2018" s="44" t="s">
        <v>711</v>
      </c>
      <c r="E2018" s="45"/>
      <c r="F2018" s="79"/>
      <c r="G2018" s="79"/>
      <c r="H2018" s="79"/>
      <c r="I2018" s="79"/>
      <c r="J2018" s="85">
        <f>J2019</f>
        <v>5652.61</v>
      </c>
      <c r="K2018" s="93">
        <f>K2019</f>
        <v>5652.61</v>
      </c>
    </row>
    <row r="2019" spans="1:11" ht="22.5" x14ac:dyDescent="0.2">
      <c r="A2019" s="28" t="s">
        <v>3179</v>
      </c>
      <c r="B2019" s="50" t="s">
        <v>234</v>
      </c>
      <c r="C2019" s="51">
        <v>160967</v>
      </c>
      <c r="D2019" s="236" t="s">
        <v>1430</v>
      </c>
      <c r="E2019" s="48" t="s">
        <v>236</v>
      </c>
      <c r="F2019" s="74">
        <v>82.81</v>
      </c>
      <c r="G2019" s="54">
        <v>82.81</v>
      </c>
      <c r="H2019" s="54">
        <v>63.269999999999996</v>
      </c>
      <c r="I2019" s="54">
        <v>4.99</v>
      </c>
      <c r="J2019" s="86">
        <f>TRUNC((I2019+H2019)*F2019,2)</f>
        <v>5652.61</v>
      </c>
      <c r="K2019" s="86">
        <f>TRUNC((I2019+H2019)*G2019,2)</f>
        <v>5652.61</v>
      </c>
    </row>
    <row r="2020" spans="1:11" x14ac:dyDescent="0.2">
      <c r="A2020" s="44" t="s">
        <v>3180</v>
      </c>
      <c r="B2020" s="45"/>
      <c r="C2020" s="45"/>
      <c r="D2020" s="44" t="s">
        <v>299</v>
      </c>
      <c r="E2020" s="45"/>
      <c r="F2020" s="79"/>
      <c r="G2020" s="79"/>
      <c r="H2020" s="79"/>
      <c r="I2020" s="79"/>
      <c r="J2020" s="85">
        <f>J2021</f>
        <v>1049.93</v>
      </c>
      <c r="K2020" s="93">
        <f>K2021</f>
        <v>1049.93</v>
      </c>
    </row>
    <row r="2021" spans="1:11" ht="33.75" x14ac:dyDescent="0.2">
      <c r="A2021" s="28" t="s">
        <v>3181</v>
      </c>
      <c r="B2021" s="50" t="s">
        <v>234</v>
      </c>
      <c r="C2021" s="51">
        <v>221126</v>
      </c>
      <c r="D2021" s="237" t="s">
        <v>3182</v>
      </c>
      <c r="E2021" s="48" t="s">
        <v>236</v>
      </c>
      <c r="F2021" s="74">
        <v>8.68</v>
      </c>
      <c r="G2021" s="54">
        <v>8.68</v>
      </c>
      <c r="H2021" s="54">
        <v>100.15</v>
      </c>
      <c r="I2021" s="54">
        <v>20.81</v>
      </c>
      <c r="J2021" s="86">
        <f>TRUNC((I2021+H2021)*F2021,2)</f>
        <v>1049.93</v>
      </c>
      <c r="K2021" s="86">
        <f>TRUNC((I2021+H2021)*G2021,2)</f>
        <v>1049.93</v>
      </c>
    </row>
    <row r="2022" spans="1:11" x14ac:dyDescent="0.2">
      <c r="A2022" s="44" t="s">
        <v>3183</v>
      </c>
      <c r="B2022" s="45"/>
      <c r="C2022" s="45"/>
      <c r="D2022" s="44" t="s">
        <v>303</v>
      </c>
      <c r="E2022" s="45"/>
      <c r="F2022" s="79"/>
      <c r="G2022" s="79"/>
      <c r="H2022" s="79"/>
      <c r="I2022" s="79"/>
      <c r="J2022" s="85">
        <f>SUM(J2023,J2025,J2028)</f>
        <v>5731.45</v>
      </c>
      <c r="K2022" s="85">
        <f>SUM(K2023,K2025,K2028)</f>
        <v>5731.45</v>
      </c>
    </row>
    <row r="2023" spans="1:11" x14ac:dyDescent="0.2">
      <c r="A2023" s="55" t="s">
        <v>3184</v>
      </c>
      <c r="B2023" s="56"/>
      <c r="C2023" s="56"/>
      <c r="D2023" s="55" t="s">
        <v>3059</v>
      </c>
      <c r="E2023" s="56"/>
      <c r="F2023" s="80"/>
      <c r="G2023" s="80"/>
      <c r="H2023" s="80"/>
      <c r="I2023" s="80"/>
      <c r="J2023" s="88">
        <f>J2024</f>
        <v>1059.1199999999999</v>
      </c>
      <c r="K2023" s="88">
        <f>K2024</f>
        <v>1059.1199999999999</v>
      </c>
    </row>
    <row r="2024" spans="1:11" ht="22.5" x14ac:dyDescent="0.2">
      <c r="A2024" s="28" t="s">
        <v>3185</v>
      </c>
      <c r="B2024" s="50" t="s">
        <v>234</v>
      </c>
      <c r="C2024" s="51">
        <v>261609</v>
      </c>
      <c r="D2024" s="236" t="s">
        <v>815</v>
      </c>
      <c r="E2024" s="48" t="s">
        <v>236</v>
      </c>
      <c r="F2024" s="74">
        <v>93.48</v>
      </c>
      <c r="G2024" s="54">
        <v>93.48</v>
      </c>
      <c r="H2024" s="54">
        <v>8.0399999999999991</v>
      </c>
      <c r="I2024" s="54">
        <v>3.29</v>
      </c>
      <c r="J2024" s="86">
        <f>TRUNC((I2024+H2024)*F2024,2)</f>
        <v>1059.1199999999999</v>
      </c>
      <c r="K2024" s="86">
        <f>TRUNC((I2024+H2024)*G2024,2)</f>
        <v>1059.1199999999999</v>
      </c>
    </row>
    <row r="2025" spans="1:11" x14ac:dyDescent="0.2">
      <c r="A2025" s="55" t="s">
        <v>3186</v>
      </c>
      <c r="B2025" s="56"/>
      <c r="C2025" s="56"/>
      <c r="D2025" s="55" t="s">
        <v>3187</v>
      </c>
      <c r="E2025" s="56"/>
      <c r="F2025" s="80"/>
      <c r="G2025" s="80"/>
      <c r="H2025" s="80"/>
      <c r="I2025" s="80"/>
      <c r="J2025" s="88">
        <f>SUM(J2026:J2027)</f>
        <v>2209.34</v>
      </c>
      <c r="K2025" s="88">
        <f>SUM(K2026:K2027)</f>
        <v>2209.34</v>
      </c>
    </row>
    <row r="2026" spans="1:11" ht="22.5" x14ac:dyDescent="0.2">
      <c r="A2026" s="28" t="s">
        <v>3188</v>
      </c>
      <c r="B2026" s="50" t="s">
        <v>318</v>
      </c>
      <c r="C2026" s="51">
        <v>99814</v>
      </c>
      <c r="D2026" s="236" t="s">
        <v>3189</v>
      </c>
      <c r="E2026" s="48" t="s">
        <v>236</v>
      </c>
      <c r="F2026" s="74">
        <v>180.65</v>
      </c>
      <c r="G2026" s="54">
        <v>180.65</v>
      </c>
      <c r="H2026" s="54">
        <v>0.41</v>
      </c>
      <c r="I2026" s="54">
        <v>1.03</v>
      </c>
      <c r="J2026" s="86">
        <f t="shared" ref="J2026:J2027" si="484">TRUNC((I2026+H2026)*F2026,2)</f>
        <v>260.13</v>
      </c>
      <c r="K2026" s="86">
        <f t="shared" ref="K2026:K2027" si="485">TRUNC((I2026+H2026)*G2026,2)</f>
        <v>260.13</v>
      </c>
    </row>
    <row r="2027" spans="1:11" ht="22.5" x14ac:dyDescent="0.2">
      <c r="A2027" s="28" t="s">
        <v>3190</v>
      </c>
      <c r="B2027" s="50" t="s">
        <v>234</v>
      </c>
      <c r="C2027" s="51">
        <v>261703</v>
      </c>
      <c r="D2027" s="236" t="s">
        <v>807</v>
      </c>
      <c r="E2027" s="48" t="s">
        <v>236</v>
      </c>
      <c r="F2027" s="74">
        <v>180.65</v>
      </c>
      <c r="G2027" s="54">
        <v>180.65</v>
      </c>
      <c r="H2027" s="54">
        <v>3.33</v>
      </c>
      <c r="I2027" s="54">
        <v>7.46</v>
      </c>
      <c r="J2027" s="86">
        <f t="shared" si="484"/>
        <v>1949.21</v>
      </c>
      <c r="K2027" s="86">
        <f t="shared" si="485"/>
        <v>1949.21</v>
      </c>
    </row>
    <row r="2028" spans="1:11" x14ac:dyDescent="0.2">
      <c r="A2028" s="55" t="s">
        <v>3191</v>
      </c>
      <c r="B2028" s="56"/>
      <c r="C2028" s="56"/>
      <c r="D2028" s="55" t="s">
        <v>801</v>
      </c>
      <c r="E2028" s="56"/>
      <c r="F2028" s="80"/>
      <c r="G2028" s="80"/>
      <c r="H2028" s="80"/>
      <c r="I2028" s="80"/>
      <c r="J2028" s="88">
        <f>J2029</f>
        <v>2462.9899999999998</v>
      </c>
      <c r="K2028" s="95">
        <f>K2029</f>
        <v>2462.9899999999998</v>
      </c>
    </row>
    <row r="2029" spans="1:11" ht="22.5" x14ac:dyDescent="0.2">
      <c r="A2029" s="28" t="s">
        <v>3192</v>
      </c>
      <c r="B2029" s="50" t="s">
        <v>234</v>
      </c>
      <c r="C2029" s="51">
        <v>261000</v>
      </c>
      <c r="D2029" s="236" t="s">
        <v>803</v>
      </c>
      <c r="E2029" s="48" t="s">
        <v>236</v>
      </c>
      <c r="F2029" s="74">
        <v>219.91</v>
      </c>
      <c r="G2029" s="54">
        <v>219.91</v>
      </c>
      <c r="H2029" s="54">
        <v>4.55</v>
      </c>
      <c r="I2029" s="54">
        <v>6.6499999999999995</v>
      </c>
      <c r="J2029" s="86">
        <f>TRUNC((I2029+H2029)*F2029,2)</f>
        <v>2462.9899999999998</v>
      </c>
      <c r="K2029" s="86">
        <f>TRUNC((I2029+H2029)*G2029,2)</f>
        <v>2462.9899999999998</v>
      </c>
    </row>
    <row r="2030" spans="1:11" x14ac:dyDescent="0.2">
      <c r="A2030" s="40">
        <v>26</v>
      </c>
      <c r="B2030" s="41"/>
      <c r="C2030" s="41"/>
      <c r="D2030" s="42" t="s">
        <v>213</v>
      </c>
      <c r="E2030" s="43" t="s">
        <v>230</v>
      </c>
      <c r="F2030" s="77">
        <v>1</v>
      </c>
      <c r="G2030" s="78"/>
      <c r="H2030" s="78"/>
      <c r="I2030" s="78"/>
      <c r="J2030" s="84">
        <f>SUM(J2031,J2035,J2037,J2040,J2043,J2047,J2051)</f>
        <v>139073.25</v>
      </c>
      <c r="K2030" s="84">
        <f>SUM(K2031,K2035,K2037,K2040,K2043,K2047,K2051)</f>
        <v>139073.25</v>
      </c>
    </row>
    <row r="2031" spans="1:11" x14ac:dyDescent="0.2">
      <c r="A2031" s="44" t="s">
        <v>3193</v>
      </c>
      <c r="B2031" s="45"/>
      <c r="C2031" s="45"/>
      <c r="D2031" s="44" t="s">
        <v>232</v>
      </c>
      <c r="E2031" s="45"/>
      <c r="F2031" s="79"/>
      <c r="G2031" s="79"/>
      <c r="H2031" s="79"/>
      <c r="I2031" s="79"/>
      <c r="J2031" s="85">
        <f>SUM(J2032:J2034)</f>
        <v>6198.8899999999994</v>
      </c>
      <c r="K2031" s="85">
        <f>SUM(K2032:K2034)</f>
        <v>6198.8899999999994</v>
      </c>
    </row>
    <row r="2032" spans="1:11" ht="22.5" x14ac:dyDescent="0.2">
      <c r="A2032" s="28" t="s">
        <v>3194</v>
      </c>
      <c r="B2032" s="50" t="s">
        <v>234</v>
      </c>
      <c r="C2032" s="51">
        <v>260104</v>
      </c>
      <c r="D2032" s="236" t="s">
        <v>2584</v>
      </c>
      <c r="E2032" s="48" t="s">
        <v>236</v>
      </c>
      <c r="F2032" s="74">
        <v>998.05</v>
      </c>
      <c r="G2032" s="54">
        <v>998.05</v>
      </c>
      <c r="H2032" s="54">
        <v>0</v>
      </c>
      <c r="I2032" s="54">
        <v>4.45</v>
      </c>
      <c r="J2032" s="86">
        <f t="shared" ref="J2032:J2034" si="486">TRUNC((I2032+H2032)*F2032,2)</f>
        <v>4441.32</v>
      </c>
      <c r="K2032" s="86">
        <f t="shared" ref="K2032:K2034" si="487">TRUNC((I2032+H2032)*G2032,2)</f>
        <v>4441.32</v>
      </c>
    </row>
    <row r="2033" spans="1:11" ht="22.5" x14ac:dyDescent="0.2">
      <c r="A2033" s="28" t="s">
        <v>3195</v>
      </c>
      <c r="B2033" s="50" t="s">
        <v>234</v>
      </c>
      <c r="C2033" s="51">
        <v>20106</v>
      </c>
      <c r="D2033" s="236" t="s">
        <v>2582</v>
      </c>
      <c r="E2033" s="48" t="s">
        <v>236</v>
      </c>
      <c r="F2033" s="74">
        <v>44.37</v>
      </c>
      <c r="G2033" s="54">
        <v>44.37</v>
      </c>
      <c r="H2033" s="54">
        <v>0</v>
      </c>
      <c r="I2033" s="54">
        <v>5.2</v>
      </c>
      <c r="J2033" s="86">
        <f t="shared" si="486"/>
        <v>230.72</v>
      </c>
      <c r="K2033" s="86">
        <f t="shared" si="487"/>
        <v>230.72</v>
      </c>
    </row>
    <row r="2034" spans="1:11" ht="22.5" x14ac:dyDescent="0.2">
      <c r="A2034" s="28" t="s">
        <v>3196</v>
      </c>
      <c r="B2034" s="50" t="s">
        <v>234</v>
      </c>
      <c r="C2034" s="51">
        <v>20121</v>
      </c>
      <c r="D2034" s="236" t="s">
        <v>834</v>
      </c>
      <c r="E2034" s="48" t="s">
        <v>280</v>
      </c>
      <c r="F2034" s="74">
        <v>11.31</v>
      </c>
      <c r="G2034" s="54">
        <v>11.31</v>
      </c>
      <c r="H2034" s="54">
        <v>0</v>
      </c>
      <c r="I2034" s="54">
        <v>135</v>
      </c>
      <c r="J2034" s="86">
        <f t="shared" si="486"/>
        <v>1526.85</v>
      </c>
      <c r="K2034" s="86">
        <f t="shared" si="487"/>
        <v>1526.85</v>
      </c>
    </row>
    <row r="2035" spans="1:11" x14ac:dyDescent="0.2">
      <c r="A2035" s="44" t="s">
        <v>3197</v>
      </c>
      <c r="B2035" s="45"/>
      <c r="C2035" s="45"/>
      <c r="D2035" s="44" t="s">
        <v>246</v>
      </c>
      <c r="E2035" s="45"/>
      <c r="F2035" s="79"/>
      <c r="G2035" s="79"/>
      <c r="H2035" s="79"/>
      <c r="I2035" s="79"/>
      <c r="J2035" s="87">
        <f>J2036</f>
        <v>494.96</v>
      </c>
      <c r="K2035" s="94">
        <f>K2036</f>
        <v>494.96</v>
      </c>
    </row>
    <row r="2036" spans="1:11" ht="22.5" x14ac:dyDescent="0.2">
      <c r="A2036" s="28" t="s">
        <v>3198</v>
      </c>
      <c r="B2036" s="50" t="s">
        <v>234</v>
      </c>
      <c r="C2036" s="51">
        <v>30101</v>
      </c>
      <c r="D2036" s="236" t="s">
        <v>311</v>
      </c>
      <c r="E2036" s="48" t="s">
        <v>280</v>
      </c>
      <c r="F2036" s="74">
        <v>13.52</v>
      </c>
      <c r="G2036" s="54">
        <v>13.52</v>
      </c>
      <c r="H2036" s="54">
        <v>28.6</v>
      </c>
      <c r="I2036" s="54">
        <v>8.01</v>
      </c>
      <c r="J2036" s="86">
        <f>TRUNC((I2036+H2036)*F2036,2)</f>
        <v>494.96</v>
      </c>
      <c r="K2036" s="86">
        <f>TRUNC((I2036+H2036)*G2036,2)</f>
        <v>494.96</v>
      </c>
    </row>
    <row r="2037" spans="1:11" x14ac:dyDescent="0.2">
      <c r="A2037" s="44" t="s">
        <v>3199</v>
      </c>
      <c r="B2037" s="45"/>
      <c r="C2037" s="45"/>
      <c r="D2037" s="44" t="s">
        <v>277</v>
      </c>
      <c r="E2037" s="45"/>
      <c r="F2037" s="79"/>
      <c r="G2037" s="79"/>
      <c r="H2037" s="79"/>
      <c r="I2037" s="79"/>
      <c r="J2037" s="85">
        <f>SUM(J2038:J2039)</f>
        <v>1108.9100000000001</v>
      </c>
      <c r="K2037" s="85">
        <f>SUM(K2038:K2039)</f>
        <v>1108.9100000000001</v>
      </c>
    </row>
    <row r="2038" spans="1:11" ht="33.75" x14ac:dyDescent="0.2">
      <c r="A2038" s="28" t="s">
        <v>3200</v>
      </c>
      <c r="B2038" s="50" t="s">
        <v>234</v>
      </c>
      <c r="C2038" s="51">
        <v>41140</v>
      </c>
      <c r="D2038" s="237" t="s">
        <v>316</v>
      </c>
      <c r="E2038" s="48" t="s">
        <v>236</v>
      </c>
      <c r="F2038" s="74">
        <v>226.31</v>
      </c>
      <c r="G2038" s="54">
        <v>226.31</v>
      </c>
      <c r="H2038" s="54">
        <v>0</v>
      </c>
      <c r="I2038" s="54">
        <v>2.2599999999999998</v>
      </c>
      <c r="J2038" s="86">
        <f t="shared" ref="J2038:J2039" si="488">TRUNC((I2038+H2038)*F2038,2)</f>
        <v>511.46</v>
      </c>
      <c r="K2038" s="86">
        <f t="shared" ref="K2038:K2039" si="489">TRUNC((I2038+H2038)*G2038,2)</f>
        <v>511.46</v>
      </c>
    </row>
    <row r="2039" spans="1:11" ht="33.75" x14ac:dyDescent="0.2">
      <c r="A2039" s="52" t="s">
        <v>3201</v>
      </c>
      <c r="B2039" s="46" t="s">
        <v>318</v>
      </c>
      <c r="C2039" s="47">
        <v>97083</v>
      </c>
      <c r="D2039" s="236" t="s">
        <v>319</v>
      </c>
      <c r="E2039" s="53" t="s">
        <v>236</v>
      </c>
      <c r="F2039" s="74">
        <v>226.31</v>
      </c>
      <c r="G2039" s="54">
        <v>226.31</v>
      </c>
      <c r="H2039" s="54">
        <v>0.77</v>
      </c>
      <c r="I2039" s="54">
        <v>1.87</v>
      </c>
      <c r="J2039" s="86">
        <f t="shared" si="488"/>
        <v>597.45000000000005</v>
      </c>
      <c r="K2039" s="86">
        <f t="shared" si="489"/>
        <v>597.45000000000005</v>
      </c>
    </row>
    <row r="2040" spans="1:11" x14ac:dyDescent="0.2">
      <c r="A2040" s="44" t="s">
        <v>3202</v>
      </c>
      <c r="B2040" s="45"/>
      <c r="C2040" s="45"/>
      <c r="D2040" s="44" t="s">
        <v>721</v>
      </c>
      <c r="E2040" s="45"/>
      <c r="F2040" s="79"/>
      <c r="G2040" s="79"/>
      <c r="H2040" s="79"/>
      <c r="I2040" s="79"/>
      <c r="J2040" s="85">
        <f>SUM(J2041:J2042)</f>
        <v>17067.88</v>
      </c>
      <c r="K2040" s="85">
        <f>SUM(K2041:K2042)</f>
        <v>17067.88</v>
      </c>
    </row>
    <row r="2041" spans="1:11" ht="22.5" x14ac:dyDescent="0.2">
      <c r="A2041" s="28" t="s">
        <v>3203</v>
      </c>
      <c r="B2041" s="50" t="s">
        <v>234</v>
      </c>
      <c r="C2041" s="51">
        <v>180280</v>
      </c>
      <c r="D2041" s="236" t="s">
        <v>3121</v>
      </c>
      <c r="E2041" s="48" t="s">
        <v>236</v>
      </c>
      <c r="F2041" s="74">
        <v>5.75</v>
      </c>
      <c r="G2041" s="54">
        <v>5.75</v>
      </c>
      <c r="H2041" s="54">
        <v>343.85</v>
      </c>
      <c r="I2041" s="54">
        <v>38.549999999999997</v>
      </c>
      <c r="J2041" s="86">
        <f t="shared" ref="J2041:J2042" si="490">TRUNC((I2041+H2041)*F2041,2)</f>
        <v>2198.8000000000002</v>
      </c>
      <c r="K2041" s="86">
        <f t="shared" ref="K2041:K2042" si="491">TRUNC((I2041+H2041)*G2041,2)</f>
        <v>2198.8000000000002</v>
      </c>
    </row>
    <row r="2042" spans="1:11" ht="22.5" x14ac:dyDescent="0.2">
      <c r="A2042" s="28" t="s">
        <v>3204</v>
      </c>
      <c r="B2042" s="50" t="s">
        <v>234</v>
      </c>
      <c r="C2042" s="51">
        <v>180309</v>
      </c>
      <c r="D2042" s="236" t="s">
        <v>2945</v>
      </c>
      <c r="E2042" s="48" t="s">
        <v>236</v>
      </c>
      <c r="F2042" s="74">
        <v>38.619999999999997</v>
      </c>
      <c r="G2042" s="54">
        <v>38.619999999999997</v>
      </c>
      <c r="H2042" s="54">
        <v>348.49000000000007</v>
      </c>
      <c r="I2042" s="54">
        <v>36.519999999999996</v>
      </c>
      <c r="J2042" s="86">
        <f t="shared" si="490"/>
        <v>14869.08</v>
      </c>
      <c r="K2042" s="86">
        <f t="shared" si="491"/>
        <v>14869.08</v>
      </c>
    </row>
    <row r="2043" spans="1:11" x14ac:dyDescent="0.2">
      <c r="A2043" s="44" t="s">
        <v>3205</v>
      </c>
      <c r="B2043" s="45"/>
      <c r="C2043" s="45"/>
      <c r="D2043" s="44" t="s">
        <v>745</v>
      </c>
      <c r="E2043" s="45"/>
      <c r="F2043" s="79"/>
      <c r="G2043" s="79"/>
      <c r="H2043" s="79"/>
      <c r="I2043" s="79"/>
      <c r="J2043" s="85">
        <f>J2044</f>
        <v>38715.949999999997</v>
      </c>
      <c r="K2043" s="85">
        <f>K2044</f>
        <v>38715.949999999997</v>
      </c>
    </row>
    <row r="2044" spans="1:11" x14ac:dyDescent="0.2">
      <c r="A2044" s="55" t="s">
        <v>3206</v>
      </c>
      <c r="B2044" s="56"/>
      <c r="C2044" s="56"/>
      <c r="D2044" s="55" t="s">
        <v>3207</v>
      </c>
      <c r="E2044" s="56"/>
      <c r="F2044" s="80"/>
      <c r="G2044" s="80"/>
      <c r="H2044" s="80"/>
      <c r="I2044" s="80"/>
      <c r="J2044" s="88">
        <f>SUM(J2045:J2046)</f>
        <v>38715.949999999997</v>
      </c>
      <c r="K2044" s="88">
        <f>SUM(K2045:K2046)</f>
        <v>38715.949999999997</v>
      </c>
    </row>
    <row r="2045" spans="1:11" ht="22.5" x14ac:dyDescent="0.2">
      <c r="A2045" s="28" t="s">
        <v>3208</v>
      </c>
      <c r="B2045" s="50" t="s">
        <v>234</v>
      </c>
      <c r="C2045" s="51">
        <v>200403</v>
      </c>
      <c r="D2045" s="236" t="s">
        <v>751</v>
      </c>
      <c r="E2045" s="48" t="s">
        <v>236</v>
      </c>
      <c r="F2045" s="75">
        <v>1074.55</v>
      </c>
      <c r="G2045" s="49">
        <v>1074.55</v>
      </c>
      <c r="H2045" s="54">
        <v>2.4</v>
      </c>
      <c r="I2045" s="54">
        <v>12.610000000000001</v>
      </c>
      <c r="J2045" s="86">
        <f t="shared" ref="J2045:J2046" si="492">TRUNC((I2045+H2045)*F2045,2)</f>
        <v>16128.99</v>
      </c>
      <c r="K2045" s="86">
        <f t="shared" ref="K2045:K2046" si="493">TRUNC((I2045+H2045)*G2045,2)</f>
        <v>16128.99</v>
      </c>
    </row>
    <row r="2046" spans="1:11" ht="33.75" x14ac:dyDescent="0.2">
      <c r="A2046" s="28" t="s">
        <v>3209</v>
      </c>
      <c r="B2046" s="50" t="s">
        <v>234</v>
      </c>
      <c r="C2046" s="51">
        <v>201410</v>
      </c>
      <c r="D2046" s="236" t="s">
        <v>2559</v>
      </c>
      <c r="E2046" s="48" t="s">
        <v>236</v>
      </c>
      <c r="F2046" s="74">
        <v>394.67</v>
      </c>
      <c r="G2046" s="54">
        <v>394.67</v>
      </c>
      <c r="H2046" s="54">
        <v>18.259999999999998</v>
      </c>
      <c r="I2046" s="54">
        <v>38.97</v>
      </c>
      <c r="J2046" s="86">
        <f t="shared" si="492"/>
        <v>22586.959999999999</v>
      </c>
      <c r="K2046" s="86">
        <f t="shared" si="493"/>
        <v>22586.959999999999</v>
      </c>
    </row>
    <row r="2047" spans="1:11" x14ac:dyDescent="0.2">
      <c r="A2047" s="44" t="s">
        <v>3210</v>
      </c>
      <c r="B2047" s="45"/>
      <c r="C2047" s="45"/>
      <c r="D2047" s="44" t="s">
        <v>299</v>
      </c>
      <c r="E2047" s="45"/>
      <c r="F2047" s="79"/>
      <c r="G2047" s="79"/>
      <c r="H2047" s="79"/>
      <c r="I2047" s="79"/>
      <c r="J2047" s="85">
        <f>SUM(J2048:J2050)</f>
        <v>36187.050000000003</v>
      </c>
      <c r="K2047" s="85">
        <f>SUM(K2048:K2050)</f>
        <v>36187.050000000003</v>
      </c>
    </row>
    <row r="2048" spans="1:11" ht="22.5" x14ac:dyDescent="0.2">
      <c r="A2048" s="28" t="s">
        <v>3211</v>
      </c>
      <c r="B2048" s="50" t="s">
        <v>234</v>
      </c>
      <c r="C2048" s="51">
        <v>220107</v>
      </c>
      <c r="D2048" s="236" t="s">
        <v>774</v>
      </c>
      <c r="E2048" s="48" t="s">
        <v>280</v>
      </c>
      <c r="F2048" s="74">
        <v>6.78</v>
      </c>
      <c r="G2048" s="54">
        <v>6.78</v>
      </c>
      <c r="H2048" s="54">
        <v>151.24</v>
      </c>
      <c r="I2048" s="54">
        <v>21.01</v>
      </c>
      <c r="J2048" s="86">
        <f t="shared" ref="J2048:J2050" si="494">TRUNC((I2048+H2048)*F2048,2)</f>
        <v>1167.8499999999999</v>
      </c>
      <c r="K2048" s="86">
        <f t="shared" ref="K2048:K2050" si="495">TRUNC((I2048+H2048)*G2048,2)</f>
        <v>1167.8499999999999</v>
      </c>
    </row>
    <row r="2049" spans="1:11" ht="22.5" x14ac:dyDescent="0.2">
      <c r="A2049" s="28" t="s">
        <v>3212</v>
      </c>
      <c r="B2049" s="50" t="s">
        <v>234</v>
      </c>
      <c r="C2049" s="51">
        <v>220059</v>
      </c>
      <c r="D2049" s="236" t="s">
        <v>776</v>
      </c>
      <c r="E2049" s="48" t="s">
        <v>236</v>
      </c>
      <c r="F2049" s="74">
        <v>226.31</v>
      </c>
      <c r="G2049" s="54">
        <v>226.31</v>
      </c>
      <c r="H2049" s="54">
        <v>25.45</v>
      </c>
      <c r="I2049" s="54">
        <v>8.33</v>
      </c>
      <c r="J2049" s="86">
        <f t="shared" si="494"/>
        <v>7644.75</v>
      </c>
      <c r="K2049" s="86">
        <f t="shared" si="495"/>
        <v>7644.75</v>
      </c>
    </row>
    <row r="2050" spans="1:11" ht="22.5" x14ac:dyDescent="0.2">
      <c r="A2050" s="28" t="s">
        <v>3213</v>
      </c>
      <c r="B2050" s="50" t="s">
        <v>234</v>
      </c>
      <c r="C2050" s="51">
        <v>221126</v>
      </c>
      <c r="D2050" s="236" t="s">
        <v>2813</v>
      </c>
      <c r="E2050" s="48" t="s">
        <v>236</v>
      </c>
      <c r="F2050" s="74">
        <v>226.31</v>
      </c>
      <c r="G2050" s="54">
        <v>226.31</v>
      </c>
      <c r="H2050" s="54">
        <v>100.15</v>
      </c>
      <c r="I2050" s="54">
        <v>20.81</v>
      </c>
      <c r="J2050" s="86">
        <f t="shared" si="494"/>
        <v>27374.45</v>
      </c>
      <c r="K2050" s="86">
        <f t="shared" si="495"/>
        <v>27374.45</v>
      </c>
    </row>
    <row r="2051" spans="1:11" x14ac:dyDescent="0.2">
      <c r="A2051" s="44" t="s">
        <v>3214</v>
      </c>
      <c r="B2051" s="45"/>
      <c r="C2051" s="45"/>
      <c r="D2051" s="44" t="s">
        <v>303</v>
      </c>
      <c r="E2051" s="45"/>
      <c r="F2051" s="79"/>
      <c r="G2051" s="79"/>
      <c r="H2051" s="79"/>
      <c r="I2051" s="79"/>
      <c r="J2051" s="85">
        <f>SUM(J2052,J2054,J2058)</f>
        <v>39299.61</v>
      </c>
      <c r="K2051" s="85">
        <f>SUM(K2052,K2054,K2058)</f>
        <v>39299.61</v>
      </c>
    </row>
    <row r="2052" spans="1:11" x14ac:dyDescent="0.2">
      <c r="A2052" s="55" t="s">
        <v>3215</v>
      </c>
      <c r="B2052" s="56"/>
      <c r="C2052" s="56"/>
      <c r="D2052" s="55" t="s">
        <v>3216</v>
      </c>
      <c r="E2052" s="56"/>
      <c r="F2052" s="80"/>
      <c r="G2052" s="80"/>
      <c r="H2052" s="80"/>
      <c r="I2052" s="80"/>
      <c r="J2052" s="88">
        <f>J2053</f>
        <v>23213.119999999999</v>
      </c>
      <c r="K2052" s="88">
        <f>K2053</f>
        <v>23213.119999999999</v>
      </c>
    </row>
    <row r="2053" spans="1:11" ht="22.5" x14ac:dyDescent="0.2">
      <c r="A2053" s="28" t="s">
        <v>3217</v>
      </c>
      <c r="B2053" s="50" t="s">
        <v>234</v>
      </c>
      <c r="C2053" s="51">
        <v>261000</v>
      </c>
      <c r="D2053" s="236" t="s">
        <v>803</v>
      </c>
      <c r="E2053" s="48" t="s">
        <v>236</v>
      </c>
      <c r="F2053" s="75">
        <v>2072.6</v>
      </c>
      <c r="G2053" s="49">
        <v>2072.6</v>
      </c>
      <c r="H2053" s="54">
        <v>4.55</v>
      </c>
      <c r="I2053" s="54">
        <v>6.6499999999999995</v>
      </c>
      <c r="J2053" s="86">
        <f>TRUNC((I2053+H2053)*F2053,2)</f>
        <v>23213.119999999999</v>
      </c>
      <c r="K2053" s="86">
        <f>TRUNC((I2053+H2053)*G2053,2)</f>
        <v>23213.119999999999</v>
      </c>
    </row>
    <row r="2054" spans="1:11" x14ac:dyDescent="0.2">
      <c r="A2054" s="55" t="s">
        <v>3218</v>
      </c>
      <c r="B2054" s="56"/>
      <c r="C2054" s="56"/>
      <c r="D2054" s="55" t="s">
        <v>3219</v>
      </c>
      <c r="E2054" s="56"/>
      <c r="F2054" s="80"/>
      <c r="G2054" s="80"/>
      <c r="H2054" s="80"/>
      <c r="I2054" s="80"/>
      <c r="J2054" s="88">
        <f>SUM(J2055:J2057)</f>
        <v>13166.060000000001</v>
      </c>
      <c r="K2054" s="88">
        <f>SUM(K2055:K2057)</f>
        <v>13166.060000000001</v>
      </c>
    </row>
    <row r="2055" spans="1:11" ht="22.5" x14ac:dyDescent="0.2">
      <c r="A2055" s="28" t="s">
        <v>3220</v>
      </c>
      <c r="B2055" s="50" t="s">
        <v>318</v>
      </c>
      <c r="C2055" s="51">
        <v>99814</v>
      </c>
      <c r="D2055" s="236" t="s">
        <v>3189</v>
      </c>
      <c r="E2055" s="48" t="s">
        <v>236</v>
      </c>
      <c r="F2055" s="75">
        <v>1044.28</v>
      </c>
      <c r="G2055" s="49">
        <v>1044.28</v>
      </c>
      <c r="H2055" s="54">
        <v>0.41</v>
      </c>
      <c r="I2055" s="54">
        <v>1.03</v>
      </c>
      <c r="J2055" s="86">
        <f t="shared" ref="J2055:J2057" si="496">TRUNC((I2055+H2055)*F2055,2)</f>
        <v>1503.76</v>
      </c>
      <c r="K2055" s="86">
        <f t="shared" ref="K2055:K2057" si="497">TRUNC((I2055+H2055)*G2055,2)</f>
        <v>1503.76</v>
      </c>
    </row>
    <row r="2056" spans="1:11" ht="22.5" x14ac:dyDescent="0.2">
      <c r="A2056" s="28" t="s">
        <v>3221</v>
      </c>
      <c r="B2056" s="50" t="s">
        <v>234</v>
      </c>
      <c r="C2056" s="51">
        <v>261703</v>
      </c>
      <c r="D2056" s="236" t="s">
        <v>807</v>
      </c>
      <c r="E2056" s="48" t="s">
        <v>236</v>
      </c>
      <c r="F2056" s="75">
        <v>1044.28</v>
      </c>
      <c r="G2056" s="49">
        <v>1044.28</v>
      </c>
      <c r="H2056" s="54">
        <v>3.33</v>
      </c>
      <c r="I2056" s="54">
        <v>7.46</v>
      </c>
      <c r="J2056" s="86">
        <f t="shared" si="496"/>
        <v>11267.78</v>
      </c>
      <c r="K2056" s="86">
        <f t="shared" si="497"/>
        <v>11267.78</v>
      </c>
    </row>
    <row r="2057" spans="1:11" ht="22.5" x14ac:dyDescent="0.2">
      <c r="A2057" s="28" t="s">
        <v>3222</v>
      </c>
      <c r="B2057" s="50" t="s">
        <v>234</v>
      </c>
      <c r="C2057" s="51">
        <v>260204</v>
      </c>
      <c r="D2057" s="236" t="s">
        <v>3223</v>
      </c>
      <c r="E2057" s="48" t="s">
        <v>236</v>
      </c>
      <c r="F2057" s="74">
        <v>124.85</v>
      </c>
      <c r="G2057" s="54">
        <v>124.85</v>
      </c>
      <c r="H2057" s="54">
        <v>0.43</v>
      </c>
      <c r="I2057" s="54">
        <v>2.73</v>
      </c>
      <c r="J2057" s="86">
        <f t="shared" si="496"/>
        <v>394.52</v>
      </c>
      <c r="K2057" s="86">
        <f t="shared" si="497"/>
        <v>394.52</v>
      </c>
    </row>
    <row r="2058" spans="1:11" x14ac:dyDescent="0.2">
      <c r="A2058" s="55" t="s">
        <v>3224</v>
      </c>
      <c r="B2058" s="56"/>
      <c r="C2058" s="56"/>
      <c r="D2058" s="55" t="s">
        <v>1382</v>
      </c>
      <c r="E2058" s="56"/>
      <c r="F2058" s="80"/>
      <c r="G2058" s="80"/>
      <c r="H2058" s="80"/>
      <c r="I2058" s="80"/>
      <c r="J2058" s="88">
        <f>J2059</f>
        <v>2920.43</v>
      </c>
      <c r="K2058" s="95">
        <f>K2059</f>
        <v>2920.43</v>
      </c>
    </row>
    <row r="2059" spans="1:11" ht="22.5" x14ac:dyDescent="0.2">
      <c r="A2059" s="28" t="s">
        <v>3225</v>
      </c>
      <c r="B2059" s="50" t="s">
        <v>234</v>
      </c>
      <c r="C2059" s="51">
        <v>261602</v>
      </c>
      <c r="D2059" s="236" t="s">
        <v>305</v>
      </c>
      <c r="E2059" s="48" t="s">
        <v>236</v>
      </c>
      <c r="F2059" s="74">
        <v>133.11000000000001</v>
      </c>
      <c r="G2059" s="54">
        <v>133.11000000000001</v>
      </c>
      <c r="H2059" s="54">
        <v>9.5599999999999987</v>
      </c>
      <c r="I2059" s="54">
        <v>12.379999999999999</v>
      </c>
      <c r="J2059" s="86">
        <f>TRUNC((I2059+H2059)*F2059,2)</f>
        <v>2920.43</v>
      </c>
      <c r="K2059" s="86">
        <f>TRUNC((I2059+H2059)*G2059,2)</f>
        <v>2920.43</v>
      </c>
    </row>
    <row r="2060" spans="1:11" x14ac:dyDescent="0.2">
      <c r="A2060" s="40">
        <v>27</v>
      </c>
      <c r="B2060" s="41"/>
      <c r="C2060" s="41"/>
      <c r="D2060" s="42" t="s">
        <v>214</v>
      </c>
      <c r="E2060" s="43" t="s">
        <v>230</v>
      </c>
      <c r="F2060" s="77">
        <v>1</v>
      </c>
      <c r="G2060" s="78"/>
      <c r="H2060" s="78"/>
      <c r="I2060" s="78"/>
      <c r="J2060" s="84">
        <f>SUM(J2061,J2064,J2066,J2069,J2071,J2074,J2079)</f>
        <v>97225.53</v>
      </c>
      <c r="K2060" s="84">
        <f>SUM(K2061,K2064,K2066,K2069,K2071,K2074,K2079)</f>
        <v>97225.53</v>
      </c>
    </row>
    <row r="2061" spans="1:11" x14ac:dyDescent="0.2">
      <c r="A2061" s="44" t="s">
        <v>3226</v>
      </c>
      <c r="B2061" s="45"/>
      <c r="C2061" s="45"/>
      <c r="D2061" s="44" t="s">
        <v>232</v>
      </c>
      <c r="E2061" s="45"/>
      <c r="F2061" s="79"/>
      <c r="G2061" s="79"/>
      <c r="H2061" s="79"/>
      <c r="I2061" s="79"/>
      <c r="J2061" s="85">
        <f>SUM(J2062:J2063)</f>
        <v>3625.58</v>
      </c>
      <c r="K2061" s="85">
        <f>SUM(K2062:K2063)</f>
        <v>3625.58</v>
      </c>
    </row>
    <row r="2062" spans="1:11" ht="22.5" x14ac:dyDescent="0.2">
      <c r="A2062" s="28" t="s">
        <v>3227</v>
      </c>
      <c r="B2062" s="50" t="s">
        <v>234</v>
      </c>
      <c r="C2062" s="51">
        <v>260105</v>
      </c>
      <c r="D2062" s="236" t="s">
        <v>2586</v>
      </c>
      <c r="E2062" s="48" t="s">
        <v>236</v>
      </c>
      <c r="F2062" s="74">
        <v>105.63</v>
      </c>
      <c r="G2062" s="54">
        <v>105.63</v>
      </c>
      <c r="H2062" s="54">
        <v>1.73</v>
      </c>
      <c r="I2062" s="54">
        <v>5.55</v>
      </c>
      <c r="J2062" s="86">
        <f t="shared" ref="J2062:J2063" si="498">TRUNC((I2062+H2062)*F2062,2)</f>
        <v>768.98</v>
      </c>
      <c r="K2062" s="86">
        <f t="shared" ref="K2062:K2063" si="499">TRUNC((I2062+H2062)*G2062,2)</f>
        <v>768.98</v>
      </c>
    </row>
    <row r="2063" spans="1:11" ht="22.5" x14ac:dyDescent="0.2">
      <c r="A2063" s="28" t="s">
        <v>3228</v>
      </c>
      <c r="B2063" s="50" t="s">
        <v>234</v>
      </c>
      <c r="C2063" s="51">
        <v>20121</v>
      </c>
      <c r="D2063" s="236" t="s">
        <v>834</v>
      </c>
      <c r="E2063" s="48" t="s">
        <v>280</v>
      </c>
      <c r="F2063" s="74">
        <v>21.16</v>
      </c>
      <c r="G2063" s="54">
        <v>21.16</v>
      </c>
      <c r="H2063" s="54">
        <v>0</v>
      </c>
      <c r="I2063" s="54">
        <v>135</v>
      </c>
      <c r="J2063" s="86">
        <f t="shared" si="498"/>
        <v>2856.6</v>
      </c>
      <c r="K2063" s="86">
        <f t="shared" si="499"/>
        <v>2856.6</v>
      </c>
    </row>
    <row r="2064" spans="1:11" x14ac:dyDescent="0.2">
      <c r="A2064" s="44" t="s">
        <v>3229</v>
      </c>
      <c r="B2064" s="45"/>
      <c r="C2064" s="45"/>
      <c r="D2064" s="44" t="s">
        <v>246</v>
      </c>
      <c r="E2064" s="45"/>
      <c r="F2064" s="79"/>
      <c r="G2064" s="79"/>
      <c r="H2064" s="79"/>
      <c r="I2064" s="79"/>
      <c r="J2064" s="87">
        <f>J2065</f>
        <v>774.66</v>
      </c>
      <c r="K2064" s="94">
        <f>K2065</f>
        <v>774.66</v>
      </c>
    </row>
    <row r="2065" spans="1:11" ht="22.5" x14ac:dyDescent="0.2">
      <c r="A2065" s="28" t="s">
        <v>3230</v>
      </c>
      <c r="B2065" s="50" t="s">
        <v>234</v>
      </c>
      <c r="C2065" s="51">
        <v>30101</v>
      </c>
      <c r="D2065" s="236" t="s">
        <v>311</v>
      </c>
      <c r="E2065" s="48" t="s">
        <v>280</v>
      </c>
      <c r="F2065" s="74">
        <v>21.16</v>
      </c>
      <c r="G2065" s="54">
        <v>21.16</v>
      </c>
      <c r="H2065" s="54">
        <v>28.6</v>
      </c>
      <c r="I2065" s="54">
        <v>8.01</v>
      </c>
      <c r="J2065" s="86">
        <f>TRUNC((I2065+H2065)*F2065,2)</f>
        <v>774.66</v>
      </c>
      <c r="K2065" s="86">
        <f>TRUNC((I2065+H2065)*G2065,2)</f>
        <v>774.66</v>
      </c>
    </row>
    <row r="2066" spans="1:11" x14ac:dyDescent="0.2">
      <c r="A2066" s="44" t="s">
        <v>3231</v>
      </c>
      <c r="B2066" s="45"/>
      <c r="C2066" s="45"/>
      <c r="D2066" s="44" t="s">
        <v>277</v>
      </c>
      <c r="E2066" s="45"/>
      <c r="F2066" s="79"/>
      <c r="G2066" s="79"/>
      <c r="H2066" s="79"/>
      <c r="I2066" s="79"/>
      <c r="J2066" s="85">
        <f>SUM(J2067:J2068)</f>
        <v>2721.74</v>
      </c>
      <c r="K2066" s="85">
        <f>SUM(K2067:K2068)</f>
        <v>2721.74</v>
      </c>
    </row>
    <row r="2067" spans="1:11" ht="33.75" x14ac:dyDescent="0.2">
      <c r="A2067" s="28" t="s">
        <v>3232</v>
      </c>
      <c r="B2067" s="50" t="s">
        <v>234</v>
      </c>
      <c r="C2067" s="51">
        <v>41140</v>
      </c>
      <c r="D2067" s="237" t="s">
        <v>316</v>
      </c>
      <c r="E2067" s="48" t="s">
        <v>236</v>
      </c>
      <c r="F2067" s="74">
        <v>555.46</v>
      </c>
      <c r="G2067" s="54">
        <v>555.46</v>
      </c>
      <c r="H2067" s="54">
        <v>0</v>
      </c>
      <c r="I2067" s="54">
        <v>2.2599999999999998</v>
      </c>
      <c r="J2067" s="86">
        <f t="shared" ref="J2067:J2068" si="500">TRUNC((I2067+H2067)*F2067,2)</f>
        <v>1255.33</v>
      </c>
      <c r="K2067" s="86">
        <f t="shared" ref="K2067:K2068" si="501">TRUNC((I2067+H2067)*G2067,2)</f>
        <v>1255.33</v>
      </c>
    </row>
    <row r="2068" spans="1:11" ht="33.75" x14ac:dyDescent="0.2">
      <c r="A2068" s="52" t="s">
        <v>3233</v>
      </c>
      <c r="B2068" s="46" t="s">
        <v>318</v>
      </c>
      <c r="C2068" s="47">
        <v>97083</v>
      </c>
      <c r="D2068" s="236" t="s">
        <v>319</v>
      </c>
      <c r="E2068" s="53" t="s">
        <v>236</v>
      </c>
      <c r="F2068" s="74">
        <v>555.46</v>
      </c>
      <c r="G2068" s="54">
        <v>555.46</v>
      </c>
      <c r="H2068" s="54">
        <v>0.77</v>
      </c>
      <c r="I2068" s="54">
        <v>1.87</v>
      </c>
      <c r="J2068" s="86">
        <f t="shared" si="500"/>
        <v>1466.41</v>
      </c>
      <c r="K2068" s="86">
        <f t="shared" si="501"/>
        <v>1466.41</v>
      </c>
    </row>
    <row r="2069" spans="1:11" x14ac:dyDescent="0.2">
      <c r="A2069" s="44" t="s">
        <v>3234</v>
      </c>
      <c r="B2069" s="45"/>
      <c r="C2069" s="45"/>
      <c r="D2069" s="44" t="s">
        <v>721</v>
      </c>
      <c r="E2069" s="45"/>
      <c r="F2069" s="79"/>
      <c r="G2069" s="79"/>
      <c r="H2069" s="79"/>
      <c r="I2069" s="79"/>
      <c r="J2069" s="85">
        <f>J2070</f>
        <v>6035.34</v>
      </c>
      <c r="K2069" s="93">
        <f>K2070</f>
        <v>6035.34</v>
      </c>
    </row>
    <row r="2070" spans="1:11" ht="22.5" x14ac:dyDescent="0.2">
      <c r="A2070" s="28" t="s">
        <v>3235</v>
      </c>
      <c r="B2070" s="50" t="s">
        <v>400</v>
      </c>
      <c r="C2070" s="58" t="s">
        <v>1396</v>
      </c>
      <c r="D2070" s="236" t="s">
        <v>1397</v>
      </c>
      <c r="E2070" s="48" t="s">
        <v>255</v>
      </c>
      <c r="F2070" s="74">
        <v>36.6</v>
      </c>
      <c r="G2070" s="54">
        <v>36.6</v>
      </c>
      <c r="H2070" s="54">
        <v>133.79</v>
      </c>
      <c r="I2070" s="54">
        <v>31.11</v>
      </c>
      <c r="J2070" s="86">
        <f>TRUNC((I2070+H2070)*F2070,2)</f>
        <v>6035.34</v>
      </c>
      <c r="K2070" s="86">
        <f>TRUNC((I2070+H2070)*G2070,2)</f>
        <v>6035.34</v>
      </c>
    </row>
    <row r="2071" spans="1:11" x14ac:dyDescent="0.2">
      <c r="A2071" s="44" t="s">
        <v>3236</v>
      </c>
      <c r="B2071" s="45"/>
      <c r="C2071" s="45"/>
      <c r="D2071" s="44" t="s">
        <v>299</v>
      </c>
      <c r="E2071" s="45"/>
      <c r="F2071" s="79"/>
      <c r="G2071" s="79"/>
      <c r="H2071" s="79"/>
      <c r="I2071" s="79"/>
      <c r="J2071" s="85">
        <f>SUM(J2072:J2073)</f>
        <v>21633.11</v>
      </c>
      <c r="K2071" s="85">
        <f>SUM(K2072:K2073)</f>
        <v>21633.11</v>
      </c>
    </row>
    <row r="2072" spans="1:11" ht="22.5" x14ac:dyDescent="0.2">
      <c r="A2072" s="28" t="s">
        <v>3237</v>
      </c>
      <c r="B2072" s="50" t="s">
        <v>234</v>
      </c>
      <c r="C2072" s="51">
        <v>220107</v>
      </c>
      <c r="D2072" s="236" t="s">
        <v>774</v>
      </c>
      <c r="E2072" s="48" t="s">
        <v>280</v>
      </c>
      <c r="F2072" s="74">
        <v>16.66</v>
      </c>
      <c r="G2072" s="54">
        <v>16.66</v>
      </c>
      <c r="H2072" s="54">
        <v>151.24</v>
      </c>
      <c r="I2072" s="54">
        <v>21.01</v>
      </c>
      <c r="J2072" s="86">
        <f t="shared" ref="J2072:J2073" si="502">TRUNC((I2072+H2072)*F2072,2)</f>
        <v>2869.68</v>
      </c>
      <c r="K2072" s="86">
        <f t="shared" ref="K2072:K2073" si="503">TRUNC((I2072+H2072)*G2072,2)</f>
        <v>2869.68</v>
      </c>
    </row>
    <row r="2073" spans="1:11" ht="22.5" x14ac:dyDescent="0.2">
      <c r="A2073" s="28" t="s">
        <v>3238</v>
      </c>
      <c r="B2073" s="50" t="s">
        <v>234</v>
      </c>
      <c r="C2073" s="51">
        <v>220059</v>
      </c>
      <c r="D2073" s="236" t="s">
        <v>776</v>
      </c>
      <c r="E2073" s="48" t="s">
        <v>236</v>
      </c>
      <c r="F2073" s="74">
        <v>555.46</v>
      </c>
      <c r="G2073" s="54">
        <v>555.46</v>
      </c>
      <c r="H2073" s="54">
        <v>25.45</v>
      </c>
      <c r="I2073" s="54">
        <v>8.33</v>
      </c>
      <c r="J2073" s="86">
        <f t="shared" si="502"/>
        <v>18763.43</v>
      </c>
      <c r="K2073" s="86">
        <f t="shared" si="503"/>
        <v>18763.43</v>
      </c>
    </row>
    <row r="2074" spans="1:11" x14ac:dyDescent="0.2">
      <c r="A2074" s="44" t="s">
        <v>3239</v>
      </c>
      <c r="B2074" s="45"/>
      <c r="C2074" s="45"/>
      <c r="D2074" s="44" t="s">
        <v>303</v>
      </c>
      <c r="E2074" s="45"/>
      <c r="F2074" s="79"/>
      <c r="G2074" s="79"/>
      <c r="H2074" s="79"/>
      <c r="I2074" s="79"/>
      <c r="J2074" s="85">
        <f>SUM(J2075,J2077)</f>
        <v>21002.77</v>
      </c>
      <c r="K2074" s="85">
        <f>SUM(K2075,K2077)</f>
        <v>21002.77</v>
      </c>
    </row>
    <row r="2075" spans="1:11" x14ac:dyDescent="0.2">
      <c r="A2075" s="55" t="s">
        <v>3240</v>
      </c>
      <c r="B2075" s="56"/>
      <c r="C2075" s="56"/>
      <c r="D2075" s="55" t="s">
        <v>3241</v>
      </c>
      <c r="E2075" s="56"/>
      <c r="F2075" s="80"/>
      <c r="G2075" s="80"/>
      <c r="H2075" s="80"/>
      <c r="I2075" s="80"/>
      <c r="J2075" s="88">
        <f>J2076</f>
        <v>2317.52</v>
      </c>
      <c r="K2075" s="88">
        <f>K2076</f>
        <v>2317.52</v>
      </c>
    </row>
    <row r="2076" spans="1:11" ht="22.5" x14ac:dyDescent="0.2">
      <c r="A2076" s="28" t="s">
        <v>3242</v>
      </c>
      <c r="B2076" s="50" t="s">
        <v>234</v>
      </c>
      <c r="C2076" s="51">
        <v>261602</v>
      </c>
      <c r="D2076" s="236" t="s">
        <v>305</v>
      </c>
      <c r="E2076" s="48" t="s">
        <v>236</v>
      </c>
      <c r="F2076" s="74">
        <v>105.63</v>
      </c>
      <c r="G2076" s="54">
        <v>105.63</v>
      </c>
      <c r="H2076" s="54">
        <v>9.5599999999999987</v>
      </c>
      <c r="I2076" s="54">
        <v>12.379999999999999</v>
      </c>
      <c r="J2076" s="86">
        <f>TRUNC((I2076+H2076)*F2076,2)</f>
        <v>2317.52</v>
      </c>
      <c r="K2076" s="86">
        <f>TRUNC((I2076+H2076)*G2076,2)</f>
        <v>2317.52</v>
      </c>
    </row>
    <row r="2077" spans="1:11" x14ac:dyDescent="0.2">
      <c r="A2077" s="55" t="s">
        <v>3243</v>
      </c>
      <c r="B2077" s="56"/>
      <c r="C2077" s="56"/>
      <c r="D2077" s="55" t="s">
        <v>3187</v>
      </c>
      <c r="E2077" s="56"/>
      <c r="F2077" s="80"/>
      <c r="G2077" s="80"/>
      <c r="H2077" s="80"/>
      <c r="I2077" s="80"/>
      <c r="J2077" s="88">
        <f>J2078</f>
        <v>18685.25</v>
      </c>
      <c r="K2077" s="95">
        <f>K2078</f>
        <v>18685.25</v>
      </c>
    </row>
    <row r="2078" spans="1:11" ht="22.5" x14ac:dyDescent="0.2">
      <c r="A2078" s="28" t="s">
        <v>3244</v>
      </c>
      <c r="B2078" s="50" t="s">
        <v>234</v>
      </c>
      <c r="C2078" s="51">
        <v>261703</v>
      </c>
      <c r="D2078" s="236" t="s">
        <v>807</v>
      </c>
      <c r="E2078" s="48" t="s">
        <v>236</v>
      </c>
      <c r="F2078" s="75">
        <v>1731.72</v>
      </c>
      <c r="G2078" s="49">
        <v>1731.72</v>
      </c>
      <c r="H2078" s="54">
        <v>3.33</v>
      </c>
      <c r="I2078" s="54">
        <v>7.46</v>
      </c>
      <c r="J2078" s="86">
        <f>TRUNC((I2078+H2078)*F2078,2)</f>
        <v>18685.25</v>
      </c>
      <c r="K2078" s="86">
        <f>TRUNC((I2078+H2078)*G2078,2)</f>
        <v>18685.25</v>
      </c>
    </row>
    <row r="2079" spans="1:11" x14ac:dyDescent="0.2">
      <c r="A2079" s="44" t="s">
        <v>3245</v>
      </c>
      <c r="B2079" s="45"/>
      <c r="C2079" s="45"/>
      <c r="D2079" s="44" t="s">
        <v>266</v>
      </c>
      <c r="E2079" s="45"/>
      <c r="F2079" s="79"/>
      <c r="G2079" s="79"/>
      <c r="H2079" s="79"/>
      <c r="I2079" s="79"/>
      <c r="J2079" s="85">
        <f>SUM(J2080:J2082)</f>
        <v>41432.329999999994</v>
      </c>
      <c r="K2079" s="93">
        <f>SUM(K2080:K2082)</f>
        <v>41432.329999999994</v>
      </c>
    </row>
    <row r="2080" spans="1:11" ht="33.75" x14ac:dyDescent="0.2">
      <c r="A2080" s="28" t="s">
        <v>3246</v>
      </c>
      <c r="B2080" s="50" t="s">
        <v>234</v>
      </c>
      <c r="C2080" s="51">
        <v>270210</v>
      </c>
      <c r="D2080" s="237" t="s">
        <v>3247</v>
      </c>
      <c r="E2080" s="48" t="s">
        <v>236</v>
      </c>
      <c r="F2080" s="75">
        <v>2315.61</v>
      </c>
      <c r="G2080" s="49">
        <v>2315.61</v>
      </c>
      <c r="H2080" s="54">
        <v>12.26</v>
      </c>
      <c r="I2080" s="54">
        <v>4.75</v>
      </c>
      <c r="J2080" s="86">
        <f t="shared" ref="J2080:J2082" si="504">TRUNC((I2080+H2080)*F2080,2)</f>
        <v>39388.519999999997</v>
      </c>
      <c r="K2080" s="86">
        <f t="shared" ref="K2080:K2082" si="505">TRUNC((I2080+H2080)*G2080,2)</f>
        <v>39388.519999999997</v>
      </c>
    </row>
    <row r="2081" spans="1:11" ht="22.5" x14ac:dyDescent="0.2">
      <c r="A2081" s="28" t="s">
        <v>3248</v>
      </c>
      <c r="B2081" s="50" t="s">
        <v>318</v>
      </c>
      <c r="C2081" s="51">
        <v>99814</v>
      </c>
      <c r="D2081" s="236" t="s">
        <v>3189</v>
      </c>
      <c r="E2081" s="48" t="s">
        <v>236</v>
      </c>
      <c r="F2081" s="75">
        <v>1176.26</v>
      </c>
      <c r="G2081" s="49">
        <v>1176.26</v>
      </c>
      <c r="H2081" s="54">
        <v>0.41</v>
      </c>
      <c r="I2081" s="54">
        <v>1.03</v>
      </c>
      <c r="J2081" s="86">
        <f t="shared" si="504"/>
        <v>1693.81</v>
      </c>
      <c r="K2081" s="86">
        <f t="shared" si="505"/>
        <v>1693.81</v>
      </c>
    </row>
    <row r="2082" spans="1:11" ht="22.5" x14ac:dyDescent="0.2">
      <c r="A2082" s="28" t="s">
        <v>3249</v>
      </c>
      <c r="B2082" s="50" t="s">
        <v>234</v>
      </c>
      <c r="C2082" s="51">
        <v>60105</v>
      </c>
      <c r="D2082" s="236" t="s">
        <v>3250</v>
      </c>
      <c r="E2082" s="48" t="s">
        <v>236</v>
      </c>
      <c r="F2082" s="74">
        <v>40</v>
      </c>
      <c r="G2082" s="54">
        <v>40</v>
      </c>
      <c r="H2082" s="54">
        <v>5.5</v>
      </c>
      <c r="I2082" s="54">
        <v>3.25</v>
      </c>
      <c r="J2082" s="86">
        <f t="shared" si="504"/>
        <v>350</v>
      </c>
      <c r="K2082" s="86">
        <f t="shared" si="505"/>
        <v>350</v>
      </c>
    </row>
    <row r="2083" spans="1:11" x14ac:dyDescent="0.2">
      <c r="A2083" s="248" t="s">
        <v>176</v>
      </c>
      <c r="B2083" s="248"/>
      <c r="C2083" s="248"/>
      <c r="D2083" s="248"/>
      <c r="E2083" s="248"/>
      <c r="F2083" s="248"/>
      <c r="G2083" s="249"/>
      <c r="H2083" s="250" t="s">
        <v>229</v>
      </c>
      <c r="I2083" s="251"/>
      <c r="J2083" s="252"/>
      <c r="K2083" s="96">
        <f>SUM(K2060,K2030,K2012,K1984,K1925,K1854,K1691,K1648,K1495,K1215,K1054,K1005,K972,K943,K815,K779,K776,K740,K735,K484,K481,K335,K317,K43,K35,K27,K6)</f>
        <v>4227944.42</v>
      </c>
    </row>
    <row r="2084" spans="1:11" x14ac:dyDescent="0.2">
      <c r="A2084" s="248"/>
      <c r="B2084" s="248"/>
      <c r="C2084" s="248"/>
      <c r="D2084" s="248"/>
      <c r="E2084" s="248"/>
      <c r="F2084" s="248"/>
      <c r="G2084" s="249"/>
      <c r="H2084" s="250" t="s">
        <v>3251</v>
      </c>
      <c r="I2084" s="251"/>
      <c r="J2084" s="252"/>
      <c r="K2084" s="96">
        <f>TRUNC(K2083*bdi!$D$19,2)</f>
        <v>859963.89</v>
      </c>
    </row>
    <row r="2085" spans="1:11" x14ac:dyDescent="0.2">
      <c r="A2085" s="248"/>
      <c r="B2085" s="248"/>
      <c r="C2085" s="248"/>
      <c r="D2085" s="248"/>
      <c r="E2085" s="248"/>
      <c r="F2085" s="248"/>
      <c r="G2085" s="249"/>
      <c r="H2085" s="253" t="s">
        <v>3252</v>
      </c>
      <c r="I2085" s="254"/>
      <c r="J2085" s="255"/>
      <c r="K2085" s="85">
        <f>SUM(K2083:K2084)</f>
        <v>5087908.3099999996</v>
      </c>
    </row>
    <row r="2086" spans="1:11" x14ac:dyDescent="0.2">
      <c r="A2086" s="248" t="s">
        <v>177</v>
      </c>
      <c r="B2086" s="248"/>
      <c r="C2086" s="248"/>
      <c r="D2086" s="248"/>
      <c r="E2086" s="248"/>
      <c r="F2086" s="248"/>
      <c r="G2086" s="248"/>
    </row>
    <row r="2087" spans="1:11" x14ac:dyDescent="0.2">
      <c r="A2087" s="248"/>
      <c r="B2087" s="248"/>
      <c r="C2087" s="248"/>
      <c r="D2087" s="248"/>
      <c r="E2087" s="248"/>
      <c r="F2087" s="248"/>
      <c r="G2087" s="248"/>
      <c r="H2087" s="247" t="s">
        <v>3253</v>
      </c>
      <c r="I2087" s="247"/>
      <c r="J2087" s="247"/>
      <c r="K2087" s="97">
        <v>1462.9254176370796</v>
      </c>
    </row>
    <row r="2088" spans="1:11" x14ac:dyDescent="0.2">
      <c r="A2088" s="248"/>
      <c r="B2088" s="248"/>
      <c r="C2088" s="248"/>
      <c r="D2088" s="248"/>
      <c r="E2088" s="248"/>
      <c r="F2088" s="248"/>
      <c r="G2088" s="248"/>
      <c r="H2088" s="247" t="s">
        <v>3254</v>
      </c>
      <c r="I2088" s="247"/>
      <c r="J2088" s="247"/>
      <c r="K2088" s="97">
        <v>3046564.3950000019</v>
      </c>
    </row>
    <row r="2089" spans="1:11" x14ac:dyDescent="0.2">
      <c r="A2089" s="248"/>
      <c r="B2089" s="248"/>
      <c r="C2089" s="248"/>
      <c r="D2089" s="248"/>
      <c r="E2089" s="248"/>
      <c r="F2089" s="248"/>
      <c r="G2089" s="248"/>
      <c r="H2089" s="247" t="s">
        <v>3255</v>
      </c>
      <c r="I2089" s="247"/>
      <c r="J2089" s="247"/>
      <c r="K2089" s="97">
        <v>1181380.0199999996</v>
      </c>
    </row>
    <row r="2090" spans="1:11" x14ac:dyDescent="0.2">
      <c r="A2090" s="248"/>
      <c r="B2090" s="248"/>
      <c r="C2090" s="248"/>
      <c r="D2090" s="248"/>
      <c r="E2090" s="248"/>
      <c r="F2090" s="248"/>
      <c r="G2090" s="248"/>
    </row>
    <row r="2091" spans="1:11" x14ac:dyDescent="0.2">
      <c r="A2091" s="248"/>
      <c r="B2091" s="248"/>
      <c r="C2091" s="248"/>
      <c r="D2091" s="248"/>
      <c r="E2091" s="248"/>
      <c r="F2091" s="248"/>
      <c r="G2091" s="248"/>
    </row>
    <row r="2092" spans="1:11" x14ac:dyDescent="0.2">
      <c r="A2092" s="248"/>
      <c r="B2092" s="248"/>
      <c r="C2092" s="248"/>
      <c r="D2092" s="248"/>
      <c r="E2092" s="248"/>
      <c r="F2092" s="248"/>
      <c r="G2092" s="248"/>
    </row>
    <row r="2093" spans="1:11" x14ac:dyDescent="0.2">
      <c r="A2093" s="248"/>
      <c r="B2093" s="248"/>
      <c r="C2093" s="248"/>
      <c r="D2093" s="248"/>
      <c r="E2093" s="248"/>
      <c r="F2093" s="248"/>
      <c r="G2093" s="248"/>
    </row>
  </sheetData>
  <autoFilter ref="A5:K2093" xr:uid="{00000000-0001-0000-0E00-000000000000}"/>
  <mergeCells count="15">
    <mergeCell ref="H2089:J2089"/>
    <mergeCell ref="H2088:J2088"/>
    <mergeCell ref="H2087:J2087"/>
    <mergeCell ref="A2086:G2093"/>
    <mergeCell ref="A4:K4"/>
    <mergeCell ref="A2083:G2085"/>
    <mergeCell ref="H2083:J2083"/>
    <mergeCell ref="H2084:J2084"/>
    <mergeCell ref="H2085:J2085"/>
    <mergeCell ref="A3:C3"/>
    <mergeCell ref="A2:C2"/>
    <mergeCell ref="E3:G3"/>
    <mergeCell ref="E2:G2"/>
    <mergeCell ref="H3:K3"/>
    <mergeCell ref="H2:K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E32"/>
  <sheetViews>
    <sheetView view="pageBreakPreview" zoomScaleNormal="100" zoomScaleSheetLayoutView="100" workbookViewId="0">
      <selection activeCell="H13" sqref="H1:K1048576"/>
    </sheetView>
  </sheetViews>
  <sheetFormatPr defaultRowHeight="12.75" x14ac:dyDescent="0.2"/>
  <cols>
    <col min="1" max="1" width="19.1640625" customWidth="1"/>
    <col min="2" max="2" width="53.83203125" customWidth="1"/>
    <col min="3" max="3" width="13.83203125" bestFit="1" customWidth="1"/>
    <col min="4" max="4" width="14.1640625" bestFit="1" customWidth="1"/>
    <col min="5" max="5" width="9.1640625" bestFit="1" customWidth="1"/>
  </cols>
  <sheetData>
    <row r="1" spans="1:5" ht="67.5" customHeight="1" x14ac:dyDescent="0.2"/>
    <row r="2" spans="1:5" ht="23.45" customHeight="1" x14ac:dyDescent="0.2">
      <c r="A2" s="259" t="s">
        <v>0</v>
      </c>
      <c r="B2" s="259"/>
      <c r="C2" s="259" t="s">
        <v>1</v>
      </c>
      <c r="D2" s="259"/>
      <c r="E2" s="259"/>
    </row>
    <row r="3" spans="1:5" ht="29.25" customHeight="1" x14ac:dyDescent="0.2">
      <c r="A3" s="259" t="s">
        <v>2</v>
      </c>
      <c r="B3" s="259"/>
      <c r="C3" s="259" t="s">
        <v>3</v>
      </c>
      <c r="D3" s="259"/>
      <c r="E3" s="259"/>
    </row>
    <row r="4" spans="1:5" ht="29.25" customHeight="1" x14ac:dyDescent="0.2">
      <c r="A4" s="259" t="s">
        <v>4</v>
      </c>
      <c r="B4" s="259"/>
      <c r="C4" s="259" t="s">
        <v>5</v>
      </c>
      <c r="D4" s="259"/>
      <c r="E4" s="259"/>
    </row>
    <row r="5" spans="1:5" ht="31.5" customHeight="1" x14ac:dyDescent="0.2">
      <c r="A5" s="259" t="s">
        <v>6</v>
      </c>
      <c r="B5" s="259"/>
      <c r="C5" s="104" t="s">
        <v>7</v>
      </c>
      <c r="D5" s="259" t="s">
        <v>8</v>
      </c>
      <c r="E5" s="259"/>
    </row>
    <row r="6" spans="1:5" ht="21" customHeight="1" x14ac:dyDescent="0.2">
      <c r="A6" s="260" t="s">
        <v>9</v>
      </c>
      <c r="B6" s="260"/>
      <c r="C6" s="260"/>
      <c r="D6" s="260"/>
      <c r="E6" s="260"/>
    </row>
    <row r="7" spans="1:5" ht="19.5" x14ac:dyDescent="0.2">
      <c r="A7" s="100" t="s">
        <v>10</v>
      </c>
      <c r="B7" s="101" t="s">
        <v>11</v>
      </c>
      <c r="C7" s="102" t="s">
        <v>12</v>
      </c>
      <c r="D7" s="102" t="s">
        <v>13</v>
      </c>
      <c r="E7" s="103" t="s">
        <v>14</v>
      </c>
    </row>
    <row r="8" spans="1:5" x14ac:dyDescent="0.2">
      <c r="A8" s="1" t="s">
        <v>15</v>
      </c>
      <c r="B8" s="2" t="s">
        <v>16</v>
      </c>
      <c r="C8" s="3">
        <f>orc!K7+orc!K44+orc!K318+orc!K336+orc!K485+orc!K741+orc!K780+orc!K816+orc!K944+orc!K1006+orc!K1055+orc!K1216+orc!K1496+orc!K1649+orc!K1692+orc!K1855+orc!K1926+orc!K1985+orc!K2013+orc!K2031+orc!K2061</f>
        <v>270900.85000000003</v>
      </c>
      <c r="D8" s="3">
        <f>TRUNC(C8+C8*bdi!D$19,2)</f>
        <v>326002.08</v>
      </c>
      <c r="E8" s="106">
        <f>D8/$D$31</f>
        <v>6.4073890487033977E-2</v>
      </c>
    </row>
    <row r="9" spans="1:5" x14ac:dyDescent="0.2">
      <c r="A9" s="1" t="s">
        <v>17</v>
      </c>
      <c r="B9" s="2" t="s">
        <v>18</v>
      </c>
      <c r="C9" s="3">
        <f>orc!K13+orc!K46+orc!K324+orc!K338+orc!K487+orc!K743+orc!K782+orc!K818+orc!K946+orc!K1008+orc!K1057+orc!K1219+orc!K1508+orc!K1651+orc!K1706+orc!K1858+orc!K1931+orc!K1990+orc!K2016+orc!K2035+orc!K2064</f>
        <v>18168.010000000002</v>
      </c>
      <c r="D9" s="3">
        <f>C9+C9*bdi!D$19</f>
        <v>21863.383234000001</v>
      </c>
      <c r="E9" s="106">
        <f t="shared" ref="E9:E30" si="0">D9/$D$31</f>
        <v>4.2971260275743352E-3</v>
      </c>
    </row>
    <row r="10" spans="1:5" x14ac:dyDescent="0.2">
      <c r="A10" s="1" t="s">
        <v>19</v>
      </c>
      <c r="B10" s="2" t="s">
        <v>20</v>
      </c>
      <c r="C10" s="3">
        <f>orc!K28+orc!K48+orc!K340+orc!K489+orc!K745+orc!K784+orc!K820+orc!K948+orc!K973+orc!K1010+orc!K1059+orc!K1222+orc!K1510+orc!K1653+orc!K1708+orc!K1860+orc!K1933+orc!K1992+orc!K2037+orc!K2066</f>
        <v>42161.570000000007</v>
      </c>
      <c r="D10" s="3">
        <f>C10+C10*bdi!D$19</f>
        <v>50737.233338000005</v>
      </c>
      <c r="E10" s="106">
        <f t="shared" si="0"/>
        <v>9.9721202162700983E-3</v>
      </c>
    </row>
    <row r="11" spans="1:5" x14ac:dyDescent="0.2">
      <c r="A11" s="1" t="s">
        <v>21</v>
      </c>
      <c r="B11" s="2" t="s">
        <v>22</v>
      </c>
      <c r="C11" s="3">
        <f>orc!K16+orc!K55+orc!K353+orc!K502+orc!K748+orc!K787+orc!K823+orc!K1513+orc!K1656+orc!K1714+orc!K1941</f>
        <v>122029.45999999999</v>
      </c>
      <c r="D11" s="3">
        <f>C11+C11*bdi!D$19</f>
        <v>146850.252164</v>
      </c>
      <c r="E11" s="106">
        <f t="shared" si="0"/>
        <v>2.8862597978360938E-2</v>
      </c>
    </row>
    <row r="12" spans="1:5" x14ac:dyDescent="0.2">
      <c r="A12" s="1" t="s">
        <v>23</v>
      </c>
      <c r="B12" s="2" t="s">
        <v>24</v>
      </c>
      <c r="C12" s="3">
        <f>orc!K71+orc!K326+orc!K369+orc!K514+orc!K831+orc!K951+orc!K1526+orc!K1664+orc!K1738+orc!K1868+orc!K1953</f>
        <v>322378.03999999998</v>
      </c>
      <c r="D12" s="3">
        <f>C12+C12*bdi!D$19</f>
        <v>387949.733336</v>
      </c>
      <c r="E12" s="106">
        <f t="shared" si="0"/>
        <v>7.6249356225717629E-2</v>
      </c>
    </row>
    <row r="13" spans="1:5" x14ac:dyDescent="0.2">
      <c r="A13" s="1" t="s">
        <v>25</v>
      </c>
      <c r="B13" s="2" t="s">
        <v>26</v>
      </c>
      <c r="C13" s="3">
        <f>orc!K105+orc!K403+orc!K542+orc!K1229</f>
        <v>659786.49</v>
      </c>
      <c r="D13" s="3">
        <f>C13+C13*bdi!D$19</f>
        <v>793987.06206599995</v>
      </c>
      <c r="E13" s="106">
        <f t="shared" si="0"/>
        <v>0.15605372843921342</v>
      </c>
    </row>
    <row r="14" spans="1:5" x14ac:dyDescent="0.2">
      <c r="A14" s="1" t="s">
        <v>27</v>
      </c>
      <c r="B14" s="2" t="s">
        <v>28</v>
      </c>
      <c r="C14" s="3">
        <f>orc!K36+orc!K148+orc!K328+orc!K575+orc!K869+orc!K1062</f>
        <v>248741.53</v>
      </c>
      <c r="D14" s="3">
        <f>C14+C14*bdi!D$19</f>
        <v>299335.557202</v>
      </c>
      <c r="E14" s="106">
        <f t="shared" si="0"/>
        <v>5.8832734168555743E-2</v>
      </c>
    </row>
    <row r="15" spans="1:5" x14ac:dyDescent="0.2">
      <c r="A15" s="1" t="s">
        <v>29</v>
      </c>
      <c r="B15" s="2" t="s">
        <v>30</v>
      </c>
      <c r="C15" s="3">
        <f>orc!K976+orc!K1013</f>
        <v>78595.099999999977</v>
      </c>
      <c r="D15" s="3">
        <f>C15+C15*bdi!D$19</f>
        <v>94581.343339999978</v>
      </c>
      <c r="E15" s="106">
        <f t="shared" si="0"/>
        <v>1.8589435488521173E-2</v>
      </c>
    </row>
    <row r="16" spans="1:5" x14ac:dyDescent="0.2">
      <c r="A16" s="1" t="s">
        <v>31</v>
      </c>
      <c r="B16" s="2" t="s">
        <v>32</v>
      </c>
      <c r="C16" s="3">
        <f>orc!K241+orc!K428+orc!K678+orc!K914+orc!K1477+orc!K1571+orc!K1791+orc!K1870+orc!K1956+orc!K1995</f>
        <v>113245.30000000002</v>
      </c>
      <c r="D16" s="3">
        <f>C16+C16*bdi!D$19</f>
        <v>136279.39402000001</v>
      </c>
      <c r="E16" s="106">
        <f t="shared" si="0"/>
        <v>2.6784954771076411E-2</v>
      </c>
    </row>
    <row r="17" spans="1:5" x14ac:dyDescent="0.2">
      <c r="A17" s="1" t="s">
        <v>33</v>
      </c>
      <c r="B17" s="2" t="s">
        <v>34</v>
      </c>
      <c r="C17" s="3">
        <f>orc!K246+orc!K436+orc!K682+orc!K916+orc!K959+orc!K1576+orc!K1874</f>
        <v>22252.959999999999</v>
      </c>
      <c r="D17" s="3">
        <f>C17+C17*bdi!D$19</f>
        <v>26779.212063999999</v>
      </c>
      <c r="E17" s="106">
        <f t="shared" si="0"/>
        <v>5.2633047651652869E-3</v>
      </c>
    </row>
    <row r="18" spans="1:5" x14ac:dyDescent="0.2">
      <c r="A18" s="1" t="s">
        <v>35</v>
      </c>
      <c r="B18" s="2" t="s">
        <v>36</v>
      </c>
      <c r="C18" s="3">
        <f>orc!K251+orc!K439+orc!K685+orc!K761+orc!K800+orc!K1673+orc!K1807+orc!K1962</f>
        <v>303270.44</v>
      </c>
      <c r="D18" s="3">
        <f>C18+C18*bdi!D$19</f>
        <v>364955.64749599999</v>
      </c>
      <c r="E18" s="106">
        <f t="shared" si="0"/>
        <v>7.172999690763715E-2</v>
      </c>
    </row>
    <row r="19" spans="1:5" x14ac:dyDescent="0.2">
      <c r="A19" s="1" t="s">
        <v>37</v>
      </c>
      <c r="B19" s="2" t="s">
        <v>38</v>
      </c>
      <c r="C19" s="3">
        <f>orc!K253+orc!K441+orc!K687+orc!K763+orc!K802+orc!K1578+orc!K1675+orc!K1794+orc!K1876+orc!K1958+orc!K2018</f>
        <v>157816.40999999997</v>
      </c>
      <c r="D19" s="3">
        <f>C19+C19*bdi!D$19</f>
        <v>189916.26779399998</v>
      </c>
      <c r="E19" s="106">
        <f t="shared" si="0"/>
        <v>3.7326983141760854E-2</v>
      </c>
    </row>
    <row r="20" spans="1:5" x14ac:dyDescent="0.2">
      <c r="A20" s="1" t="s">
        <v>39</v>
      </c>
      <c r="B20" s="2" t="s">
        <v>40</v>
      </c>
      <c r="C20" s="3">
        <f>orc!K1582</f>
        <v>1380.3</v>
      </c>
      <c r="D20" s="3">
        <f>C20+C20*bdi!D$19</f>
        <v>1661.0530199999998</v>
      </c>
      <c r="E20" s="106">
        <f t="shared" si="0"/>
        <v>3.2647070625020874E-4</v>
      </c>
    </row>
    <row r="21" spans="1:5" x14ac:dyDescent="0.2">
      <c r="A21" s="1" t="s">
        <v>41</v>
      </c>
      <c r="B21" s="2" t="s">
        <v>42</v>
      </c>
      <c r="C21" s="3">
        <f>orc!K258+orc!K443+orc!K691+orc!K736+orc!K922+orc!K965+orc!K1481+orc!K1584+orc!K1800+orc!K1880+orc!K1964+orc!K2040+orc!K2069</f>
        <v>199360.98</v>
      </c>
      <c r="D21" s="3">
        <f>C21+C21*bdi!D$19</f>
        <v>239911.00333200002</v>
      </c>
      <c r="E21" s="106">
        <f t="shared" si="0"/>
        <v>4.7153169556859921E-2</v>
      </c>
    </row>
    <row r="22" spans="1:5" x14ac:dyDescent="0.2">
      <c r="A22" s="1" t="s">
        <v>43</v>
      </c>
      <c r="B22" s="2" t="s">
        <v>44</v>
      </c>
      <c r="C22" s="3">
        <f>orc!K268+orc!K696+orc!K1591+orc!K1812+orc!K1885</f>
        <v>52425.75</v>
      </c>
      <c r="D22" s="3">
        <f>C22+C22*bdi!D$19</f>
        <v>63089.147550000002</v>
      </c>
      <c r="E22" s="106">
        <f t="shared" si="0"/>
        <v>1.2399820059550013E-2</v>
      </c>
    </row>
    <row r="23" spans="1:5" x14ac:dyDescent="0.2">
      <c r="A23" s="1" t="s">
        <v>45</v>
      </c>
      <c r="B23" s="2" t="s">
        <v>46</v>
      </c>
      <c r="C23" s="3">
        <f>orc!K270+orc!K446+orc!K698+orc!K927+orc!K1484+orc!K1600+orc!K1814+orc!K1887+orc!K1966+orc!K2043</f>
        <v>151077.66999999998</v>
      </c>
      <c r="D23" s="3">
        <f>C23+C23*bdi!D$19</f>
        <v>181806.86807799997</v>
      </c>
      <c r="E23" s="106">
        <f t="shared" si="0"/>
        <v>3.5733125859259557E-2</v>
      </c>
    </row>
    <row r="24" spans="1:5" x14ac:dyDescent="0.2">
      <c r="A24" s="1" t="s">
        <v>47</v>
      </c>
      <c r="B24" s="2" t="s">
        <v>48</v>
      </c>
      <c r="C24" s="3">
        <f>orc!K275+orc!K703+orc!K930+orc!K1605+orc!K1892</f>
        <v>21159.039999999997</v>
      </c>
      <c r="D24" s="3">
        <f>C24+C24*bdi!D$19</f>
        <v>25462.788735999995</v>
      </c>
      <c r="E24" s="106">
        <f t="shared" si="0"/>
        <v>5.0045691026417557E-3</v>
      </c>
    </row>
    <row r="25" spans="1:5" x14ac:dyDescent="0.2">
      <c r="A25" s="1" t="s">
        <v>49</v>
      </c>
      <c r="B25" s="2" t="s">
        <v>50</v>
      </c>
      <c r="C25" s="3">
        <f>orc!K39+orc!K278+orc!K331+orc!K449+orc!K482+orc!K706+orc!K738+orc!K768+orc!K777+orc!K807+orc!K933+orc!K1488+orc!K1608+orc!K1678+orc!K1819+orc!K1895+orc!K1969+orc!K1997+orc!K2020+orc!K2047+orc!K2071</f>
        <v>417539.81999999995</v>
      </c>
      <c r="D25" s="3">
        <f>C25+C25*bdi!D$19</f>
        <v>502467.41938799992</v>
      </c>
      <c r="E25" s="106">
        <f t="shared" si="0"/>
        <v>9.875716867563937E-2</v>
      </c>
    </row>
    <row r="26" spans="1:5" x14ac:dyDescent="0.2">
      <c r="A26" s="1" t="s">
        <v>51</v>
      </c>
      <c r="B26" s="2" t="s">
        <v>52</v>
      </c>
      <c r="C26" s="3">
        <f>orc!K711+orc!K1593+orc!K1682+orc!K1825+orc!K1900+orc!K1974</f>
        <v>29963.920000000002</v>
      </c>
      <c r="D26" s="3">
        <f>C26+C26*bdi!D$19</f>
        <v>36058.581328</v>
      </c>
      <c r="E26" s="106">
        <f t="shared" si="0"/>
        <v>7.087113036604184E-3</v>
      </c>
    </row>
    <row r="27" spans="1:5" x14ac:dyDescent="0.2">
      <c r="A27" s="1" t="s">
        <v>53</v>
      </c>
      <c r="B27" s="2" t="s">
        <v>54</v>
      </c>
      <c r="C27" s="3">
        <f>orc!K1615</f>
        <v>8448.19</v>
      </c>
      <c r="D27" s="3">
        <f>C27+C27*bdi!D$19</f>
        <v>10166.551846</v>
      </c>
      <c r="E27" s="106">
        <f t="shared" si="0"/>
        <v>1.9981790595058691E-3</v>
      </c>
    </row>
    <row r="28" spans="1:5" x14ac:dyDescent="0.2">
      <c r="A28" s="1" t="s">
        <v>55</v>
      </c>
      <c r="B28" s="2" t="s">
        <v>56</v>
      </c>
      <c r="C28" s="3">
        <f>orc!K18</f>
        <v>250600.5</v>
      </c>
      <c r="D28" s="3">
        <f>C28+C28*bdi!D$19</f>
        <v>301572.64169999998</v>
      </c>
      <c r="E28" s="106">
        <f t="shared" si="0"/>
        <v>5.9272420648884612E-2</v>
      </c>
    </row>
    <row r="29" spans="1:5" x14ac:dyDescent="0.2">
      <c r="A29" s="1" t="s">
        <v>57</v>
      </c>
      <c r="B29" s="2" t="s">
        <v>58</v>
      </c>
      <c r="C29" s="3">
        <f>orc!K41+orc!K289+orc!K333+orc!K459+orc!K714+orc!K771+orc!K810+orc!K936+orc!K968+orc!K1492+orc!K1617+orc!K1686+orc!K1827+orc!K1903+orc!K1977+orc!K2001+orc!K2022+orc!K2051+orc!K2074</f>
        <v>308659.14</v>
      </c>
      <c r="D29" s="3">
        <f>C29+C29*bdi!D$19</f>
        <v>371440.40907600004</v>
      </c>
      <c r="E29" s="106">
        <f t="shared" si="0"/>
        <v>7.3004540626227687E-2</v>
      </c>
    </row>
    <row r="30" spans="1:5" x14ac:dyDescent="0.2">
      <c r="A30" s="1" t="s">
        <v>59</v>
      </c>
      <c r="B30" s="2" t="s">
        <v>60</v>
      </c>
      <c r="C30" s="3">
        <f>orc!K22+orc!K309+orc!K471+orc!K730+orc!K774+orc!K813+orc!K941+orc!K970+orc!K1637+orc!K1844+orc!K1920+orc!K2007+orc!K2079</f>
        <v>427982.95000000007</v>
      </c>
      <c r="D30" s="3">
        <f>C30+C30*bdi!D$19</f>
        <v>515034.68203000008</v>
      </c>
      <c r="E30" s="106">
        <f t="shared" si="0"/>
        <v>0.10122719405169008</v>
      </c>
    </row>
    <row r="31" spans="1:5" x14ac:dyDescent="0.2">
      <c r="A31" s="256" t="s">
        <v>61</v>
      </c>
      <c r="B31" s="257"/>
      <c r="C31" s="4">
        <f>SUM(C8:C30)</f>
        <v>4227944.42</v>
      </c>
      <c r="D31" s="4">
        <f t="shared" ref="D31:E31" si="1">SUM(D8:D30)</f>
        <v>5087908.3121379986</v>
      </c>
      <c r="E31" s="105">
        <f t="shared" si="1"/>
        <v>1</v>
      </c>
    </row>
    <row r="32" spans="1:5" ht="19.5" customHeight="1" x14ac:dyDescent="0.2">
      <c r="A32" s="258" t="s">
        <v>62</v>
      </c>
      <c r="B32" s="258"/>
      <c r="C32" s="258"/>
      <c r="D32" s="258"/>
      <c r="E32" s="258"/>
    </row>
  </sheetData>
  <mergeCells count="11">
    <mergeCell ref="A2:B2"/>
    <mergeCell ref="C2:E2"/>
    <mergeCell ref="A31:B31"/>
    <mergeCell ref="A32:E32"/>
    <mergeCell ref="D5:E5"/>
    <mergeCell ref="C4:E4"/>
    <mergeCell ref="C3:E3"/>
    <mergeCell ref="A5:B5"/>
    <mergeCell ref="A4:B4"/>
    <mergeCell ref="A3:B3"/>
    <mergeCell ref="A6:E6"/>
  </mergeCells>
  <pageMargins left="0.7" right="0.7" top="0.75" bottom="0.75" header="0.3" footer="0.3"/>
  <pageSetup paperSize="9" scale="88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AP56"/>
  <sheetViews>
    <sheetView view="pageBreakPreview" zoomScaleNormal="100" zoomScaleSheetLayoutView="100" workbookViewId="0">
      <selection activeCell="AS2" sqref="AS2"/>
    </sheetView>
  </sheetViews>
  <sheetFormatPr defaultRowHeight="12.75" x14ac:dyDescent="0.2"/>
  <cols>
    <col min="1" max="1" width="42.6640625" style="26" customWidth="1"/>
    <col min="2" max="2" width="3.6640625" style="26" customWidth="1"/>
    <col min="3" max="3" width="17.5" style="26" customWidth="1"/>
    <col min="4" max="4" width="9.33203125" style="26"/>
    <col min="5" max="5" width="3.5" style="26" bestFit="1" customWidth="1"/>
    <col min="6" max="6" width="10.1640625" style="26" bestFit="1" customWidth="1"/>
    <col min="7" max="7" width="3.5" style="26" bestFit="1" customWidth="1"/>
    <col min="8" max="8" width="10.1640625" style="26" bestFit="1" customWidth="1"/>
    <col min="9" max="9" width="3.5" style="26" bestFit="1" customWidth="1"/>
    <col min="10" max="10" width="11.6640625" style="26" bestFit="1" customWidth="1"/>
    <col min="11" max="11" width="3.5" style="26" bestFit="1" customWidth="1"/>
    <col min="12" max="12" width="11.6640625" style="26" bestFit="1" customWidth="1"/>
    <col min="13" max="13" width="3.5" style="26" bestFit="1" customWidth="1"/>
    <col min="14" max="14" width="12.6640625" style="26" bestFit="1" customWidth="1"/>
    <col min="15" max="15" width="3.5" style="26" bestFit="1" customWidth="1"/>
    <col min="16" max="16" width="12.6640625" style="26" bestFit="1" customWidth="1"/>
    <col min="17" max="17" width="3.5" style="26" bestFit="1" customWidth="1"/>
    <col min="18" max="18" width="12.6640625" style="26" bestFit="1" customWidth="1"/>
    <col min="19" max="19" width="3.5" style="26" bestFit="1" customWidth="1"/>
    <col min="20" max="20" width="12.6640625" style="26" bestFit="1" customWidth="1"/>
    <col min="21" max="21" width="3.5" style="26" bestFit="1" customWidth="1"/>
    <col min="22" max="22" width="11.6640625" style="26" bestFit="1" customWidth="1"/>
    <col min="23" max="23" width="3.5" style="26" bestFit="1" customWidth="1"/>
    <col min="24" max="24" width="11.6640625" style="26" bestFit="1" customWidth="1"/>
    <col min="25" max="25" width="3.5" style="26" bestFit="1" customWidth="1"/>
    <col min="26" max="26" width="11.6640625" style="26" bestFit="1" customWidth="1"/>
    <col min="27" max="27" width="3.5" style="26" bestFit="1" customWidth="1"/>
    <col min="28" max="28" width="12.6640625" style="26" bestFit="1" customWidth="1"/>
    <col min="29" max="29" width="3.5" style="26" bestFit="1" customWidth="1"/>
    <col min="30" max="30" width="11.6640625" style="26" bestFit="1" customWidth="1"/>
    <col min="31" max="31" width="3.5" style="26" bestFit="1" customWidth="1"/>
    <col min="32" max="32" width="11.6640625" style="26" bestFit="1" customWidth="1"/>
    <col min="33" max="33" width="3.5" style="26" bestFit="1" customWidth="1"/>
    <col min="34" max="34" width="11.6640625" style="26" bestFit="1" customWidth="1"/>
    <col min="35" max="35" width="3.5" style="26" bestFit="1" customWidth="1"/>
    <col min="36" max="36" width="12.6640625" style="26" bestFit="1" customWidth="1"/>
    <col min="37" max="37" width="3.5" style="26" bestFit="1" customWidth="1"/>
    <col min="38" max="38" width="11.6640625" style="26" bestFit="1" customWidth="1"/>
    <col min="39" max="39" width="3.5" style="26" bestFit="1" customWidth="1"/>
    <col min="40" max="40" width="11.6640625" style="26" bestFit="1" customWidth="1"/>
    <col min="41" max="41" width="3.5" style="26" bestFit="1" customWidth="1"/>
    <col min="42" max="42" width="12.6640625" style="26" bestFit="1" customWidth="1"/>
  </cols>
  <sheetData>
    <row r="1" spans="1:42" ht="30.75" customHeight="1" x14ac:dyDescent="0.2">
      <c r="A1" s="25" t="s">
        <v>90</v>
      </c>
      <c r="B1" s="295" t="s">
        <v>3257</v>
      </c>
      <c r="C1" s="248"/>
      <c r="D1" s="248"/>
      <c r="X1" s="295" t="s">
        <v>90</v>
      </c>
      <c r="Y1" s="248"/>
      <c r="Z1" s="248"/>
      <c r="AA1" s="248"/>
      <c r="AB1" s="249"/>
      <c r="AD1" s="295" t="s">
        <v>3257</v>
      </c>
      <c r="AE1" s="248"/>
      <c r="AF1" s="248"/>
    </row>
    <row r="2" spans="1:42" ht="28.5" customHeight="1" x14ac:dyDescent="0.2">
      <c r="A2" s="25" t="s">
        <v>92</v>
      </c>
      <c r="B2" s="295" t="s">
        <v>3258</v>
      </c>
      <c r="C2" s="248"/>
      <c r="D2" s="248"/>
      <c r="X2" s="295" t="s">
        <v>92</v>
      </c>
      <c r="Y2" s="248"/>
      <c r="Z2" s="248"/>
      <c r="AA2" s="248"/>
      <c r="AB2" s="249"/>
      <c r="AD2" s="295" t="s">
        <v>3258</v>
      </c>
      <c r="AE2" s="248"/>
      <c r="AF2" s="248"/>
    </row>
    <row r="3" spans="1:42" ht="24.75" customHeight="1" x14ac:dyDescent="0.2">
      <c r="A3" s="25" t="s">
        <v>3259</v>
      </c>
      <c r="B3" s="295" t="s">
        <v>95</v>
      </c>
      <c r="C3" s="248"/>
      <c r="D3" s="248"/>
      <c r="X3" s="295" t="s">
        <v>3259</v>
      </c>
      <c r="Y3" s="248"/>
      <c r="Z3" s="248"/>
      <c r="AA3" s="248"/>
      <c r="AB3" s="249"/>
      <c r="AD3" s="295" t="s">
        <v>95</v>
      </c>
      <c r="AE3" s="248"/>
      <c r="AF3" s="248"/>
    </row>
    <row r="4" spans="1:42" x14ac:dyDescent="0.2">
      <c r="A4" s="296" t="s">
        <v>3260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 t="s">
        <v>3260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</row>
    <row r="5" spans="1:42" x14ac:dyDescent="0.2">
      <c r="A5" s="285" t="s">
        <v>183</v>
      </c>
      <c r="B5" s="287" t="s">
        <v>3261</v>
      </c>
      <c r="C5" s="289" t="s">
        <v>3274</v>
      </c>
      <c r="D5" s="73" t="s">
        <v>3262</v>
      </c>
      <c r="E5" s="291">
        <v>1</v>
      </c>
      <c r="F5" s="292"/>
      <c r="G5" s="291">
        <v>2</v>
      </c>
      <c r="H5" s="292"/>
      <c r="I5" s="291">
        <v>3</v>
      </c>
      <c r="J5" s="292"/>
      <c r="K5" s="291">
        <v>4</v>
      </c>
      <c r="L5" s="292"/>
      <c r="M5" s="291">
        <v>5</v>
      </c>
      <c r="N5" s="292"/>
      <c r="O5" s="291">
        <v>6</v>
      </c>
      <c r="P5" s="292"/>
      <c r="Q5" s="291">
        <v>7</v>
      </c>
      <c r="R5" s="292"/>
      <c r="S5" s="291">
        <v>8</v>
      </c>
      <c r="T5" s="292"/>
      <c r="U5" s="291">
        <v>9</v>
      </c>
      <c r="V5" s="292"/>
      <c r="W5" s="291">
        <v>10</v>
      </c>
      <c r="X5" s="292"/>
      <c r="Y5" s="291">
        <v>11</v>
      </c>
      <c r="Z5" s="292"/>
      <c r="AA5" s="291">
        <v>12</v>
      </c>
      <c r="AB5" s="292"/>
      <c r="AC5" s="291">
        <v>13</v>
      </c>
      <c r="AD5" s="292"/>
      <c r="AE5" s="291">
        <v>14</v>
      </c>
      <c r="AF5" s="292"/>
      <c r="AG5" s="291">
        <v>15</v>
      </c>
      <c r="AH5" s="292"/>
      <c r="AI5" s="291">
        <v>16</v>
      </c>
      <c r="AJ5" s="292"/>
      <c r="AK5" s="291">
        <v>17</v>
      </c>
      <c r="AL5" s="292"/>
      <c r="AM5" s="291">
        <v>18</v>
      </c>
      <c r="AN5" s="292"/>
      <c r="AO5" s="291">
        <v>19</v>
      </c>
      <c r="AP5" s="292"/>
    </row>
    <row r="6" spans="1:42" x14ac:dyDescent="0.2">
      <c r="A6" s="286"/>
      <c r="B6" s="288"/>
      <c r="C6" s="290"/>
      <c r="D6" s="73" t="s">
        <v>3263</v>
      </c>
      <c r="E6" s="293">
        <v>30</v>
      </c>
      <c r="F6" s="294"/>
      <c r="G6" s="293">
        <v>60</v>
      </c>
      <c r="H6" s="294"/>
      <c r="I6" s="293">
        <v>90</v>
      </c>
      <c r="J6" s="294"/>
      <c r="K6" s="293">
        <v>120</v>
      </c>
      <c r="L6" s="294"/>
      <c r="M6" s="293">
        <v>150</v>
      </c>
      <c r="N6" s="294"/>
      <c r="O6" s="293">
        <v>180</v>
      </c>
      <c r="P6" s="294"/>
      <c r="Q6" s="293">
        <v>210</v>
      </c>
      <c r="R6" s="294"/>
      <c r="S6" s="293">
        <v>240</v>
      </c>
      <c r="T6" s="294"/>
      <c r="U6" s="293">
        <v>270</v>
      </c>
      <c r="V6" s="294"/>
      <c r="W6" s="293">
        <v>300</v>
      </c>
      <c r="X6" s="294"/>
      <c r="Y6" s="293">
        <v>330</v>
      </c>
      <c r="Z6" s="294"/>
      <c r="AA6" s="293">
        <v>360</v>
      </c>
      <c r="AB6" s="294"/>
      <c r="AC6" s="293">
        <v>390</v>
      </c>
      <c r="AD6" s="294"/>
      <c r="AE6" s="293">
        <v>420</v>
      </c>
      <c r="AF6" s="294"/>
      <c r="AG6" s="293">
        <v>450</v>
      </c>
      <c r="AH6" s="294"/>
      <c r="AI6" s="293">
        <v>480</v>
      </c>
      <c r="AJ6" s="294"/>
      <c r="AK6" s="293">
        <v>510</v>
      </c>
      <c r="AL6" s="294"/>
      <c r="AM6" s="293">
        <v>540</v>
      </c>
      <c r="AN6" s="294"/>
      <c r="AO6" s="293">
        <v>570</v>
      </c>
      <c r="AP6" s="294"/>
    </row>
    <row r="7" spans="1:42" x14ac:dyDescent="0.2">
      <c r="A7" s="277" t="s">
        <v>232</v>
      </c>
      <c r="B7" s="279" t="s">
        <v>3261</v>
      </c>
      <c r="C7" s="281">
        <f>soma!D8</f>
        <v>326002.08</v>
      </c>
      <c r="D7" s="277" t="s">
        <v>3264</v>
      </c>
      <c r="E7" s="269">
        <v>0.35</v>
      </c>
      <c r="F7" s="270"/>
      <c r="G7" s="269">
        <v>0.25</v>
      </c>
      <c r="H7" s="270"/>
      <c r="I7" s="269">
        <v>0.1</v>
      </c>
      <c r="J7" s="270"/>
      <c r="K7" s="267"/>
      <c r="L7" s="268"/>
      <c r="M7" s="267"/>
      <c r="N7" s="268"/>
      <c r="O7" s="267"/>
      <c r="P7" s="268"/>
      <c r="Q7" s="267"/>
      <c r="R7" s="268"/>
      <c r="S7" s="267"/>
      <c r="T7" s="268"/>
      <c r="U7" s="267"/>
      <c r="V7" s="268"/>
      <c r="W7" s="269">
        <v>0.11</v>
      </c>
      <c r="X7" s="270"/>
      <c r="Y7" s="267"/>
      <c r="Z7" s="268"/>
      <c r="AA7" s="267"/>
      <c r="AB7" s="268"/>
      <c r="AC7" s="269">
        <v>0.13</v>
      </c>
      <c r="AD7" s="270"/>
      <c r="AE7" s="267"/>
      <c r="AF7" s="268"/>
      <c r="AG7" s="267"/>
      <c r="AH7" s="268"/>
      <c r="AI7" s="267"/>
      <c r="AJ7" s="268"/>
      <c r="AK7" s="263">
        <v>0.06</v>
      </c>
      <c r="AL7" s="264"/>
      <c r="AM7" s="267"/>
      <c r="AN7" s="268"/>
      <c r="AO7" s="267"/>
      <c r="AP7" s="268"/>
    </row>
    <row r="8" spans="1:42" x14ac:dyDescent="0.2">
      <c r="A8" s="278"/>
      <c r="B8" s="280"/>
      <c r="C8" s="282"/>
      <c r="D8" s="278"/>
      <c r="E8" s="107" t="s">
        <v>3265</v>
      </c>
      <c r="F8" s="115">
        <f>E7*C7</f>
        <v>114100.728</v>
      </c>
      <c r="G8" s="107" t="s">
        <v>3265</v>
      </c>
      <c r="H8" s="115">
        <f>G7*C7</f>
        <v>81500.52</v>
      </c>
      <c r="I8" s="109" t="s">
        <v>3265</v>
      </c>
      <c r="J8" s="115">
        <f>I7*C7</f>
        <v>32600.208000000002</v>
      </c>
      <c r="K8" s="107" t="s">
        <v>3265</v>
      </c>
      <c r="L8" s="114">
        <f>K7*C7</f>
        <v>0</v>
      </c>
      <c r="M8" s="109" t="s">
        <v>3265</v>
      </c>
      <c r="N8" s="114">
        <f>M7*C7</f>
        <v>0</v>
      </c>
      <c r="O8" s="109" t="s">
        <v>3265</v>
      </c>
      <c r="P8" s="114">
        <f>O7*C7</f>
        <v>0</v>
      </c>
      <c r="Q8" s="109" t="s">
        <v>3265</v>
      </c>
      <c r="R8" s="114">
        <f>Q7*C7</f>
        <v>0</v>
      </c>
      <c r="S8" s="109" t="s">
        <v>3265</v>
      </c>
      <c r="T8" s="114">
        <f>S7*C7</f>
        <v>0</v>
      </c>
      <c r="U8" s="109" t="s">
        <v>3265</v>
      </c>
      <c r="V8" s="114">
        <f>U7*C7</f>
        <v>0</v>
      </c>
      <c r="W8" s="109" t="s">
        <v>3265</v>
      </c>
      <c r="X8" s="115">
        <f>W7*C7</f>
        <v>35860.228800000004</v>
      </c>
      <c r="Y8" s="109" t="s">
        <v>3265</v>
      </c>
      <c r="Z8" s="114">
        <f>Y7*C7</f>
        <v>0</v>
      </c>
      <c r="AA8" s="109" t="s">
        <v>3265</v>
      </c>
      <c r="AB8" s="114">
        <f>AA7*C7</f>
        <v>0</v>
      </c>
      <c r="AC8" s="109" t="s">
        <v>3265</v>
      </c>
      <c r="AD8" s="115">
        <f>AC7*C7</f>
        <v>42380.270400000001</v>
      </c>
      <c r="AE8" s="107" t="s">
        <v>3265</v>
      </c>
      <c r="AF8" s="114">
        <f>AE7*C7</f>
        <v>0</v>
      </c>
      <c r="AG8" s="109" t="s">
        <v>3265</v>
      </c>
      <c r="AH8" s="114">
        <f>AG7*C7</f>
        <v>0</v>
      </c>
      <c r="AI8" s="110" t="s">
        <v>3265</v>
      </c>
      <c r="AJ8" s="114">
        <f>AI7*C7</f>
        <v>0</v>
      </c>
      <c r="AK8" s="109" t="s">
        <v>3265</v>
      </c>
      <c r="AL8" s="108">
        <f>AK7*C7</f>
        <v>19560.124800000001</v>
      </c>
      <c r="AM8" s="109" t="s">
        <v>3265</v>
      </c>
      <c r="AN8" s="114">
        <f>AM7*C7</f>
        <v>0</v>
      </c>
      <c r="AO8" s="109" t="s">
        <v>3265</v>
      </c>
      <c r="AP8" s="114">
        <f>AO7*C7</f>
        <v>0</v>
      </c>
    </row>
    <row r="9" spans="1:42" x14ac:dyDescent="0.2">
      <c r="A9" s="277" t="s">
        <v>246</v>
      </c>
      <c r="B9" s="279" t="s">
        <v>3261</v>
      </c>
      <c r="C9" s="281">
        <f>soma!D9</f>
        <v>21863.383234000001</v>
      </c>
      <c r="D9" s="277" t="s">
        <v>3264</v>
      </c>
      <c r="E9" s="263">
        <v>0.03</v>
      </c>
      <c r="F9" s="264"/>
      <c r="G9" s="263">
        <v>0.03</v>
      </c>
      <c r="H9" s="264"/>
      <c r="I9" s="263">
        <v>0.03</v>
      </c>
      <c r="J9" s="264"/>
      <c r="K9" s="263">
        <v>0.03</v>
      </c>
      <c r="L9" s="264"/>
      <c r="M9" s="263">
        <v>0.03</v>
      </c>
      <c r="N9" s="264"/>
      <c r="O9" s="263">
        <v>0.03</v>
      </c>
      <c r="P9" s="264"/>
      <c r="Q9" s="263">
        <v>0.03</v>
      </c>
      <c r="R9" s="264"/>
      <c r="S9" s="263">
        <v>0.03</v>
      </c>
      <c r="T9" s="264"/>
      <c r="U9" s="263">
        <v>0.04</v>
      </c>
      <c r="V9" s="264"/>
      <c r="W9" s="263">
        <v>0.08</v>
      </c>
      <c r="X9" s="264"/>
      <c r="Y9" s="263">
        <v>7.0000000000000007E-2</v>
      </c>
      <c r="Z9" s="264"/>
      <c r="AA9" s="263">
        <v>7.0000000000000007E-2</v>
      </c>
      <c r="AB9" s="264"/>
      <c r="AC9" s="263">
        <v>0.08</v>
      </c>
      <c r="AD9" s="264"/>
      <c r="AE9" s="263">
        <v>0.08</v>
      </c>
      <c r="AF9" s="264"/>
      <c r="AG9" s="263">
        <v>0.08</v>
      </c>
      <c r="AH9" s="264"/>
      <c r="AI9" s="263">
        <v>7.0000000000000007E-2</v>
      </c>
      <c r="AJ9" s="264"/>
      <c r="AK9" s="263">
        <v>7.0000000000000007E-2</v>
      </c>
      <c r="AL9" s="264"/>
      <c r="AM9" s="263">
        <v>0.06</v>
      </c>
      <c r="AN9" s="264"/>
      <c r="AO9" s="263">
        <v>0.06</v>
      </c>
      <c r="AP9" s="264"/>
    </row>
    <row r="10" spans="1:42" x14ac:dyDescent="0.2">
      <c r="A10" s="278"/>
      <c r="B10" s="280"/>
      <c r="C10" s="282"/>
      <c r="D10" s="278"/>
      <c r="E10" s="107" t="s">
        <v>3265</v>
      </c>
      <c r="F10" s="115">
        <f>E9*C9</f>
        <v>655.90149701999997</v>
      </c>
      <c r="G10" s="107" t="s">
        <v>3265</v>
      </c>
      <c r="H10" s="115">
        <f>G9*C9</f>
        <v>655.90149701999997</v>
      </c>
      <c r="I10" s="109" t="s">
        <v>3265</v>
      </c>
      <c r="J10" s="115">
        <f>I9*C9</f>
        <v>655.90149701999997</v>
      </c>
      <c r="K10" s="107" t="s">
        <v>3265</v>
      </c>
      <c r="L10" s="114">
        <f>K9*C9</f>
        <v>655.90149701999997</v>
      </c>
      <c r="M10" s="109" t="s">
        <v>3265</v>
      </c>
      <c r="N10" s="114">
        <f>M9*C9</f>
        <v>655.90149701999997</v>
      </c>
      <c r="O10" s="109" t="s">
        <v>3265</v>
      </c>
      <c r="P10" s="114">
        <f>O9*C9</f>
        <v>655.90149701999997</v>
      </c>
      <c r="Q10" s="109" t="s">
        <v>3265</v>
      </c>
      <c r="R10" s="114">
        <f>Q9*C9</f>
        <v>655.90149701999997</v>
      </c>
      <c r="S10" s="109" t="s">
        <v>3265</v>
      </c>
      <c r="T10" s="114">
        <f>S9*C9</f>
        <v>655.90149701999997</v>
      </c>
      <c r="U10" s="109" t="s">
        <v>3265</v>
      </c>
      <c r="V10" s="114">
        <f>U9*C9</f>
        <v>874.53532936000011</v>
      </c>
      <c r="W10" s="109" t="s">
        <v>3265</v>
      </c>
      <c r="X10" s="115">
        <f>W9*C9</f>
        <v>1749.0706587200002</v>
      </c>
      <c r="Y10" s="109" t="s">
        <v>3265</v>
      </c>
      <c r="Z10" s="114">
        <f>Y9*C9</f>
        <v>1530.4368263800002</v>
      </c>
      <c r="AA10" s="109" t="s">
        <v>3265</v>
      </c>
      <c r="AB10" s="114">
        <f>AA9*C9</f>
        <v>1530.4368263800002</v>
      </c>
      <c r="AC10" s="109" t="s">
        <v>3265</v>
      </c>
      <c r="AD10" s="115">
        <f>AC9*C9</f>
        <v>1749.0706587200002</v>
      </c>
      <c r="AE10" s="107" t="s">
        <v>3265</v>
      </c>
      <c r="AF10" s="114">
        <f>AE9*C9</f>
        <v>1749.0706587200002</v>
      </c>
      <c r="AG10" s="109" t="s">
        <v>3265</v>
      </c>
      <c r="AH10" s="114">
        <f>AG9*C9</f>
        <v>1749.0706587200002</v>
      </c>
      <c r="AI10" s="110" t="s">
        <v>3265</v>
      </c>
      <c r="AJ10" s="114">
        <f>AI9*C9</f>
        <v>1530.4368263800002</v>
      </c>
      <c r="AK10" s="109" t="s">
        <v>3265</v>
      </c>
      <c r="AL10" s="108">
        <f>AK9*C9</f>
        <v>1530.4368263800002</v>
      </c>
      <c r="AM10" s="109" t="s">
        <v>3265</v>
      </c>
      <c r="AN10" s="114">
        <f>AM9*C9</f>
        <v>1311.8029940399999</v>
      </c>
      <c r="AO10" s="109" t="s">
        <v>3265</v>
      </c>
      <c r="AP10" s="114">
        <f>AO9*C9</f>
        <v>1311.8029940399999</v>
      </c>
    </row>
    <row r="11" spans="1:42" x14ac:dyDescent="0.2">
      <c r="A11" s="277" t="s">
        <v>277</v>
      </c>
      <c r="B11" s="279" t="s">
        <v>3261</v>
      </c>
      <c r="C11" s="281">
        <f>soma!D10</f>
        <v>50737.233338000005</v>
      </c>
      <c r="D11" s="277" t="s">
        <v>3264</v>
      </c>
      <c r="E11" s="269">
        <v>0.15</v>
      </c>
      <c r="F11" s="270"/>
      <c r="G11" s="269">
        <v>0.31</v>
      </c>
      <c r="H11" s="270"/>
      <c r="I11" s="269">
        <v>0.31</v>
      </c>
      <c r="J11" s="270"/>
      <c r="K11" s="267"/>
      <c r="L11" s="268"/>
      <c r="M11" s="267"/>
      <c r="N11" s="268"/>
      <c r="O11" s="267"/>
      <c r="P11" s="268"/>
      <c r="Q11" s="267"/>
      <c r="R11" s="268"/>
      <c r="S11" s="267"/>
      <c r="T11" s="268"/>
      <c r="U11" s="267"/>
      <c r="V11" s="268"/>
      <c r="W11" s="263">
        <v>0.01</v>
      </c>
      <c r="X11" s="264"/>
      <c r="Y11" s="267"/>
      <c r="Z11" s="268"/>
      <c r="AA11" s="267"/>
      <c r="AB11" s="268"/>
      <c r="AC11" s="263">
        <v>0.04</v>
      </c>
      <c r="AD11" s="264"/>
      <c r="AE11" s="267"/>
      <c r="AF11" s="268"/>
      <c r="AG11" s="267"/>
      <c r="AH11" s="268"/>
      <c r="AI11" s="267"/>
      <c r="AJ11" s="268"/>
      <c r="AK11" s="269">
        <v>0.18</v>
      </c>
      <c r="AL11" s="270"/>
      <c r="AM11" s="267"/>
      <c r="AN11" s="268"/>
      <c r="AO11" s="267"/>
      <c r="AP11" s="268"/>
    </row>
    <row r="12" spans="1:42" x14ac:dyDescent="0.2">
      <c r="A12" s="278"/>
      <c r="B12" s="280"/>
      <c r="C12" s="282"/>
      <c r="D12" s="278"/>
      <c r="E12" s="107" t="s">
        <v>3265</v>
      </c>
      <c r="F12" s="115">
        <f>E11*C11</f>
        <v>7610.5850007000008</v>
      </c>
      <c r="G12" s="107" t="s">
        <v>3265</v>
      </c>
      <c r="H12" s="115">
        <f>G11*C11</f>
        <v>15728.542334780002</v>
      </c>
      <c r="I12" s="109" t="s">
        <v>3265</v>
      </c>
      <c r="J12" s="115">
        <f>I11*C11</f>
        <v>15728.542334780002</v>
      </c>
      <c r="K12" s="107" t="s">
        <v>3265</v>
      </c>
      <c r="L12" s="114">
        <f>K11*C11</f>
        <v>0</v>
      </c>
      <c r="M12" s="109" t="s">
        <v>3265</v>
      </c>
      <c r="N12" s="114">
        <f>M11*C11</f>
        <v>0</v>
      </c>
      <c r="O12" s="109" t="s">
        <v>3265</v>
      </c>
      <c r="P12" s="114">
        <f>O11*C11</f>
        <v>0</v>
      </c>
      <c r="Q12" s="109" t="s">
        <v>3265</v>
      </c>
      <c r="R12" s="114">
        <f>Q11*C11</f>
        <v>0</v>
      </c>
      <c r="S12" s="109" t="s">
        <v>3265</v>
      </c>
      <c r="T12" s="114">
        <f>S11*C11</f>
        <v>0</v>
      </c>
      <c r="U12" s="109" t="s">
        <v>3265</v>
      </c>
      <c r="V12" s="114">
        <f>U11*C11</f>
        <v>0</v>
      </c>
      <c r="W12" s="109" t="s">
        <v>3265</v>
      </c>
      <c r="X12" s="115">
        <f>W11*C11</f>
        <v>507.37233338000004</v>
      </c>
      <c r="Y12" s="109" t="s">
        <v>3265</v>
      </c>
      <c r="Z12" s="114">
        <f>Y11*C11</f>
        <v>0</v>
      </c>
      <c r="AA12" s="109" t="s">
        <v>3265</v>
      </c>
      <c r="AB12" s="114">
        <f>AA11*C11</f>
        <v>0</v>
      </c>
      <c r="AC12" s="109" t="s">
        <v>3265</v>
      </c>
      <c r="AD12" s="115">
        <f>AC11*C11</f>
        <v>2029.4893335200002</v>
      </c>
      <c r="AE12" s="107" t="s">
        <v>3265</v>
      </c>
      <c r="AF12" s="114">
        <f>AE11*C11</f>
        <v>0</v>
      </c>
      <c r="AG12" s="109" t="s">
        <v>3265</v>
      </c>
      <c r="AH12" s="114">
        <f>AG11*C11</f>
        <v>0</v>
      </c>
      <c r="AI12" s="110" t="s">
        <v>3265</v>
      </c>
      <c r="AJ12" s="114">
        <f>AI11*C11</f>
        <v>0</v>
      </c>
      <c r="AK12" s="109" t="s">
        <v>3265</v>
      </c>
      <c r="AL12" s="108">
        <f>AK11*C11</f>
        <v>9132.7020008400013</v>
      </c>
      <c r="AM12" s="109" t="s">
        <v>3265</v>
      </c>
      <c r="AN12" s="114">
        <f>AM11*C11</f>
        <v>0</v>
      </c>
      <c r="AO12" s="109" t="s">
        <v>3265</v>
      </c>
      <c r="AP12" s="114">
        <f>AO11*C11</f>
        <v>0</v>
      </c>
    </row>
    <row r="13" spans="1:42" x14ac:dyDescent="0.2">
      <c r="A13" s="277" t="s">
        <v>252</v>
      </c>
      <c r="B13" s="279" t="s">
        <v>3261</v>
      </c>
      <c r="C13" s="281">
        <f>soma!D11</f>
        <v>146850.252164</v>
      </c>
      <c r="D13" s="277" t="s">
        <v>3264</v>
      </c>
      <c r="E13" s="269">
        <v>0.31</v>
      </c>
      <c r="F13" s="270"/>
      <c r="G13" s="269">
        <v>0.19</v>
      </c>
      <c r="H13" s="270"/>
      <c r="I13" s="269">
        <v>0.13</v>
      </c>
      <c r="J13" s="270"/>
      <c r="K13" s="263">
        <v>0.05</v>
      </c>
      <c r="L13" s="264"/>
      <c r="M13" s="267"/>
      <c r="N13" s="268"/>
      <c r="O13" s="267"/>
      <c r="P13" s="268"/>
      <c r="Q13" s="267"/>
      <c r="R13" s="268"/>
      <c r="S13" s="267"/>
      <c r="T13" s="268"/>
      <c r="U13" s="267"/>
      <c r="V13" s="268"/>
      <c r="W13" s="269">
        <v>0.11</v>
      </c>
      <c r="X13" s="270"/>
      <c r="Y13" s="267"/>
      <c r="Z13" s="268"/>
      <c r="AA13" s="267"/>
      <c r="AB13" s="268"/>
      <c r="AC13" s="269">
        <v>0.21</v>
      </c>
      <c r="AD13" s="270"/>
      <c r="AE13" s="267"/>
      <c r="AF13" s="268"/>
      <c r="AG13" s="267"/>
      <c r="AH13" s="268"/>
      <c r="AI13" s="267"/>
      <c r="AJ13" s="268"/>
      <c r="AK13" s="267"/>
      <c r="AL13" s="268"/>
      <c r="AM13" s="267"/>
      <c r="AN13" s="268"/>
      <c r="AO13" s="267"/>
      <c r="AP13" s="268"/>
    </row>
    <row r="14" spans="1:42" x14ac:dyDescent="0.2">
      <c r="A14" s="278"/>
      <c r="B14" s="280"/>
      <c r="C14" s="282"/>
      <c r="D14" s="278"/>
      <c r="E14" s="107" t="s">
        <v>3265</v>
      </c>
      <c r="F14" s="115">
        <f>E13*C13</f>
        <v>45523.578170840003</v>
      </c>
      <c r="G14" s="107" t="s">
        <v>3265</v>
      </c>
      <c r="H14" s="115">
        <f>G13*C13</f>
        <v>27901.54791116</v>
      </c>
      <c r="I14" s="109" t="s">
        <v>3265</v>
      </c>
      <c r="J14" s="115">
        <f>I13*C13</f>
        <v>19090.532781320002</v>
      </c>
      <c r="K14" s="107" t="s">
        <v>3265</v>
      </c>
      <c r="L14" s="114">
        <f>K13*C13</f>
        <v>7342.5126082000006</v>
      </c>
      <c r="M14" s="109" t="s">
        <v>3265</v>
      </c>
      <c r="N14" s="114">
        <f>M13*C13</f>
        <v>0</v>
      </c>
      <c r="O14" s="109" t="s">
        <v>3265</v>
      </c>
      <c r="P14" s="114">
        <f>O13*C13</f>
        <v>0</v>
      </c>
      <c r="Q14" s="109" t="s">
        <v>3265</v>
      </c>
      <c r="R14" s="114">
        <f>Q13*C13</f>
        <v>0</v>
      </c>
      <c r="S14" s="109" t="s">
        <v>3265</v>
      </c>
      <c r="T14" s="114">
        <f>S13*C13</f>
        <v>0</v>
      </c>
      <c r="U14" s="109" t="s">
        <v>3265</v>
      </c>
      <c r="V14" s="114">
        <f>U13*C13</f>
        <v>0</v>
      </c>
      <c r="W14" s="109" t="s">
        <v>3265</v>
      </c>
      <c r="X14" s="115">
        <f>W13*C13</f>
        <v>16153.52773804</v>
      </c>
      <c r="Y14" s="109" t="s">
        <v>3265</v>
      </c>
      <c r="Z14" s="114">
        <f>Y13*C13</f>
        <v>0</v>
      </c>
      <c r="AA14" s="109" t="s">
        <v>3265</v>
      </c>
      <c r="AB14" s="114">
        <f>AA13*C13</f>
        <v>0</v>
      </c>
      <c r="AC14" s="109" t="s">
        <v>3265</v>
      </c>
      <c r="AD14" s="115">
        <f>AC13*C13</f>
        <v>30838.552954440001</v>
      </c>
      <c r="AE14" s="107" t="s">
        <v>3265</v>
      </c>
      <c r="AF14" s="114">
        <f>AE13*C13</f>
        <v>0</v>
      </c>
      <c r="AG14" s="109" t="s">
        <v>3265</v>
      </c>
      <c r="AH14" s="114">
        <f>AG13*C13</f>
        <v>0</v>
      </c>
      <c r="AI14" s="110" t="s">
        <v>3265</v>
      </c>
      <c r="AJ14" s="114">
        <f>AI13*C13</f>
        <v>0</v>
      </c>
      <c r="AK14" s="109" t="s">
        <v>3265</v>
      </c>
      <c r="AL14" s="108">
        <f>AK13*C13</f>
        <v>0</v>
      </c>
      <c r="AM14" s="109" t="s">
        <v>3265</v>
      </c>
      <c r="AN14" s="114">
        <f>AM13*C13</f>
        <v>0</v>
      </c>
      <c r="AO14" s="109" t="s">
        <v>3265</v>
      </c>
      <c r="AP14" s="114">
        <f>AO13*C13</f>
        <v>0</v>
      </c>
    </row>
    <row r="15" spans="1:42" x14ac:dyDescent="0.2">
      <c r="A15" s="277" t="s">
        <v>357</v>
      </c>
      <c r="B15" s="279" t="s">
        <v>3261</v>
      </c>
      <c r="C15" s="281">
        <f>soma!D12</f>
        <v>387949.733336</v>
      </c>
      <c r="D15" s="277" t="s">
        <v>3264</v>
      </c>
      <c r="E15" s="267"/>
      <c r="F15" s="268"/>
      <c r="G15" s="269">
        <v>0.14000000000000001</v>
      </c>
      <c r="H15" s="270"/>
      <c r="I15" s="269">
        <v>0.17</v>
      </c>
      <c r="J15" s="270"/>
      <c r="K15" s="269">
        <v>0.11</v>
      </c>
      <c r="L15" s="270"/>
      <c r="M15" s="267"/>
      <c r="N15" s="268"/>
      <c r="O15" s="269">
        <v>0.15</v>
      </c>
      <c r="P15" s="270"/>
      <c r="Q15" s="267"/>
      <c r="R15" s="268"/>
      <c r="S15" s="267"/>
      <c r="T15" s="268"/>
      <c r="U15" s="267"/>
      <c r="V15" s="268"/>
      <c r="W15" s="269">
        <v>0.15</v>
      </c>
      <c r="X15" s="270"/>
      <c r="Y15" s="269">
        <v>0.13</v>
      </c>
      <c r="Z15" s="270"/>
      <c r="AA15" s="267"/>
      <c r="AB15" s="268"/>
      <c r="AC15" s="263">
        <v>0.06</v>
      </c>
      <c r="AD15" s="264"/>
      <c r="AE15" s="263">
        <v>0.09</v>
      </c>
      <c r="AF15" s="264"/>
      <c r="AG15" s="267"/>
      <c r="AH15" s="268"/>
      <c r="AI15" s="267"/>
      <c r="AJ15" s="268"/>
      <c r="AK15" s="267"/>
      <c r="AL15" s="268"/>
      <c r="AM15" s="267"/>
      <c r="AN15" s="268"/>
      <c r="AO15" s="267"/>
      <c r="AP15" s="268"/>
    </row>
    <row r="16" spans="1:42" x14ac:dyDescent="0.2">
      <c r="A16" s="278"/>
      <c r="B16" s="280"/>
      <c r="C16" s="282"/>
      <c r="D16" s="278"/>
      <c r="E16" s="107" t="s">
        <v>3265</v>
      </c>
      <c r="F16" s="115">
        <f>E15*C15</f>
        <v>0</v>
      </c>
      <c r="G16" s="107" t="s">
        <v>3265</v>
      </c>
      <c r="H16" s="115">
        <f>G15*C15</f>
        <v>54312.962667040003</v>
      </c>
      <c r="I16" s="109" t="s">
        <v>3265</v>
      </c>
      <c r="J16" s="115">
        <f>I15*C15</f>
        <v>65951.454667120008</v>
      </c>
      <c r="K16" s="107" t="s">
        <v>3265</v>
      </c>
      <c r="L16" s="114">
        <f>K15*C15</f>
        <v>42674.470666959998</v>
      </c>
      <c r="M16" s="109" t="s">
        <v>3265</v>
      </c>
      <c r="N16" s="114">
        <f>M15*C15</f>
        <v>0</v>
      </c>
      <c r="O16" s="109" t="s">
        <v>3265</v>
      </c>
      <c r="P16" s="114">
        <f>O15*C15</f>
        <v>58192.460000400002</v>
      </c>
      <c r="Q16" s="109" t="s">
        <v>3265</v>
      </c>
      <c r="R16" s="114">
        <f>Q15*C15</f>
        <v>0</v>
      </c>
      <c r="S16" s="109" t="s">
        <v>3265</v>
      </c>
      <c r="T16" s="114">
        <f>S15*C15</f>
        <v>0</v>
      </c>
      <c r="U16" s="109" t="s">
        <v>3265</v>
      </c>
      <c r="V16" s="114">
        <f>U15*C15</f>
        <v>0</v>
      </c>
      <c r="W16" s="109" t="s">
        <v>3265</v>
      </c>
      <c r="X16" s="115">
        <f>W15*C15</f>
        <v>58192.460000400002</v>
      </c>
      <c r="Y16" s="109" t="s">
        <v>3265</v>
      </c>
      <c r="Z16" s="114">
        <f>Y15*C15</f>
        <v>50433.465333680004</v>
      </c>
      <c r="AA16" s="109" t="s">
        <v>3265</v>
      </c>
      <c r="AB16" s="114">
        <f>AA15*C15</f>
        <v>0</v>
      </c>
      <c r="AC16" s="109" t="s">
        <v>3265</v>
      </c>
      <c r="AD16" s="115">
        <f>AC15*C15</f>
        <v>23276.984000159999</v>
      </c>
      <c r="AE16" s="107" t="s">
        <v>3265</v>
      </c>
      <c r="AF16" s="114">
        <f>AE15*C15</f>
        <v>34915.47600024</v>
      </c>
      <c r="AG16" s="109" t="s">
        <v>3265</v>
      </c>
      <c r="AH16" s="114">
        <f>AG15*C15</f>
        <v>0</v>
      </c>
      <c r="AI16" s="110" t="s">
        <v>3265</v>
      </c>
      <c r="AJ16" s="114">
        <f>AI15*C15</f>
        <v>0</v>
      </c>
      <c r="AK16" s="109" t="s">
        <v>3265</v>
      </c>
      <c r="AL16" s="108">
        <f>AK15*C15</f>
        <v>0</v>
      </c>
      <c r="AM16" s="109" t="s">
        <v>3265</v>
      </c>
      <c r="AN16" s="114">
        <f>AM15*C15</f>
        <v>0</v>
      </c>
      <c r="AO16" s="109" t="s">
        <v>3265</v>
      </c>
      <c r="AP16" s="114">
        <f>AO15*C15</f>
        <v>0</v>
      </c>
    </row>
    <row r="17" spans="1:42" x14ac:dyDescent="0.2">
      <c r="A17" s="277" t="s">
        <v>3266</v>
      </c>
      <c r="B17" s="279" t="s">
        <v>3261</v>
      </c>
      <c r="C17" s="281">
        <f>soma!D13</f>
        <v>793987.06206599995</v>
      </c>
      <c r="D17" s="277" t="s">
        <v>3264</v>
      </c>
      <c r="E17" s="267"/>
      <c r="F17" s="268"/>
      <c r="G17" s="269">
        <v>0.15</v>
      </c>
      <c r="H17" s="270"/>
      <c r="I17" s="269">
        <v>0.1</v>
      </c>
      <c r="J17" s="270"/>
      <c r="K17" s="267"/>
      <c r="L17" s="268"/>
      <c r="M17" s="269">
        <v>0.15</v>
      </c>
      <c r="N17" s="270"/>
      <c r="O17" s="269">
        <v>0.15</v>
      </c>
      <c r="P17" s="270"/>
      <c r="Q17" s="269">
        <v>0.25</v>
      </c>
      <c r="R17" s="270"/>
      <c r="S17" s="269">
        <v>0.2</v>
      </c>
      <c r="T17" s="270"/>
      <c r="U17" s="267"/>
      <c r="V17" s="268"/>
      <c r="W17" s="267"/>
      <c r="X17" s="268"/>
      <c r="Y17" s="267"/>
      <c r="Z17" s="268"/>
      <c r="AA17" s="267"/>
      <c r="AB17" s="268"/>
      <c r="AC17" s="267"/>
      <c r="AD17" s="268"/>
      <c r="AE17" s="267"/>
      <c r="AF17" s="268"/>
      <c r="AG17" s="267"/>
      <c r="AH17" s="268"/>
      <c r="AI17" s="267"/>
      <c r="AJ17" s="268"/>
      <c r="AK17" s="267"/>
      <c r="AL17" s="268"/>
      <c r="AM17" s="267"/>
      <c r="AN17" s="268"/>
      <c r="AO17" s="267"/>
      <c r="AP17" s="268"/>
    </row>
    <row r="18" spans="1:42" x14ac:dyDescent="0.2">
      <c r="A18" s="278"/>
      <c r="B18" s="280"/>
      <c r="C18" s="282"/>
      <c r="D18" s="278"/>
      <c r="E18" s="107" t="s">
        <v>3265</v>
      </c>
      <c r="F18" s="115">
        <f>E17*C17</f>
        <v>0</v>
      </c>
      <c r="G18" s="107" t="s">
        <v>3265</v>
      </c>
      <c r="H18" s="115">
        <f>G17*C17</f>
        <v>119098.05930989998</v>
      </c>
      <c r="I18" s="109" t="s">
        <v>3265</v>
      </c>
      <c r="J18" s="115">
        <f>I17*C17</f>
        <v>79398.706206600007</v>
      </c>
      <c r="K18" s="107" t="s">
        <v>3265</v>
      </c>
      <c r="L18" s="114">
        <f>K17*C17</f>
        <v>0</v>
      </c>
      <c r="M18" s="109" t="s">
        <v>3265</v>
      </c>
      <c r="N18" s="114">
        <f>M17*C17</f>
        <v>119098.05930989998</v>
      </c>
      <c r="O18" s="109" t="s">
        <v>3265</v>
      </c>
      <c r="P18" s="114">
        <f>O17*C17</f>
        <v>119098.05930989998</v>
      </c>
      <c r="Q18" s="109" t="s">
        <v>3265</v>
      </c>
      <c r="R18" s="114">
        <f>Q17*C17</f>
        <v>198496.76551649999</v>
      </c>
      <c r="S18" s="109" t="s">
        <v>3265</v>
      </c>
      <c r="T18" s="114">
        <f>S17*C17</f>
        <v>158797.41241320001</v>
      </c>
      <c r="U18" s="109" t="s">
        <v>3265</v>
      </c>
      <c r="V18" s="114">
        <f>U17*C17</f>
        <v>0</v>
      </c>
      <c r="W18" s="109" t="s">
        <v>3265</v>
      </c>
      <c r="X18" s="115">
        <f>W17*C17</f>
        <v>0</v>
      </c>
      <c r="Y18" s="109" t="s">
        <v>3265</v>
      </c>
      <c r="Z18" s="114">
        <f>Y17*C17</f>
        <v>0</v>
      </c>
      <c r="AA18" s="109" t="s">
        <v>3265</v>
      </c>
      <c r="AB18" s="114">
        <f>AA17*C17</f>
        <v>0</v>
      </c>
      <c r="AC18" s="109" t="s">
        <v>3265</v>
      </c>
      <c r="AD18" s="115">
        <f>AC17*C17</f>
        <v>0</v>
      </c>
      <c r="AE18" s="107" t="s">
        <v>3265</v>
      </c>
      <c r="AF18" s="114">
        <f>AE17*C17</f>
        <v>0</v>
      </c>
      <c r="AG18" s="109" t="s">
        <v>3265</v>
      </c>
      <c r="AH18" s="114">
        <f>AG17*C17</f>
        <v>0</v>
      </c>
      <c r="AI18" s="110" t="s">
        <v>3265</v>
      </c>
      <c r="AJ18" s="114">
        <f>AI17*C17</f>
        <v>0</v>
      </c>
      <c r="AK18" s="109" t="s">
        <v>3265</v>
      </c>
      <c r="AL18" s="108">
        <f>AK17*C17</f>
        <v>0</v>
      </c>
      <c r="AM18" s="109" t="s">
        <v>3265</v>
      </c>
      <c r="AN18" s="114">
        <f>AM17*C17</f>
        <v>0</v>
      </c>
      <c r="AO18" s="109" t="s">
        <v>3265</v>
      </c>
      <c r="AP18" s="114">
        <f>AO17*C17</f>
        <v>0</v>
      </c>
    </row>
    <row r="19" spans="1:42" x14ac:dyDescent="0.2">
      <c r="A19" s="277" t="s">
        <v>293</v>
      </c>
      <c r="B19" s="279" t="s">
        <v>3261</v>
      </c>
      <c r="C19" s="281">
        <f>soma!D14</f>
        <v>299335.557202</v>
      </c>
      <c r="D19" s="277" t="s">
        <v>3264</v>
      </c>
      <c r="E19" s="267"/>
      <c r="F19" s="268"/>
      <c r="G19" s="269">
        <v>0.2</v>
      </c>
      <c r="H19" s="270"/>
      <c r="I19" s="269">
        <v>0.2</v>
      </c>
      <c r="J19" s="270"/>
      <c r="K19" s="269">
        <v>0.2</v>
      </c>
      <c r="L19" s="270"/>
      <c r="M19" s="269">
        <v>0.2</v>
      </c>
      <c r="N19" s="270"/>
      <c r="O19" s="269">
        <v>0.2</v>
      </c>
      <c r="P19" s="270"/>
      <c r="Q19" s="267"/>
      <c r="R19" s="268"/>
      <c r="S19" s="267"/>
      <c r="T19" s="268"/>
      <c r="U19" s="267"/>
      <c r="V19" s="268"/>
      <c r="W19" s="267"/>
      <c r="X19" s="268"/>
      <c r="Y19" s="267"/>
      <c r="Z19" s="268"/>
      <c r="AA19" s="267"/>
      <c r="AB19" s="268"/>
      <c r="AC19" s="267"/>
      <c r="AD19" s="268"/>
      <c r="AE19" s="267"/>
      <c r="AF19" s="268"/>
      <c r="AG19" s="267"/>
      <c r="AH19" s="268"/>
      <c r="AI19" s="267"/>
      <c r="AJ19" s="268"/>
      <c r="AK19" s="267"/>
      <c r="AL19" s="268"/>
      <c r="AM19" s="267"/>
      <c r="AN19" s="268"/>
      <c r="AO19" s="267"/>
      <c r="AP19" s="268"/>
    </row>
    <row r="20" spans="1:42" x14ac:dyDescent="0.2">
      <c r="A20" s="278"/>
      <c r="B20" s="280"/>
      <c r="C20" s="282"/>
      <c r="D20" s="278"/>
      <c r="E20" s="107" t="s">
        <v>3265</v>
      </c>
      <c r="F20" s="115">
        <f>E19*C19</f>
        <v>0</v>
      </c>
      <c r="G20" s="107" t="s">
        <v>3265</v>
      </c>
      <c r="H20" s="115">
        <f>G19*C19</f>
        <v>59867.111440400004</v>
      </c>
      <c r="I20" s="109" t="s">
        <v>3265</v>
      </c>
      <c r="J20" s="115">
        <f>I19*C19</f>
        <v>59867.111440400004</v>
      </c>
      <c r="K20" s="107" t="s">
        <v>3265</v>
      </c>
      <c r="L20" s="114">
        <f>K19*C19</f>
        <v>59867.111440400004</v>
      </c>
      <c r="M20" s="109" t="s">
        <v>3265</v>
      </c>
      <c r="N20" s="114">
        <f>M19*C19</f>
        <v>59867.111440400004</v>
      </c>
      <c r="O20" s="109" t="s">
        <v>3265</v>
      </c>
      <c r="P20" s="114">
        <f>O19*C19</f>
        <v>59867.111440400004</v>
      </c>
      <c r="Q20" s="109" t="s">
        <v>3265</v>
      </c>
      <c r="R20" s="114">
        <f>Q19*C19</f>
        <v>0</v>
      </c>
      <c r="S20" s="109" t="s">
        <v>3265</v>
      </c>
      <c r="T20" s="114">
        <f>S19*C19</f>
        <v>0</v>
      </c>
      <c r="U20" s="109" t="s">
        <v>3265</v>
      </c>
      <c r="V20" s="114">
        <f>U19*C19</f>
        <v>0</v>
      </c>
      <c r="W20" s="109" t="s">
        <v>3265</v>
      </c>
      <c r="X20" s="115">
        <f>W19*C19</f>
        <v>0</v>
      </c>
      <c r="Y20" s="109" t="s">
        <v>3265</v>
      </c>
      <c r="Z20" s="114">
        <f>Y19*C19</f>
        <v>0</v>
      </c>
      <c r="AA20" s="109" t="s">
        <v>3265</v>
      </c>
      <c r="AB20" s="114">
        <f>AA19*C19</f>
        <v>0</v>
      </c>
      <c r="AC20" s="109" t="s">
        <v>3265</v>
      </c>
      <c r="AD20" s="115">
        <f>AC19*C19</f>
        <v>0</v>
      </c>
      <c r="AE20" s="107" t="s">
        <v>3265</v>
      </c>
      <c r="AF20" s="114">
        <f>AE19*C19</f>
        <v>0</v>
      </c>
      <c r="AG20" s="109" t="s">
        <v>3265</v>
      </c>
      <c r="AH20" s="114">
        <f>AG19*C19</f>
        <v>0</v>
      </c>
      <c r="AI20" s="110" t="s">
        <v>3265</v>
      </c>
      <c r="AJ20" s="114">
        <f>AI19*C19</f>
        <v>0</v>
      </c>
      <c r="AK20" s="109" t="s">
        <v>3265</v>
      </c>
      <c r="AL20" s="108">
        <f>AK19*C19</f>
        <v>0</v>
      </c>
      <c r="AM20" s="109" t="s">
        <v>3265</v>
      </c>
      <c r="AN20" s="114">
        <f>AM19*C19</f>
        <v>0</v>
      </c>
      <c r="AO20" s="109" t="s">
        <v>3265</v>
      </c>
      <c r="AP20" s="114">
        <f>AO19*C19</f>
        <v>0</v>
      </c>
    </row>
    <row r="21" spans="1:42" x14ac:dyDescent="0.2">
      <c r="A21" s="277" t="s">
        <v>1705</v>
      </c>
      <c r="B21" s="279" t="s">
        <v>3261</v>
      </c>
      <c r="C21" s="281">
        <f>soma!D15</f>
        <v>94581.343339999978</v>
      </c>
      <c r="D21" s="277" t="s">
        <v>3264</v>
      </c>
      <c r="E21" s="267"/>
      <c r="F21" s="268"/>
      <c r="G21" s="267"/>
      <c r="H21" s="268"/>
      <c r="I21" s="267"/>
      <c r="J21" s="268"/>
      <c r="K21" s="267"/>
      <c r="L21" s="268"/>
      <c r="M21" s="267"/>
      <c r="N21" s="268"/>
      <c r="O21" s="283">
        <v>1</v>
      </c>
      <c r="P21" s="284"/>
      <c r="Q21" s="267"/>
      <c r="R21" s="268"/>
      <c r="S21" s="267"/>
      <c r="T21" s="268"/>
      <c r="U21" s="267"/>
      <c r="V21" s="268"/>
      <c r="W21" s="267"/>
      <c r="X21" s="268"/>
      <c r="Y21" s="267"/>
      <c r="Z21" s="268"/>
      <c r="AA21" s="267"/>
      <c r="AB21" s="268"/>
      <c r="AC21" s="267"/>
      <c r="AD21" s="268"/>
      <c r="AE21" s="267"/>
      <c r="AF21" s="268"/>
      <c r="AG21" s="267"/>
      <c r="AH21" s="268"/>
      <c r="AI21" s="267"/>
      <c r="AJ21" s="268"/>
      <c r="AK21" s="267"/>
      <c r="AL21" s="268"/>
      <c r="AM21" s="267"/>
      <c r="AN21" s="268"/>
      <c r="AO21" s="267"/>
      <c r="AP21" s="268"/>
    </row>
    <row r="22" spans="1:42" x14ac:dyDescent="0.2">
      <c r="A22" s="278"/>
      <c r="B22" s="280"/>
      <c r="C22" s="282"/>
      <c r="D22" s="278"/>
      <c r="E22" s="107" t="s">
        <v>3265</v>
      </c>
      <c r="F22" s="115">
        <f>E21*C21</f>
        <v>0</v>
      </c>
      <c r="G22" s="107" t="s">
        <v>3265</v>
      </c>
      <c r="H22" s="115">
        <f>G21*C21</f>
        <v>0</v>
      </c>
      <c r="I22" s="109" t="s">
        <v>3265</v>
      </c>
      <c r="J22" s="115">
        <f>I21*C21</f>
        <v>0</v>
      </c>
      <c r="K22" s="107" t="s">
        <v>3265</v>
      </c>
      <c r="L22" s="114">
        <f>K21*C21</f>
        <v>0</v>
      </c>
      <c r="M22" s="109" t="s">
        <v>3265</v>
      </c>
      <c r="N22" s="114">
        <f>M21*C21</f>
        <v>0</v>
      </c>
      <c r="O22" s="109" t="s">
        <v>3265</v>
      </c>
      <c r="P22" s="114">
        <f>O21*C21</f>
        <v>94581.343339999978</v>
      </c>
      <c r="Q22" s="109" t="s">
        <v>3265</v>
      </c>
      <c r="R22" s="114">
        <f>Q21*C21</f>
        <v>0</v>
      </c>
      <c r="S22" s="109" t="s">
        <v>3265</v>
      </c>
      <c r="T22" s="114">
        <f>S21*C21</f>
        <v>0</v>
      </c>
      <c r="U22" s="109" t="s">
        <v>3265</v>
      </c>
      <c r="V22" s="114">
        <f>U21*C21</f>
        <v>0</v>
      </c>
      <c r="W22" s="109" t="s">
        <v>3265</v>
      </c>
      <c r="X22" s="115">
        <f>W21*C21</f>
        <v>0</v>
      </c>
      <c r="Y22" s="109" t="s">
        <v>3265</v>
      </c>
      <c r="Z22" s="114">
        <f>Y21*C21</f>
        <v>0</v>
      </c>
      <c r="AA22" s="109" t="s">
        <v>3265</v>
      </c>
      <c r="AB22" s="114">
        <f>AA21*C21</f>
        <v>0</v>
      </c>
      <c r="AC22" s="109" t="s">
        <v>3265</v>
      </c>
      <c r="AD22" s="115">
        <f>AC21*C21</f>
        <v>0</v>
      </c>
      <c r="AE22" s="107" t="s">
        <v>3265</v>
      </c>
      <c r="AF22" s="114">
        <f>AE21*C21</f>
        <v>0</v>
      </c>
      <c r="AG22" s="109" t="s">
        <v>3265</v>
      </c>
      <c r="AH22" s="114">
        <f>AG21*C21</f>
        <v>0</v>
      </c>
      <c r="AI22" s="110" t="s">
        <v>3265</v>
      </c>
      <c r="AJ22" s="114">
        <f>AI21*C21</f>
        <v>0</v>
      </c>
      <c r="AK22" s="109" t="s">
        <v>3265</v>
      </c>
      <c r="AL22" s="108">
        <f>AK21*C21</f>
        <v>0</v>
      </c>
      <c r="AM22" s="109" t="s">
        <v>3265</v>
      </c>
      <c r="AN22" s="114">
        <f>AM21*C21</f>
        <v>0</v>
      </c>
      <c r="AO22" s="109" t="s">
        <v>3265</v>
      </c>
      <c r="AP22" s="114">
        <f>AO21*C21</f>
        <v>0</v>
      </c>
    </row>
    <row r="23" spans="1:42" x14ac:dyDescent="0.2">
      <c r="A23" s="277" t="s">
        <v>3267</v>
      </c>
      <c r="B23" s="279" t="s">
        <v>3261</v>
      </c>
      <c r="C23" s="281">
        <f>soma!D16</f>
        <v>136279.39402000001</v>
      </c>
      <c r="D23" s="277" t="s">
        <v>3264</v>
      </c>
      <c r="E23" s="267"/>
      <c r="F23" s="268"/>
      <c r="G23" s="267"/>
      <c r="H23" s="268"/>
      <c r="I23" s="269">
        <v>0.1</v>
      </c>
      <c r="J23" s="270"/>
      <c r="K23" s="269">
        <v>0.19</v>
      </c>
      <c r="L23" s="270"/>
      <c r="M23" s="269">
        <v>0.1</v>
      </c>
      <c r="N23" s="270"/>
      <c r="O23" s="269">
        <v>0.1</v>
      </c>
      <c r="P23" s="270"/>
      <c r="Q23" s="267"/>
      <c r="R23" s="268"/>
      <c r="S23" s="267"/>
      <c r="T23" s="268"/>
      <c r="U23" s="267"/>
      <c r="V23" s="268"/>
      <c r="W23" s="263">
        <v>0.06</v>
      </c>
      <c r="X23" s="264"/>
      <c r="Y23" s="269">
        <v>0.14000000000000001</v>
      </c>
      <c r="Z23" s="270"/>
      <c r="AA23" s="267"/>
      <c r="AB23" s="268"/>
      <c r="AC23" s="267"/>
      <c r="AD23" s="268"/>
      <c r="AE23" s="269">
        <v>0.17</v>
      </c>
      <c r="AF23" s="270"/>
      <c r="AG23" s="269">
        <v>0.1</v>
      </c>
      <c r="AH23" s="270"/>
      <c r="AI23" s="267"/>
      <c r="AJ23" s="268"/>
      <c r="AK23" s="263">
        <v>0.01</v>
      </c>
      <c r="AL23" s="264"/>
      <c r="AM23" s="263">
        <v>0.03</v>
      </c>
      <c r="AN23" s="264"/>
      <c r="AO23" s="267"/>
      <c r="AP23" s="268"/>
    </row>
    <row r="24" spans="1:42" x14ac:dyDescent="0.2">
      <c r="A24" s="278"/>
      <c r="B24" s="280"/>
      <c r="C24" s="282"/>
      <c r="D24" s="278"/>
      <c r="E24" s="107" t="s">
        <v>3265</v>
      </c>
      <c r="F24" s="115">
        <f>E23*C23</f>
        <v>0</v>
      </c>
      <c r="G24" s="107" t="s">
        <v>3265</v>
      </c>
      <c r="H24" s="115">
        <f>G23*C23</f>
        <v>0</v>
      </c>
      <c r="I24" s="109" t="s">
        <v>3265</v>
      </c>
      <c r="J24" s="115">
        <f>I23*C23</f>
        <v>13627.939402000002</v>
      </c>
      <c r="K24" s="107" t="s">
        <v>3265</v>
      </c>
      <c r="L24" s="114">
        <f>K23*C23</f>
        <v>25893.084863800002</v>
      </c>
      <c r="M24" s="109" t="s">
        <v>3265</v>
      </c>
      <c r="N24" s="114">
        <f>M23*C23</f>
        <v>13627.939402000002</v>
      </c>
      <c r="O24" s="109" t="s">
        <v>3265</v>
      </c>
      <c r="P24" s="114">
        <f>O23*C23</f>
        <v>13627.939402000002</v>
      </c>
      <c r="Q24" s="109" t="s">
        <v>3265</v>
      </c>
      <c r="R24" s="114">
        <f>Q23*C23</f>
        <v>0</v>
      </c>
      <c r="S24" s="109" t="s">
        <v>3265</v>
      </c>
      <c r="T24" s="114">
        <f>S23*C23</f>
        <v>0</v>
      </c>
      <c r="U24" s="109" t="s">
        <v>3265</v>
      </c>
      <c r="V24" s="114">
        <f>U23*C23</f>
        <v>0</v>
      </c>
      <c r="W24" s="109" t="s">
        <v>3265</v>
      </c>
      <c r="X24" s="115">
        <f>W23*C23</f>
        <v>8176.7636412000002</v>
      </c>
      <c r="Y24" s="109" t="s">
        <v>3265</v>
      </c>
      <c r="Z24" s="114">
        <f>Y23*C23</f>
        <v>19079.115162800004</v>
      </c>
      <c r="AA24" s="109" t="s">
        <v>3265</v>
      </c>
      <c r="AB24" s="114">
        <f>AA23*C23</f>
        <v>0</v>
      </c>
      <c r="AC24" s="109" t="s">
        <v>3265</v>
      </c>
      <c r="AD24" s="115">
        <f>AC23*C23</f>
        <v>0</v>
      </c>
      <c r="AE24" s="107" t="s">
        <v>3265</v>
      </c>
      <c r="AF24" s="114">
        <f>AE23*C23</f>
        <v>23167.496983400004</v>
      </c>
      <c r="AG24" s="109" t="s">
        <v>3265</v>
      </c>
      <c r="AH24" s="114">
        <f>AG23*C23</f>
        <v>13627.939402000002</v>
      </c>
      <c r="AI24" s="110" t="s">
        <v>3265</v>
      </c>
      <c r="AJ24" s="114">
        <f>AI23*C23</f>
        <v>0</v>
      </c>
      <c r="AK24" s="109" t="s">
        <v>3265</v>
      </c>
      <c r="AL24" s="108">
        <f>AK23*C23</f>
        <v>1362.7939402000002</v>
      </c>
      <c r="AM24" s="109" t="s">
        <v>3265</v>
      </c>
      <c r="AN24" s="114">
        <f>AM23*C23</f>
        <v>4088.3818206000001</v>
      </c>
      <c r="AO24" s="109" t="s">
        <v>3265</v>
      </c>
      <c r="AP24" s="114">
        <f>AO23*C23</f>
        <v>0</v>
      </c>
    </row>
    <row r="25" spans="1:42" x14ac:dyDescent="0.2">
      <c r="A25" s="277" t="s">
        <v>698</v>
      </c>
      <c r="B25" s="279" t="s">
        <v>3261</v>
      </c>
      <c r="C25" s="281">
        <f>soma!D17</f>
        <v>26779.212063999999</v>
      </c>
      <c r="D25" s="277" t="s">
        <v>3264</v>
      </c>
      <c r="E25" s="267"/>
      <c r="F25" s="268"/>
      <c r="G25" s="269">
        <v>0.31</v>
      </c>
      <c r="H25" s="270"/>
      <c r="I25" s="267"/>
      <c r="J25" s="268"/>
      <c r="K25" s="267"/>
      <c r="L25" s="268"/>
      <c r="M25" s="269">
        <v>0.18</v>
      </c>
      <c r="N25" s="270"/>
      <c r="O25" s="269">
        <v>0.22</v>
      </c>
      <c r="P25" s="270"/>
      <c r="Q25" s="269">
        <v>0.18</v>
      </c>
      <c r="R25" s="270"/>
      <c r="S25" s="267"/>
      <c r="T25" s="268"/>
      <c r="U25" s="267"/>
      <c r="V25" s="268"/>
      <c r="W25" s="263">
        <v>0.03</v>
      </c>
      <c r="X25" s="264"/>
      <c r="Y25" s="263">
        <v>0.02</v>
      </c>
      <c r="Z25" s="264"/>
      <c r="AA25" s="267"/>
      <c r="AB25" s="268"/>
      <c r="AC25" s="263">
        <v>0.02</v>
      </c>
      <c r="AD25" s="264"/>
      <c r="AE25" s="263">
        <v>0.02</v>
      </c>
      <c r="AF25" s="264"/>
      <c r="AG25" s="263">
        <v>0.02</v>
      </c>
      <c r="AH25" s="264"/>
      <c r="AI25" s="267"/>
      <c r="AJ25" s="268"/>
      <c r="AK25" s="267"/>
      <c r="AL25" s="268"/>
      <c r="AM25" s="267"/>
      <c r="AN25" s="268"/>
      <c r="AO25" s="267"/>
      <c r="AP25" s="268"/>
    </row>
    <row r="26" spans="1:42" x14ac:dyDescent="0.2">
      <c r="A26" s="278"/>
      <c r="B26" s="280"/>
      <c r="C26" s="282"/>
      <c r="D26" s="278"/>
      <c r="E26" s="107" t="s">
        <v>3265</v>
      </c>
      <c r="F26" s="115">
        <f>E25*C25</f>
        <v>0</v>
      </c>
      <c r="G26" s="107" t="s">
        <v>3265</v>
      </c>
      <c r="H26" s="115">
        <f>G25*C25</f>
        <v>8301.5557398399997</v>
      </c>
      <c r="I26" s="109" t="s">
        <v>3265</v>
      </c>
      <c r="J26" s="115">
        <f>I25*C25</f>
        <v>0</v>
      </c>
      <c r="K26" s="107" t="s">
        <v>3265</v>
      </c>
      <c r="L26" s="114">
        <f>K25*C25</f>
        <v>0</v>
      </c>
      <c r="M26" s="109" t="s">
        <v>3265</v>
      </c>
      <c r="N26" s="114">
        <f>M25*C25</f>
        <v>4820.2581715199995</v>
      </c>
      <c r="O26" s="109" t="s">
        <v>3265</v>
      </c>
      <c r="P26" s="114">
        <f>O25*C25</f>
        <v>5891.4266540799999</v>
      </c>
      <c r="Q26" s="109" t="s">
        <v>3265</v>
      </c>
      <c r="R26" s="114">
        <f>Q25*C25</f>
        <v>4820.2581715199995</v>
      </c>
      <c r="S26" s="109" t="s">
        <v>3265</v>
      </c>
      <c r="T26" s="114">
        <f>S25*C25</f>
        <v>0</v>
      </c>
      <c r="U26" s="109" t="s">
        <v>3265</v>
      </c>
      <c r="V26" s="114">
        <f>U25*C25</f>
        <v>0</v>
      </c>
      <c r="W26" s="109" t="s">
        <v>3265</v>
      </c>
      <c r="X26" s="115">
        <f>W25*C25</f>
        <v>803.37636191999991</v>
      </c>
      <c r="Y26" s="109" t="s">
        <v>3265</v>
      </c>
      <c r="Z26" s="114">
        <f>Y25*C25</f>
        <v>535.58424128000001</v>
      </c>
      <c r="AA26" s="109" t="s">
        <v>3265</v>
      </c>
      <c r="AB26" s="114">
        <f>AA25*C25</f>
        <v>0</v>
      </c>
      <c r="AC26" s="109" t="s">
        <v>3265</v>
      </c>
      <c r="AD26" s="115">
        <f>AC25*C25</f>
        <v>535.58424128000001</v>
      </c>
      <c r="AE26" s="107" t="s">
        <v>3265</v>
      </c>
      <c r="AF26" s="114">
        <f>AE25*C25</f>
        <v>535.58424128000001</v>
      </c>
      <c r="AG26" s="109" t="s">
        <v>3265</v>
      </c>
      <c r="AH26" s="114">
        <f>AG25*C25</f>
        <v>535.58424128000001</v>
      </c>
      <c r="AI26" s="110" t="s">
        <v>3265</v>
      </c>
      <c r="AJ26" s="114">
        <f>AI25*C25</f>
        <v>0</v>
      </c>
      <c r="AK26" s="109" t="s">
        <v>3265</v>
      </c>
      <c r="AL26" s="108">
        <f>AK25*C25</f>
        <v>0</v>
      </c>
      <c r="AM26" s="109" t="s">
        <v>3265</v>
      </c>
      <c r="AN26" s="114">
        <f>AM25*C25</f>
        <v>0</v>
      </c>
      <c r="AO26" s="109" t="s">
        <v>3265</v>
      </c>
      <c r="AP26" s="114">
        <f>AO25*C25</f>
        <v>0</v>
      </c>
    </row>
    <row r="27" spans="1:42" x14ac:dyDescent="0.2">
      <c r="A27" s="277" t="s">
        <v>813</v>
      </c>
      <c r="B27" s="279" t="s">
        <v>3261</v>
      </c>
      <c r="C27" s="281">
        <f>soma!D18</f>
        <v>364955.64749599999</v>
      </c>
      <c r="D27" s="277" t="s">
        <v>3264</v>
      </c>
      <c r="E27" s="267"/>
      <c r="F27" s="268"/>
      <c r="G27" s="267"/>
      <c r="H27" s="268"/>
      <c r="I27" s="269">
        <v>0.14000000000000001</v>
      </c>
      <c r="J27" s="270"/>
      <c r="K27" s="269">
        <v>0.22</v>
      </c>
      <c r="L27" s="270"/>
      <c r="M27" s="269">
        <v>0.22</v>
      </c>
      <c r="N27" s="270"/>
      <c r="O27" s="269">
        <v>0.13</v>
      </c>
      <c r="P27" s="270"/>
      <c r="Q27" s="267"/>
      <c r="R27" s="268"/>
      <c r="S27" s="267"/>
      <c r="T27" s="268"/>
      <c r="U27" s="267"/>
      <c r="V27" s="268"/>
      <c r="W27" s="267"/>
      <c r="X27" s="268"/>
      <c r="Y27" s="263">
        <v>0.04</v>
      </c>
      <c r="Z27" s="264"/>
      <c r="AA27" s="263">
        <v>0.03</v>
      </c>
      <c r="AB27" s="264"/>
      <c r="AC27" s="267"/>
      <c r="AD27" s="268"/>
      <c r="AE27" s="263">
        <v>0.08</v>
      </c>
      <c r="AF27" s="264"/>
      <c r="AG27" s="269">
        <v>0.14000000000000001</v>
      </c>
      <c r="AH27" s="270"/>
      <c r="AI27" s="267"/>
      <c r="AJ27" s="268"/>
      <c r="AK27" s="267"/>
      <c r="AL27" s="268"/>
      <c r="AM27" s="267"/>
      <c r="AN27" s="268"/>
      <c r="AO27" s="267"/>
      <c r="AP27" s="268"/>
    </row>
    <row r="28" spans="1:42" x14ac:dyDescent="0.2">
      <c r="A28" s="278"/>
      <c r="B28" s="280"/>
      <c r="C28" s="282"/>
      <c r="D28" s="278"/>
      <c r="E28" s="107" t="s">
        <v>3265</v>
      </c>
      <c r="F28" s="115">
        <f>E27*C27</f>
        <v>0</v>
      </c>
      <c r="G28" s="107" t="s">
        <v>3265</v>
      </c>
      <c r="H28" s="115">
        <f>G27*C27</f>
        <v>0</v>
      </c>
      <c r="I28" s="109" t="s">
        <v>3265</v>
      </c>
      <c r="J28" s="115">
        <f>I27*C27</f>
        <v>51093.790649440001</v>
      </c>
      <c r="K28" s="107" t="s">
        <v>3265</v>
      </c>
      <c r="L28" s="114">
        <f>K27*C27</f>
        <v>80290.242449119993</v>
      </c>
      <c r="M28" s="109" t="s">
        <v>3265</v>
      </c>
      <c r="N28" s="114">
        <f>M27*C27</f>
        <v>80290.242449119993</v>
      </c>
      <c r="O28" s="109" t="s">
        <v>3265</v>
      </c>
      <c r="P28" s="114">
        <f>O27*C27</f>
        <v>47444.23417448</v>
      </c>
      <c r="Q28" s="109" t="s">
        <v>3265</v>
      </c>
      <c r="R28" s="114">
        <f>Q27*C27</f>
        <v>0</v>
      </c>
      <c r="S28" s="109" t="s">
        <v>3265</v>
      </c>
      <c r="T28" s="114">
        <f>S27*C27</f>
        <v>0</v>
      </c>
      <c r="U28" s="109" t="s">
        <v>3265</v>
      </c>
      <c r="V28" s="114">
        <f>U27*C27</f>
        <v>0</v>
      </c>
      <c r="W28" s="109" t="s">
        <v>3265</v>
      </c>
      <c r="X28" s="115">
        <f>W27*C27</f>
        <v>0</v>
      </c>
      <c r="Y28" s="109" t="s">
        <v>3265</v>
      </c>
      <c r="Z28" s="114">
        <f>Y27*C27</f>
        <v>14598.225899839999</v>
      </c>
      <c r="AA28" s="109" t="s">
        <v>3265</v>
      </c>
      <c r="AB28" s="114">
        <f>AA27*C27</f>
        <v>10948.669424879999</v>
      </c>
      <c r="AC28" s="109" t="s">
        <v>3265</v>
      </c>
      <c r="AD28" s="115">
        <f>AC27*C27</f>
        <v>0</v>
      </c>
      <c r="AE28" s="107" t="s">
        <v>3265</v>
      </c>
      <c r="AF28" s="114">
        <f>AE27*C27</f>
        <v>29196.451799679999</v>
      </c>
      <c r="AG28" s="109" t="s">
        <v>3265</v>
      </c>
      <c r="AH28" s="114">
        <f>AG27*C27</f>
        <v>51093.790649440001</v>
      </c>
      <c r="AI28" s="110" t="s">
        <v>3265</v>
      </c>
      <c r="AJ28" s="114">
        <f>AI27*C27</f>
        <v>0</v>
      </c>
      <c r="AK28" s="109" t="s">
        <v>3265</v>
      </c>
      <c r="AL28" s="108">
        <f>AK27*C27</f>
        <v>0</v>
      </c>
      <c r="AM28" s="109" t="s">
        <v>3265</v>
      </c>
      <c r="AN28" s="114">
        <f>AM27*C27</f>
        <v>0</v>
      </c>
      <c r="AO28" s="109" t="s">
        <v>3265</v>
      </c>
      <c r="AP28" s="114">
        <f>AO27*C27</f>
        <v>0</v>
      </c>
    </row>
    <row r="29" spans="1:42" x14ac:dyDescent="0.2">
      <c r="A29" s="277" t="s">
        <v>711</v>
      </c>
      <c r="B29" s="279" t="s">
        <v>3261</v>
      </c>
      <c r="C29" s="281">
        <f>soma!D19</f>
        <v>189916.26779399998</v>
      </c>
      <c r="D29" s="277" t="s">
        <v>3264</v>
      </c>
      <c r="E29" s="267"/>
      <c r="F29" s="268"/>
      <c r="G29" s="267"/>
      <c r="H29" s="268"/>
      <c r="I29" s="267"/>
      <c r="J29" s="268"/>
      <c r="K29" s="269">
        <v>0.14000000000000001</v>
      </c>
      <c r="L29" s="270"/>
      <c r="M29" s="269">
        <v>0.14000000000000001</v>
      </c>
      <c r="N29" s="270"/>
      <c r="O29" s="269">
        <v>0.18</v>
      </c>
      <c r="P29" s="270"/>
      <c r="Q29" s="267"/>
      <c r="R29" s="268"/>
      <c r="S29" s="267"/>
      <c r="T29" s="268"/>
      <c r="U29" s="267"/>
      <c r="V29" s="268"/>
      <c r="W29" s="267"/>
      <c r="X29" s="268"/>
      <c r="Y29" s="267"/>
      <c r="Z29" s="268"/>
      <c r="AA29" s="269">
        <v>0.23</v>
      </c>
      <c r="AB29" s="270"/>
      <c r="AC29" s="267"/>
      <c r="AD29" s="268"/>
      <c r="AE29" s="267"/>
      <c r="AF29" s="268"/>
      <c r="AG29" s="269">
        <v>0.15</v>
      </c>
      <c r="AH29" s="270"/>
      <c r="AI29" s="269">
        <v>0.12</v>
      </c>
      <c r="AJ29" s="270"/>
      <c r="AK29" s="267"/>
      <c r="AL29" s="268"/>
      <c r="AM29" s="267"/>
      <c r="AN29" s="268"/>
      <c r="AO29" s="263">
        <v>0.04</v>
      </c>
      <c r="AP29" s="264"/>
    </row>
    <row r="30" spans="1:42" x14ac:dyDescent="0.2">
      <c r="A30" s="278"/>
      <c r="B30" s="280"/>
      <c r="C30" s="282"/>
      <c r="D30" s="278"/>
      <c r="E30" s="107" t="s">
        <v>3265</v>
      </c>
      <c r="F30" s="115">
        <f>E29*C29</f>
        <v>0</v>
      </c>
      <c r="G30" s="107" t="s">
        <v>3265</v>
      </c>
      <c r="H30" s="115">
        <f>G29*C29</f>
        <v>0</v>
      </c>
      <c r="I30" s="109" t="s">
        <v>3265</v>
      </c>
      <c r="J30" s="115">
        <f>I29*C29</f>
        <v>0</v>
      </c>
      <c r="K30" s="107" t="s">
        <v>3265</v>
      </c>
      <c r="L30" s="114">
        <f>K29*C29</f>
        <v>26588.277491159999</v>
      </c>
      <c r="M30" s="109" t="s">
        <v>3265</v>
      </c>
      <c r="N30" s="114">
        <f>M29*C29</f>
        <v>26588.277491159999</v>
      </c>
      <c r="O30" s="109" t="s">
        <v>3265</v>
      </c>
      <c r="P30" s="114">
        <f>O29*C29</f>
        <v>34184.928202919997</v>
      </c>
      <c r="Q30" s="109" t="s">
        <v>3265</v>
      </c>
      <c r="R30" s="114">
        <f>Q29*C29</f>
        <v>0</v>
      </c>
      <c r="S30" s="109" t="s">
        <v>3265</v>
      </c>
      <c r="T30" s="114">
        <f>S29*C29</f>
        <v>0</v>
      </c>
      <c r="U30" s="109" t="s">
        <v>3265</v>
      </c>
      <c r="V30" s="114">
        <f>U29*C29</f>
        <v>0</v>
      </c>
      <c r="W30" s="109" t="s">
        <v>3265</v>
      </c>
      <c r="X30" s="115">
        <f>W29*C29</f>
        <v>0</v>
      </c>
      <c r="Y30" s="109" t="s">
        <v>3265</v>
      </c>
      <c r="Z30" s="114">
        <f>Y29*C29</f>
        <v>0</v>
      </c>
      <c r="AA30" s="109" t="s">
        <v>3265</v>
      </c>
      <c r="AB30" s="114">
        <f>AA29*C29</f>
        <v>43680.741592619997</v>
      </c>
      <c r="AC30" s="109" t="s">
        <v>3265</v>
      </c>
      <c r="AD30" s="115">
        <f>AC29*C29</f>
        <v>0</v>
      </c>
      <c r="AE30" s="107" t="s">
        <v>3265</v>
      </c>
      <c r="AF30" s="114">
        <f>AE29*C29</f>
        <v>0</v>
      </c>
      <c r="AG30" s="109" t="s">
        <v>3265</v>
      </c>
      <c r="AH30" s="114">
        <f>AG29*C29</f>
        <v>28487.440169099998</v>
      </c>
      <c r="AI30" s="110" t="s">
        <v>3265</v>
      </c>
      <c r="AJ30" s="114">
        <f>AI29*C29</f>
        <v>22789.952135279997</v>
      </c>
      <c r="AK30" s="109" t="s">
        <v>3265</v>
      </c>
      <c r="AL30" s="108">
        <f>AK29*C29</f>
        <v>0</v>
      </c>
      <c r="AM30" s="109" t="s">
        <v>3265</v>
      </c>
      <c r="AN30" s="114">
        <f>AM29*C29</f>
        <v>0</v>
      </c>
      <c r="AO30" s="109" t="s">
        <v>3265</v>
      </c>
      <c r="AP30" s="114">
        <f>AO29*C29</f>
        <v>7596.6507117599995</v>
      </c>
    </row>
    <row r="31" spans="1:42" x14ac:dyDescent="0.2">
      <c r="A31" s="277" t="s">
        <v>2686</v>
      </c>
      <c r="B31" s="279" t="s">
        <v>3261</v>
      </c>
      <c r="C31" s="281">
        <f>soma!D20</f>
        <v>1661.0530199999998</v>
      </c>
      <c r="D31" s="277" t="s">
        <v>3264</v>
      </c>
      <c r="E31" s="267"/>
      <c r="F31" s="268"/>
      <c r="G31" s="267"/>
      <c r="H31" s="268"/>
      <c r="I31" s="267"/>
      <c r="J31" s="268"/>
      <c r="K31" s="267"/>
      <c r="L31" s="268"/>
      <c r="M31" s="267"/>
      <c r="N31" s="268"/>
      <c r="O31" s="267"/>
      <c r="P31" s="268"/>
      <c r="Q31" s="267"/>
      <c r="R31" s="268"/>
      <c r="S31" s="267"/>
      <c r="T31" s="268"/>
      <c r="U31" s="267"/>
      <c r="V31" s="268"/>
      <c r="W31" s="267"/>
      <c r="X31" s="268"/>
      <c r="Y31" s="269">
        <v>0.4</v>
      </c>
      <c r="Z31" s="270"/>
      <c r="AA31" s="269">
        <v>0.6</v>
      </c>
      <c r="AB31" s="270"/>
      <c r="AC31" s="267"/>
      <c r="AD31" s="268"/>
      <c r="AE31" s="267"/>
      <c r="AF31" s="268"/>
      <c r="AG31" s="267"/>
      <c r="AH31" s="268"/>
      <c r="AI31" s="267"/>
      <c r="AJ31" s="268"/>
      <c r="AK31" s="267"/>
      <c r="AL31" s="268"/>
      <c r="AM31" s="267"/>
      <c r="AN31" s="268"/>
      <c r="AO31" s="267"/>
      <c r="AP31" s="268"/>
    </row>
    <row r="32" spans="1:42" x14ac:dyDescent="0.2">
      <c r="A32" s="278"/>
      <c r="B32" s="280"/>
      <c r="C32" s="282"/>
      <c r="D32" s="278"/>
      <c r="E32" s="107" t="s">
        <v>3265</v>
      </c>
      <c r="F32" s="115">
        <f>E31*C31</f>
        <v>0</v>
      </c>
      <c r="G32" s="107" t="s">
        <v>3265</v>
      </c>
      <c r="H32" s="115">
        <f>G31*C31</f>
        <v>0</v>
      </c>
      <c r="I32" s="109" t="s">
        <v>3265</v>
      </c>
      <c r="J32" s="115">
        <f>I31*C31</f>
        <v>0</v>
      </c>
      <c r="K32" s="107" t="s">
        <v>3265</v>
      </c>
      <c r="L32" s="114">
        <f>K31*C31</f>
        <v>0</v>
      </c>
      <c r="M32" s="109" t="s">
        <v>3265</v>
      </c>
      <c r="N32" s="114">
        <f>M31*C31</f>
        <v>0</v>
      </c>
      <c r="O32" s="109" t="s">
        <v>3265</v>
      </c>
      <c r="P32" s="114">
        <f>O31*C31</f>
        <v>0</v>
      </c>
      <c r="Q32" s="109" t="s">
        <v>3265</v>
      </c>
      <c r="R32" s="114">
        <f>Q31*C31</f>
        <v>0</v>
      </c>
      <c r="S32" s="109" t="s">
        <v>3265</v>
      </c>
      <c r="T32" s="114">
        <f>S31*C31</f>
        <v>0</v>
      </c>
      <c r="U32" s="109" t="s">
        <v>3265</v>
      </c>
      <c r="V32" s="114">
        <f>U31*C31</f>
        <v>0</v>
      </c>
      <c r="W32" s="109" t="s">
        <v>3265</v>
      </c>
      <c r="X32" s="115">
        <f>W31*C31</f>
        <v>0</v>
      </c>
      <c r="Y32" s="109" t="s">
        <v>3265</v>
      </c>
      <c r="Z32" s="114">
        <f>Y31*C31</f>
        <v>664.42120799999998</v>
      </c>
      <c r="AA32" s="109" t="s">
        <v>3265</v>
      </c>
      <c r="AB32" s="114">
        <f>AA31*C31</f>
        <v>996.63181199999985</v>
      </c>
      <c r="AC32" s="109" t="s">
        <v>3265</v>
      </c>
      <c r="AD32" s="115">
        <f>AC31*C31</f>
        <v>0</v>
      </c>
      <c r="AE32" s="107" t="s">
        <v>3265</v>
      </c>
      <c r="AF32" s="114">
        <f>AE31*C31</f>
        <v>0</v>
      </c>
      <c r="AG32" s="109" t="s">
        <v>3265</v>
      </c>
      <c r="AH32" s="114">
        <f>AG31*C31</f>
        <v>0</v>
      </c>
      <c r="AI32" s="110" t="s">
        <v>3265</v>
      </c>
      <c r="AJ32" s="114">
        <f>AI31*C31</f>
        <v>0</v>
      </c>
      <c r="AK32" s="109" t="s">
        <v>3265</v>
      </c>
      <c r="AL32" s="108">
        <f>AK31*C31</f>
        <v>0</v>
      </c>
      <c r="AM32" s="109" t="s">
        <v>3265</v>
      </c>
      <c r="AN32" s="114">
        <f>AM31*C31</f>
        <v>0</v>
      </c>
      <c r="AO32" s="109" t="s">
        <v>3265</v>
      </c>
      <c r="AP32" s="114">
        <f>AO31*C31</f>
        <v>0</v>
      </c>
    </row>
    <row r="33" spans="1:42" x14ac:dyDescent="0.2">
      <c r="A33" s="277" t="s">
        <v>721</v>
      </c>
      <c r="B33" s="279" t="s">
        <v>3261</v>
      </c>
      <c r="C33" s="281">
        <f>soma!D21</f>
        <v>239911.00333200002</v>
      </c>
      <c r="D33" s="277" t="s">
        <v>3264</v>
      </c>
      <c r="E33" s="267"/>
      <c r="F33" s="268"/>
      <c r="G33" s="267"/>
      <c r="H33" s="268"/>
      <c r="I33" s="267"/>
      <c r="J33" s="268"/>
      <c r="K33" s="267"/>
      <c r="L33" s="268"/>
      <c r="M33" s="267"/>
      <c r="N33" s="268"/>
      <c r="O33" s="267"/>
      <c r="P33" s="268"/>
      <c r="Q33" s="267"/>
      <c r="R33" s="268"/>
      <c r="S33" s="269">
        <v>0.1</v>
      </c>
      <c r="T33" s="270"/>
      <c r="U33" s="269">
        <v>0.15</v>
      </c>
      <c r="V33" s="270"/>
      <c r="W33" s="267"/>
      <c r="X33" s="268"/>
      <c r="Y33" s="269">
        <v>0.1</v>
      </c>
      <c r="Z33" s="270"/>
      <c r="AA33" s="269">
        <v>0.12</v>
      </c>
      <c r="AB33" s="270"/>
      <c r="AC33" s="267"/>
      <c r="AD33" s="268"/>
      <c r="AE33" s="267"/>
      <c r="AF33" s="268"/>
      <c r="AG33" s="269">
        <v>0.23</v>
      </c>
      <c r="AH33" s="270"/>
      <c r="AI33" s="269">
        <v>0.19</v>
      </c>
      <c r="AJ33" s="270"/>
      <c r="AK33" s="267"/>
      <c r="AL33" s="268"/>
      <c r="AM33" s="263">
        <v>0.05</v>
      </c>
      <c r="AN33" s="264"/>
      <c r="AO33" s="263">
        <v>0.06</v>
      </c>
      <c r="AP33" s="264"/>
    </row>
    <row r="34" spans="1:42" x14ac:dyDescent="0.2">
      <c r="A34" s="278"/>
      <c r="B34" s="280"/>
      <c r="C34" s="282"/>
      <c r="D34" s="278"/>
      <c r="E34" s="107" t="s">
        <v>3265</v>
      </c>
      <c r="F34" s="115">
        <f>E33*C33</f>
        <v>0</v>
      </c>
      <c r="G34" s="107" t="s">
        <v>3265</v>
      </c>
      <c r="H34" s="115">
        <f>G33*C33</f>
        <v>0</v>
      </c>
      <c r="I34" s="109" t="s">
        <v>3265</v>
      </c>
      <c r="J34" s="115">
        <f>I33*C33</f>
        <v>0</v>
      </c>
      <c r="K34" s="107" t="s">
        <v>3265</v>
      </c>
      <c r="L34" s="114">
        <f>K33*C33</f>
        <v>0</v>
      </c>
      <c r="M34" s="109" t="s">
        <v>3265</v>
      </c>
      <c r="N34" s="114">
        <f>M33*C33</f>
        <v>0</v>
      </c>
      <c r="O34" s="109" t="s">
        <v>3265</v>
      </c>
      <c r="P34" s="114">
        <f>O33*C33</f>
        <v>0</v>
      </c>
      <c r="Q34" s="109" t="s">
        <v>3265</v>
      </c>
      <c r="R34" s="114">
        <f>Q33*C33</f>
        <v>0</v>
      </c>
      <c r="S34" s="109" t="s">
        <v>3265</v>
      </c>
      <c r="T34" s="114">
        <f>S33*C33</f>
        <v>23991.100333200004</v>
      </c>
      <c r="U34" s="109" t="s">
        <v>3265</v>
      </c>
      <c r="V34" s="114">
        <f>U33*C33</f>
        <v>35986.650499800002</v>
      </c>
      <c r="W34" s="109" t="s">
        <v>3265</v>
      </c>
      <c r="X34" s="115">
        <f>W33*C33</f>
        <v>0</v>
      </c>
      <c r="Y34" s="109" t="s">
        <v>3265</v>
      </c>
      <c r="Z34" s="114">
        <f>Y33*C33</f>
        <v>23991.100333200004</v>
      </c>
      <c r="AA34" s="109" t="s">
        <v>3265</v>
      </c>
      <c r="AB34" s="114">
        <f>AA33*C33</f>
        <v>28789.320399840002</v>
      </c>
      <c r="AC34" s="109" t="s">
        <v>3265</v>
      </c>
      <c r="AD34" s="115">
        <f>AC33*C33</f>
        <v>0</v>
      </c>
      <c r="AE34" s="107" t="s">
        <v>3265</v>
      </c>
      <c r="AF34" s="114">
        <f>AE33*C33</f>
        <v>0</v>
      </c>
      <c r="AG34" s="109" t="s">
        <v>3265</v>
      </c>
      <c r="AH34" s="114">
        <f>AG33*C33</f>
        <v>55179.530766360011</v>
      </c>
      <c r="AI34" s="110" t="s">
        <v>3265</v>
      </c>
      <c r="AJ34" s="114">
        <f>AI33*C33</f>
        <v>45583.090633080006</v>
      </c>
      <c r="AK34" s="109" t="s">
        <v>3265</v>
      </c>
      <c r="AL34" s="108">
        <f>AK33*C33</f>
        <v>0</v>
      </c>
      <c r="AM34" s="109" t="s">
        <v>3265</v>
      </c>
      <c r="AN34" s="114">
        <f>AM33*C33</f>
        <v>11995.550166600002</v>
      </c>
      <c r="AO34" s="109" t="s">
        <v>3265</v>
      </c>
      <c r="AP34" s="114">
        <f>AO33*C33</f>
        <v>14394.660199920001</v>
      </c>
    </row>
    <row r="35" spans="1:42" x14ac:dyDescent="0.2">
      <c r="A35" s="277" t="s">
        <v>741</v>
      </c>
      <c r="B35" s="279" t="s">
        <v>3261</v>
      </c>
      <c r="C35" s="281">
        <f>soma!D22</f>
        <v>63089.147550000002</v>
      </c>
      <c r="D35" s="277" t="s">
        <v>3264</v>
      </c>
      <c r="E35" s="267"/>
      <c r="F35" s="268"/>
      <c r="G35" s="267"/>
      <c r="H35" s="268"/>
      <c r="I35" s="267"/>
      <c r="J35" s="268"/>
      <c r="K35" s="267"/>
      <c r="L35" s="268"/>
      <c r="M35" s="267"/>
      <c r="N35" s="268"/>
      <c r="O35" s="267"/>
      <c r="P35" s="268"/>
      <c r="Q35" s="263">
        <v>0.02</v>
      </c>
      <c r="R35" s="264"/>
      <c r="S35" s="263">
        <v>0.02</v>
      </c>
      <c r="T35" s="264"/>
      <c r="U35" s="267"/>
      <c r="V35" s="268"/>
      <c r="W35" s="267"/>
      <c r="X35" s="268"/>
      <c r="Y35" s="267"/>
      <c r="Z35" s="268"/>
      <c r="AA35" s="269">
        <v>0.17</v>
      </c>
      <c r="AB35" s="270"/>
      <c r="AC35" s="267"/>
      <c r="AD35" s="268"/>
      <c r="AE35" s="267"/>
      <c r="AF35" s="268"/>
      <c r="AG35" s="267"/>
      <c r="AH35" s="268"/>
      <c r="AI35" s="269">
        <v>0.79</v>
      </c>
      <c r="AJ35" s="270"/>
      <c r="AK35" s="267"/>
      <c r="AL35" s="268"/>
      <c r="AM35" s="267"/>
      <c r="AN35" s="268"/>
      <c r="AO35" s="267"/>
      <c r="AP35" s="268"/>
    </row>
    <row r="36" spans="1:42" x14ac:dyDescent="0.2">
      <c r="A36" s="278"/>
      <c r="B36" s="280"/>
      <c r="C36" s="282"/>
      <c r="D36" s="278"/>
      <c r="E36" s="107" t="s">
        <v>3265</v>
      </c>
      <c r="F36" s="115">
        <f>E35*C35</f>
        <v>0</v>
      </c>
      <c r="G36" s="107" t="s">
        <v>3265</v>
      </c>
      <c r="H36" s="115">
        <f>G35*C35</f>
        <v>0</v>
      </c>
      <c r="I36" s="109" t="s">
        <v>3265</v>
      </c>
      <c r="J36" s="115">
        <f>I35*C35</f>
        <v>0</v>
      </c>
      <c r="K36" s="107" t="s">
        <v>3265</v>
      </c>
      <c r="L36" s="114">
        <f>K35*C35</f>
        <v>0</v>
      </c>
      <c r="M36" s="109" t="s">
        <v>3265</v>
      </c>
      <c r="N36" s="114">
        <f>M35*C35</f>
        <v>0</v>
      </c>
      <c r="O36" s="109" t="s">
        <v>3265</v>
      </c>
      <c r="P36" s="114">
        <f>O35*C35</f>
        <v>0</v>
      </c>
      <c r="Q36" s="109" t="s">
        <v>3265</v>
      </c>
      <c r="R36" s="114">
        <f>Q35*C35</f>
        <v>1261.7829510000001</v>
      </c>
      <c r="S36" s="109" t="s">
        <v>3265</v>
      </c>
      <c r="T36" s="114">
        <f>S35*C35</f>
        <v>1261.7829510000001</v>
      </c>
      <c r="U36" s="109" t="s">
        <v>3265</v>
      </c>
      <c r="V36" s="114">
        <f>U35*C35</f>
        <v>0</v>
      </c>
      <c r="W36" s="109" t="s">
        <v>3265</v>
      </c>
      <c r="X36" s="115">
        <f>W35*C35</f>
        <v>0</v>
      </c>
      <c r="Y36" s="109" t="s">
        <v>3265</v>
      </c>
      <c r="Z36" s="114">
        <f>Y35*C35</f>
        <v>0</v>
      </c>
      <c r="AA36" s="109" t="s">
        <v>3265</v>
      </c>
      <c r="AB36" s="114">
        <f>AA35*C35</f>
        <v>10725.155083500002</v>
      </c>
      <c r="AC36" s="109" t="s">
        <v>3265</v>
      </c>
      <c r="AD36" s="115">
        <f>AC35*C35</f>
        <v>0</v>
      </c>
      <c r="AE36" s="107" t="s">
        <v>3265</v>
      </c>
      <c r="AF36" s="114">
        <f>AE35*C35</f>
        <v>0</v>
      </c>
      <c r="AG36" s="109" t="s">
        <v>3265</v>
      </c>
      <c r="AH36" s="114">
        <f>AG35*C35</f>
        <v>0</v>
      </c>
      <c r="AI36" s="110" t="s">
        <v>3265</v>
      </c>
      <c r="AJ36" s="114">
        <f>AI35*C35</f>
        <v>49840.426564500005</v>
      </c>
      <c r="AK36" s="109" t="s">
        <v>3265</v>
      </c>
      <c r="AL36" s="108">
        <f>AK35*C35</f>
        <v>0</v>
      </c>
      <c r="AM36" s="109" t="s">
        <v>3265</v>
      </c>
      <c r="AN36" s="114">
        <f>AM35*C35</f>
        <v>0</v>
      </c>
      <c r="AO36" s="109" t="s">
        <v>3265</v>
      </c>
      <c r="AP36" s="114">
        <f>AO35*C35</f>
        <v>0</v>
      </c>
    </row>
    <row r="37" spans="1:42" x14ac:dyDescent="0.2">
      <c r="A37" s="277" t="s">
        <v>745</v>
      </c>
      <c r="B37" s="279" t="s">
        <v>3261</v>
      </c>
      <c r="C37" s="281">
        <f>soma!D23</f>
        <v>181806.86807799997</v>
      </c>
      <c r="D37" s="277" t="s">
        <v>3264</v>
      </c>
      <c r="E37" s="267"/>
      <c r="F37" s="268"/>
      <c r="G37" s="267"/>
      <c r="H37" s="268"/>
      <c r="I37" s="267"/>
      <c r="J37" s="268"/>
      <c r="K37" s="267"/>
      <c r="L37" s="268"/>
      <c r="M37" s="269">
        <v>0.1</v>
      </c>
      <c r="N37" s="270"/>
      <c r="O37" s="269">
        <v>0.1</v>
      </c>
      <c r="P37" s="270"/>
      <c r="Q37" s="269">
        <v>0.1</v>
      </c>
      <c r="R37" s="270"/>
      <c r="S37" s="269">
        <v>0.1</v>
      </c>
      <c r="T37" s="270"/>
      <c r="U37" s="267"/>
      <c r="V37" s="268"/>
      <c r="W37" s="267"/>
      <c r="X37" s="268"/>
      <c r="Y37" s="263">
        <v>0.04</v>
      </c>
      <c r="Z37" s="264"/>
      <c r="AA37" s="263">
        <v>0.06</v>
      </c>
      <c r="AB37" s="264"/>
      <c r="AC37" s="267"/>
      <c r="AD37" s="268"/>
      <c r="AE37" s="267"/>
      <c r="AF37" s="268"/>
      <c r="AG37" s="269">
        <v>0.25</v>
      </c>
      <c r="AH37" s="270"/>
      <c r="AI37" s="267"/>
      <c r="AJ37" s="268"/>
      <c r="AK37" s="267"/>
      <c r="AL37" s="268"/>
      <c r="AM37" s="269">
        <v>0.1</v>
      </c>
      <c r="AN37" s="270"/>
      <c r="AO37" s="269">
        <v>0.15</v>
      </c>
      <c r="AP37" s="270"/>
    </row>
    <row r="38" spans="1:42" x14ac:dyDescent="0.2">
      <c r="A38" s="278"/>
      <c r="B38" s="280"/>
      <c r="C38" s="282"/>
      <c r="D38" s="278"/>
      <c r="E38" s="107" t="s">
        <v>3265</v>
      </c>
      <c r="F38" s="115">
        <f>E37*C37</f>
        <v>0</v>
      </c>
      <c r="G38" s="107" t="s">
        <v>3265</v>
      </c>
      <c r="H38" s="115">
        <f>G37*C37</f>
        <v>0</v>
      </c>
      <c r="I38" s="109" t="s">
        <v>3265</v>
      </c>
      <c r="J38" s="115">
        <f>I37*C37</f>
        <v>0</v>
      </c>
      <c r="K38" s="107" t="s">
        <v>3265</v>
      </c>
      <c r="L38" s="114">
        <f>K37*C37</f>
        <v>0</v>
      </c>
      <c r="M38" s="109" t="s">
        <v>3265</v>
      </c>
      <c r="N38" s="114">
        <f>M37*C37</f>
        <v>18180.686807799997</v>
      </c>
      <c r="O38" s="109" t="s">
        <v>3265</v>
      </c>
      <c r="P38" s="114">
        <f>O37*C37</f>
        <v>18180.686807799997</v>
      </c>
      <c r="Q38" s="109" t="s">
        <v>3265</v>
      </c>
      <c r="R38" s="114">
        <f>Q37*C37</f>
        <v>18180.686807799997</v>
      </c>
      <c r="S38" s="109" t="s">
        <v>3265</v>
      </c>
      <c r="T38" s="114">
        <f>S37*C37</f>
        <v>18180.686807799997</v>
      </c>
      <c r="U38" s="109" t="s">
        <v>3265</v>
      </c>
      <c r="V38" s="114">
        <f>U37*C37</f>
        <v>0</v>
      </c>
      <c r="W38" s="109" t="s">
        <v>3265</v>
      </c>
      <c r="X38" s="115">
        <f>W37*C37</f>
        <v>0</v>
      </c>
      <c r="Y38" s="109" t="s">
        <v>3265</v>
      </c>
      <c r="Z38" s="114">
        <f>Y37*C37</f>
        <v>7272.2747231199992</v>
      </c>
      <c r="AA38" s="109" t="s">
        <v>3265</v>
      </c>
      <c r="AB38" s="114">
        <f>AA37*C37</f>
        <v>10908.412084679998</v>
      </c>
      <c r="AC38" s="109" t="s">
        <v>3265</v>
      </c>
      <c r="AD38" s="115">
        <f>AC37*C37</f>
        <v>0</v>
      </c>
      <c r="AE38" s="107" t="s">
        <v>3265</v>
      </c>
      <c r="AF38" s="114">
        <f>AE37*C37</f>
        <v>0</v>
      </c>
      <c r="AG38" s="109" t="s">
        <v>3265</v>
      </c>
      <c r="AH38" s="114">
        <f>AG37*C37</f>
        <v>45451.717019499993</v>
      </c>
      <c r="AI38" s="110" t="s">
        <v>3265</v>
      </c>
      <c r="AJ38" s="114">
        <f>AI37*C37</f>
        <v>0</v>
      </c>
      <c r="AK38" s="109" t="s">
        <v>3265</v>
      </c>
      <c r="AL38" s="108">
        <f>AK37*C37</f>
        <v>0</v>
      </c>
      <c r="AM38" s="109" t="s">
        <v>3265</v>
      </c>
      <c r="AN38" s="114">
        <f>AM37*C37</f>
        <v>18180.686807799997</v>
      </c>
      <c r="AO38" s="109" t="s">
        <v>3265</v>
      </c>
      <c r="AP38" s="114">
        <f>AO37*C37</f>
        <v>27271.030211699996</v>
      </c>
    </row>
    <row r="39" spans="1:42" x14ac:dyDescent="0.2">
      <c r="A39" s="277" t="s">
        <v>755</v>
      </c>
      <c r="B39" s="279" t="s">
        <v>3261</v>
      </c>
      <c r="C39" s="281">
        <f>soma!D24</f>
        <v>25462.788735999995</v>
      </c>
      <c r="D39" s="277" t="s">
        <v>3264</v>
      </c>
      <c r="E39" s="267"/>
      <c r="F39" s="268"/>
      <c r="G39" s="267"/>
      <c r="H39" s="268"/>
      <c r="I39" s="267"/>
      <c r="J39" s="268"/>
      <c r="K39" s="267"/>
      <c r="L39" s="268"/>
      <c r="M39" s="267"/>
      <c r="N39" s="268"/>
      <c r="O39" s="269">
        <v>0.49</v>
      </c>
      <c r="P39" s="270"/>
      <c r="Q39" s="267"/>
      <c r="R39" s="268"/>
      <c r="S39" s="267"/>
      <c r="T39" s="268"/>
      <c r="U39" s="267"/>
      <c r="V39" s="268"/>
      <c r="W39" s="267"/>
      <c r="X39" s="268"/>
      <c r="Y39" s="269">
        <v>0.18</v>
      </c>
      <c r="Z39" s="270"/>
      <c r="AA39" s="269">
        <v>0.26</v>
      </c>
      <c r="AB39" s="270"/>
      <c r="AC39" s="267"/>
      <c r="AD39" s="268"/>
      <c r="AE39" s="267"/>
      <c r="AF39" s="268"/>
      <c r="AG39" s="263">
        <v>0.03</v>
      </c>
      <c r="AH39" s="264"/>
      <c r="AI39" s="263">
        <v>0.04</v>
      </c>
      <c r="AJ39" s="264"/>
      <c r="AK39" s="267"/>
      <c r="AL39" s="268"/>
      <c r="AM39" s="267"/>
      <c r="AN39" s="268"/>
      <c r="AO39" s="267"/>
      <c r="AP39" s="268"/>
    </row>
    <row r="40" spans="1:42" x14ac:dyDescent="0.2">
      <c r="A40" s="278"/>
      <c r="B40" s="280"/>
      <c r="C40" s="282"/>
      <c r="D40" s="278"/>
      <c r="E40" s="107" t="s">
        <v>3265</v>
      </c>
      <c r="F40" s="115">
        <f>E39*C39</f>
        <v>0</v>
      </c>
      <c r="G40" s="107" t="s">
        <v>3265</v>
      </c>
      <c r="H40" s="115">
        <f>G39*C39</f>
        <v>0</v>
      </c>
      <c r="I40" s="109" t="s">
        <v>3265</v>
      </c>
      <c r="J40" s="115">
        <f>I39*C39</f>
        <v>0</v>
      </c>
      <c r="K40" s="107" t="s">
        <v>3265</v>
      </c>
      <c r="L40" s="114">
        <f>K39*C39</f>
        <v>0</v>
      </c>
      <c r="M40" s="109" t="s">
        <v>3265</v>
      </c>
      <c r="N40" s="114">
        <f>M39*C39</f>
        <v>0</v>
      </c>
      <c r="O40" s="109" t="s">
        <v>3265</v>
      </c>
      <c r="P40" s="114">
        <f>O39*C39</f>
        <v>12476.766480639997</v>
      </c>
      <c r="Q40" s="109" t="s">
        <v>3265</v>
      </c>
      <c r="R40" s="114">
        <f>Q39*C39</f>
        <v>0</v>
      </c>
      <c r="S40" s="109" t="s">
        <v>3265</v>
      </c>
      <c r="T40" s="114">
        <f>S39*C39</f>
        <v>0</v>
      </c>
      <c r="U40" s="109" t="s">
        <v>3265</v>
      </c>
      <c r="V40" s="114">
        <f>U39*C39</f>
        <v>0</v>
      </c>
      <c r="W40" s="109" t="s">
        <v>3265</v>
      </c>
      <c r="X40" s="115">
        <f>W39*C39</f>
        <v>0</v>
      </c>
      <c r="Y40" s="109" t="s">
        <v>3265</v>
      </c>
      <c r="Z40" s="114">
        <f>Y39*C39</f>
        <v>4583.3019724799988</v>
      </c>
      <c r="AA40" s="109" t="s">
        <v>3265</v>
      </c>
      <c r="AB40" s="114">
        <f>AA39*C39</f>
        <v>6620.3250713599991</v>
      </c>
      <c r="AC40" s="109" t="s">
        <v>3265</v>
      </c>
      <c r="AD40" s="115">
        <f>AC39*C39</f>
        <v>0</v>
      </c>
      <c r="AE40" s="107" t="s">
        <v>3265</v>
      </c>
      <c r="AF40" s="114">
        <f>AE39*C39</f>
        <v>0</v>
      </c>
      <c r="AG40" s="109" t="s">
        <v>3265</v>
      </c>
      <c r="AH40" s="114">
        <f>AG39*C39</f>
        <v>763.88366207999979</v>
      </c>
      <c r="AI40" s="110" t="s">
        <v>3265</v>
      </c>
      <c r="AJ40" s="114">
        <f>AI39*C39</f>
        <v>1018.5115494399998</v>
      </c>
      <c r="AK40" s="109" t="s">
        <v>3265</v>
      </c>
      <c r="AL40" s="108">
        <f>AK39*C39</f>
        <v>0</v>
      </c>
      <c r="AM40" s="109" t="s">
        <v>3265</v>
      </c>
      <c r="AN40" s="114">
        <f>AM39*C39</f>
        <v>0</v>
      </c>
      <c r="AO40" s="109" t="s">
        <v>3265</v>
      </c>
      <c r="AP40" s="114">
        <f>AO39*C39</f>
        <v>0</v>
      </c>
    </row>
    <row r="41" spans="1:42" x14ac:dyDescent="0.2">
      <c r="A41" s="277" t="s">
        <v>299</v>
      </c>
      <c r="B41" s="279" t="s">
        <v>3261</v>
      </c>
      <c r="C41" s="281">
        <f>soma!D25</f>
        <v>502467.41938799992</v>
      </c>
      <c r="D41" s="277" t="s">
        <v>3264</v>
      </c>
      <c r="E41" s="267"/>
      <c r="F41" s="268"/>
      <c r="G41" s="267"/>
      <c r="H41" s="268"/>
      <c r="I41" s="267"/>
      <c r="J41" s="268"/>
      <c r="K41" s="263">
        <v>0.04</v>
      </c>
      <c r="L41" s="264"/>
      <c r="M41" s="263">
        <v>0.04</v>
      </c>
      <c r="N41" s="264"/>
      <c r="O41" s="267"/>
      <c r="P41" s="268"/>
      <c r="Q41" s="263">
        <v>7.0000000000000007E-2</v>
      </c>
      <c r="R41" s="264"/>
      <c r="S41" s="263">
        <v>7.0000000000000007E-2</v>
      </c>
      <c r="T41" s="264"/>
      <c r="U41" s="263">
        <v>0.05</v>
      </c>
      <c r="V41" s="264"/>
      <c r="W41" s="267"/>
      <c r="X41" s="268"/>
      <c r="Y41" s="263">
        <v>7.0000000000000007E-2</v>
      </c>
      <c r="Z41" s="264"/>
      <c r="AA41" s="269">
        <v>0.11</v>
      </c>
      <c r="AB41" s="270"/>
      <c r="AC41" s="267"/>
      <c r="AD41" s="268"/>
      <c r="AE41" s="267"/>
      <c r="AF41" s="268"/>
      <c r="AG41" s="269">
        <v>0.12</v>
      </c>
      <c r="AH41" s="270"/>
      <c r="AI41" s="269">
        <v>0.17</v>
      </c>
      <c r="AJ41" s="270"/>
      <c r="AK41" s="267"/>
      <c r="AL41" s="268"/>
      <c r="AM41" s="269">
        <v>0.1</v>
      </c>
      <c r="AN41" s="270"/>
      <c r="AO41" s="269">
        <v>0.16</v>
      </c>
      <c r="AP41" s="270"/>
    </row>
    <row r="42" spans="1:42" x14ac:dyDescent="0.2">
      <c r="A42" s="278"/>
      <c r="B42" s="280"/>
      <c r="C42" s="282"/>
      <c r="D42" s="278"/>
      <c r="E42" s="107" t="s">
        <v>3265</v>
      </c>
      <c r="F42" s="115">
        <f>E41*C41</f>
        <v>0</v>
      </c>
      <c r="G42" s="107" t="s">
        <v>3265</v>
      </c>
      <c r="H42" s="115">
        <f>G41*C41</f>
        <v>0</v>
      </c>
      <c r="I42" s="109" t="s">
        <v>3265</v>
      </c>
      <c r="J42" s="115">
        <f>I41*C41</f>
        <v>0</v>
      </c>
      <c r="K42" s="107" t="s">
        <v>3265</v>
      </c>
      <c r="L42" s="114">
        <f>K41*C41</f>
        <v>20098.696775519998</v>
      </c>
      <c r="M42" s="109" t="s">
        <v>3265</v>
      </c>
      <c r="N42" s="114">
        <f>M41*C41</f>
        <v>20098.696775519998</v>
      </c>
      <c r="O42" s="109" t="s">
        <v>3265</v>
      </c>
      <c r="P42" s="114">
        <f>O41*C41</f>
        <v>0</v>
      </c>
      <c r="Q42" s="109" t="s">
        <v>3265</v>
      </c>
      <c r="R42" s="114">
        <f>Q41*C41</f>
        <v>35172.71935716</v>
      </c>
      <c r="S42" s="109" t="s">
        <v>3265</v>
      </c>
      <c r="T42" s="114">
        <f>S41*C41</f>
        <v>35172.71935716</v>
      </c>
      <c r="U42" s="109" t="s">
        <v>3265</v>
      </c>
      <c r="V42" s="114">
        <f>U41*C41</f>
        <v>25123.370969399999</v>
      </c>
      <c r="W42" s="109" t="s">
        <v>3265</v>
      </c>
      <c r="X42" s="115">
        <f>W41*C41</f>
        <v>0</v>
      </c>
      <c r="Y42" s="109" t="s">
        <v>3265</v>
      </c>
      <c r="Z42" s="114">
        <f>Y41*C41</f>
        <v>35172.71935716</v>
      </c>
      <c r="AA42" s="109" t="s">
        <v>3265</v>
      </c>
      <c r="AB42" s="114">
        <f>AA41*C41</f>
        <v>55271.416132679995</v>
      </c>
      <c r="AC42" s="109" t="s">
        <v>3265</v>
      </c>
      <c r="AD42" s="115">
        <f>AC41*C41</f>
        <v>0</v>
      </c>
      <c r="AE42" s="107" t="s">
        <v>3265</v>
      </c>
      <c r="AF42" s="114">
        <f>AE41*C41</f>
        <v>0</v>
      </c>
      <c r="AG42" s="109" t="s">
        <v>3265</v>
      </c>
      <c r="AH42" s="114">
        <f>AG41*C41</f>
        <v>60296.090326559992</v>
      </c>
      <c r="AI42" s="110" t="s">
        <v>3265</v>
      </c>
      <c r="AJ42" s="114">
        <f>AI41*C41</f>
        <v>85419.461295959991</v>
      </c>
      <c r="AK42" s="109" t="s">
        <v>3265</v>
      </c>
      <c r="AL42" s="108">
        <f>AK41*C41</f>
        <v>0</v>
      </c>
      <c r="AM42" s="109" t="s">
        <v>3265</v>
      </c>
      <c r="AN42" s="114">
        <f>AM41*C41</f>
        <v>50246.741938799998</v>
      </c>
      <c r="AO42" s="109" t="s">
        <v>3265</v>
      </c>
      <c r="AP42" s="114">
        <f>AO41*C41</f>
        <v>80394.787102079994</v>
      </c>
    </row>
    <row r="43" spans="1:42" x14ac:dyDescent="0.2">
      <c r="A43" s="277" t="s">
        <v>1360</v>
      </c>
      <c r="B43" s="279" t="s">
        <v>3261</v>
      </c>
      <c r="C43" s="281">
        <f>soma!D26</f>
        <v>36058.581328</v>
      </c>
      <c r="D43" s="277" t="s">
        <v>3264</v>
      </c>
      <c r="E43" s="267"/>
      <c r="F43" s="268"/>
      <c r="G43" s="267"/>
      <c r="H43" s="268"/>
      <c r="I43" s="267"/>
      <c r="J43" s="268"/>
      <c r="K43" s="267"/>
      <c r="L43" s="268"/>
      <c r="M43" s="267"/>
      <c r="N43" s="268"/>
      <c r="O43" s="267"/>
      <c r="P43" s="268"/>
      <c r="Q43" s="267"/>
      <c r="R43" s="268"/>
      <c r="S43" s="263">
        <v>0.09</v>
      </c>
      <c r="T43" s="264"/>
      <c r="U43" s="267"/>
      <c r="V43" s="268"/>
      <c r="W43" s="267"/>
      <c r="X43" s="268"/>
      <c r="Y43" s="267"/>
      <c r="Z43" s="268"/>
      <c r="AA43" s="269">
        <v>0.36</v>
      </c>
      <c r="AB43" s="270"/>
      <c r="AC43" s="267"/>
      <c r="AD43" s="268"/>
      <c r="AE43" s="267"/>
      <c r="AF43" s="268"/>
      <c r="AG43" s="267"/>
      <c r="AH43" s="268"/>
      <c r="AI43" s="269">
        <v>0.55000000000000004</v>
      </c>
      <c r="AJ43" s="270"/>
      <c r="AK43" s="267"/>
      <c r="AL43" s="268"/>
      <c r="AM43" s="267"/>
      <c r="AN43" s="268"/>
      <c r="AO43" s="267"/>
      <c r="AP43" s="268"/>
    </row>
    <row r="44" spans="1:42" x14ac:dyDescent="0.2">
      <c r="A44" s="278"/>
      <c r="B44" s="280"/>
      <c r="C44" s="282"/>
      <c r="D44" s="278"/>
      <c r="E44" s="107" t="s">
        <v>3265</v>
      </c>
      <c r="F44" s="115">
        <f>E43*C43</f>
        <v>0</v>
      </c>
      <c r="G44" s="107" t="s">
        <v>3265</v>
      </c>
      <c r="H44" s="115">
        <f>G43*C43</f>
        <v>0</v>
      </c>
      <c r="I44" s="109" t="s">
        <v>3265</v>
      </c>
      <c r="J44" s="115">
        <f>I43*C43</f>
        <v>0</v>
      </c>
      <c r="K44" s="107" t="s">
        <v>3265</v>
      </c>
      <c r="L44" s="114">
        <f>K43*C43</f>
        <v>0</v>
      </c>
      <c r="M44" s="109" t="s">
        <v>3265</v>
      </c>
      <c r="N44" s="114">
        <f>M43*C43</f>
        <v>0</v>
      </c>
      <c r="O44" s="109" t="s">
        <v>3265</v>
      </c>
      <c r="P44" s="114">
        <f>O43*C43</f>
        <v>0</v>
      </c>
      <c r="Q44" s="109" t="s">
        <v>3265</v>
      </c>
      <c r="R44" s="114">
        <f>Q43*C43</f>
        <v>0</v>
      </c>
      <c r="S44" s="109" t="s">
        <v>3265</v>
      </c>
      <c r="T44" s="114">
        <f>S43*C43</f>
        <v>3245.2723195200001</v>
      </c>
      <c r="U44" s="109" t="s">
        <v>3265</v>
      </c>
      <c r="V44" s="114">
        <f>U43*C43</f>
        <v>0</v>
      </c>
      <c r="W44" s="109" t="s">
        <v>3265</v>
      </c>
      <c r="X44" s="115">
        <f>W43*C43</f>
        <v>0</v>
      </c>
      <c r="Y44" s="109" t="s">
        <v>3265</v>
      </c>
      <c r="Z44" s="114">
        <f>Y43*C43</f>
        <v>0</v>
      </c>
      <c r="AA44" s="109" t="s">
        <v>3265</v>
      </c>
      <c r="AB44" s="114">
        <f>AA43*C43</f>
        <v>12981.08927808</v>
      </c>
      <c r="AC44" s="109" t="s">
        <v>3265</v>
      </c>
      <c r="AD44" s="115">
        <f>AC43*C43</f>
        <v>0</v>
      </c>
      <c r="AE44" s="107" t="s">
        <v>3265</v>
      </c>
      <c r="AF44" s="114">
        <f>AE43*C43</f>
        <v>0</v>
      </c>
      <c r="AG44" s="109" t="s">
        <v>3265</v>
      </c>
      <c r="AH44" s="114">
        <f>AG43*C43</f>
        <v>0</v>
      </c>
      <c r="AI44" s="110" t="s">
        <v>3265</v>
      </c>
      <c r="AJ44" s="114">
        <f>AI43*C43</f>
        <v>19832.2197304</v>
      </c>
      <c r="AK44" s="109" t="s">
        <v>3265</v>
      </c>
      <c r="AL44" s="108">
        <f>AK43*C43</f>
        <v>0</v>
      </c>
      <c r="AM44" s="109" t="s">
        <v>3265</v>
      </c>
      <c r="AN44" s="114">
        <f>AM43*C43</f>
        <v>0</v>
      </c>
      <c r="AO44" s="109" t="s">
        <v>3265</v>
      </c>
      <c r="AP44" s="114">
        <f>AO43*C43</f>
        <v>0</v>
      </c>
    </row>
    <row r="45" spans="1:42" x14ac:dyDescent="0.2">
      <c r="A45" s="277" t="s">
        <v>2728</v>
      </c>
      <c r="B45" s="279" t="s">
        <v>3261</v>
      </c>
      <c r="C45" s="281">
        <f>soma!D27</f>
        <v>10166.551846</v>
      </c>
      <c r="D45" s="277" t="s">
        <v>3264</v>
      </c>
      <c r="E45" s="267"/>
      <c r="F45" s="268"/>
      <c r="G45" s="267"/>
      <c r="H45" s="268"/>
      <c r="I45" s="267"/>
      <c r="J45" s="268"/>
      <c r="K45" s="267"/>
      <c r="L45" s="268"/>
      <c r="M45" s="267"/>
      <c r="N45" s="268"/>
      <c r="O45" s="267"/>
      <c r="P45" s="268"/>
      <c r="Q45" s="267"/>
      <c r="R45" s="268"/>
      <c r="S45" s="267"/>
      <c r="T45" s="268"/>
      <c r="U45" s="267"/>
      <c r="V45" s="268"/>
      <c r="W45" s="267"/>
      <c r="X45" s="268"/>
      <c r="Y45" s="267"/>
      <c r="Z45" s="268"/>
      <c r="AA45" s="283">
        <v>1</v>
      </c>
      <c r="AB45" s="284"/>
      <c r="AC45" s="267"/>
      <c r="AD45" s="268"/>
      <c r="AE45" s="267"/>
      <c r="AF45" s="268"/>
      <c r="AG45" s="267"/>
      <c r="AH45" s="268"/>
      <c r="AI45" s="267"/>
      <c r="AJ45" s="268"/>
      <c r="AK45" s="267"/>
      <c r="AL45" s="268"/>
      <c r="AM45" s="267"/>
      <c r="AN45" s="268"/>
      <c r="AO45" s="267"/>
      <c r="AP45" s="268"/>
    </row>
    <row r="46" spans="1:42" x14ac:dyDescent="0.2">
      <c r="A46" s="278"/>
      <c r="B46" s="280"/>
      <c r="C46" s="282"/>
      <c r="D46" s="278"/>
      <c r="E46" s="107" t="s">
        <v>3265</v>
      </c>
      <c r="F46" s="115">
        <f>E45*C45</f>
        <v>0</v>
      </c>
      <c r="G46" s="107" t="s">
        <v>3265</v>
      </c>
      <c r="H46" s="115">
        <f>G45*C45</f>
        <v>0</v>
      </c>
      <c r="I46" s="109" t="s">
        <v>3265</v>
      </c>
      <c r="J46" s="115">
        <f>I45*C45</f>
        <v>0</v>
      </c>
      <c r="K46" s="107" t="s">
        <v>3265</v>
      </c>
      <c r="L46" s="114">
        <f>K45*C45</f>
        <v>0</v>
      </c>
      <c r="M46" s="109" t="s">
        <v>3265</v>
      </c>
      <c r="N46" s="114">
        <f>M45*C45</f>
        <v>0</v>
      </c>
      <c r="O46" s="109" t="s">
        <v>3265</v>
      </c>
      <c r="P46" s="114">
        <f>O45*C45</f>
        <v>0</v>
      </c>
      <c r="Q46" s="109" t="s">
        <v>3265</v>
      </c>
      <c r="R46" s="114">
        <f>Q45*C45</f>
        <v>0</v>
      </c>
      <c r="S46" s="109" t="s">
        <v>3265</v>
      </c>
      <c r="T46" s="114">
        <f>S45*C45</f>
        <v>0</v>
      </c>
      <c r="U46" s="109" t="s">
        <v>3265</v>
      </c>
      <c r="V46" s="114">
        <f>U45*C45</f>
        <v>0</v>
      </c>
      <c r="W46" s="109" t="s">
        <v>3265</v>
      </c>
      <c r="X46" s="115">
        <f>W45*C45</f>
        <v>0</v>
      </c>
      <c r="Y46" s="109" t="s">
        <v>3265</v>
      </c>
      <c r="Z46" s="114">
        <f>Y45*C45</f>
        <v>0</v>
      </c>
      <c r="AA46" s="109" t="s">
        <v>3265</v>
      </c>
      <c r="AB46" s="114">
        <f>AA45*C45</f>
        <v>10166.551846</v>
      </c>
      <c r="AC46" s="109" t="s">
        <v>3265</v>
      </c>
      <c r="AD46" s="115">
        <f>AC45*C45</f>
        <v>0</v>
      </c>
      <c r="AE46" s="107" t="s">
        <v>3265</v>
      </c>
      <c r="AF46" s="114">
        <f>AE45*C45</f>
        <v>0</v>
      </c>
      <c r="AG46" s="109" t="s">
        <v>3265</v>
      </c>
      <c r="AH46" s="114">
        <f>AG45*C45</f>
        <v>0</v>
      </c>
      <c r="AI46" s="110" t="s">
        <v>3265</v>
      </c>
      <c r="AJ46" s="114">
        <f>AI45*C45</f>
        <v>0</v>
      </c>
      <c r="AK46" s="109" t="s">
        <v>3265</v>
      </c>
      <c r="AL46" s="108">
        <f>AK45*C45</f>
        <v>0</v>
      </c>
      <c r="AM46" s="109" t="s">
        <v>3265</v>
      </c>
      <c r="AN46" s="114">
        <f>AM45*C45</f>
        <v>0</v>
      </c>
      <c r="AO46" s="109" t="s">
        <v>3265</v>
      </c>
      <c r="AP46" s="114">
        <f>AO45*C45</f>
        <v>0</v>
      </c>
    </row>
    <row r="47" spans="1:42" x14ac:dyDescent="0.2">
      <c r="A47" s="277" t="s">
        <v>3268</v>
      </c>
      <c r="B47" s="279" t="s">
        <v>3261</v>
      </c>
      <c r="C47" s="281">
        <f>soma!D28</f>
        <v>301572.64169999998</v>
      </c>
      <c r="D47" s="277" t="s">
        <v>3264</v>
      </c>
      <c r="E47" s="263">
        <v>5.2699999999999997E-2</v>
      </c>
      <c r="F47" s="264"/>
      <c r="G47" s="263">
        <v>5.2699999999999997E-2</v>
      </c>
      <c r="H47" s="264"/>
      <c r="I47" s="263">
        <v>5.2699999999999997E-2</v>
      </c>
      <c r="J47" s="264"/>
      <c r="K47" s="263">
        <v>5.2699999999999997E-2</v>
      </c>
      <c r="L47" s="264"/>
      <c r="M47" s="263">
        <v>5.2699999999999997E-2</v>
      </c>
      <c r="N47" s="264"/>
      <c r="O47" s="263">
        <v>5.2699999999999997E-2</v>
      </c>
      <c r="P47" s="264"/>
      <c r="Q47" s="263">
        <v>5.2600000000000001E-2</v>
      </c>
      <c r="R47" s="264"/>
      <c r="S47" s="263">
        <v>5.2600000000000001E-2</v>
      </c>
      <c r="T47" s="264"/>
      <c r="U47" s="263">
        <v>5.2600000000000001E-2</v>
      </c>
      <c r="V47" s="264"/>
      <c r="W47" s="263">
        <v>5.2600000000000001E-2</v>
      </c>
      <c r="X47" s="264"/>
      <c r="Y47" s="263">
        <v>5.2600000000000001E-2</v>
      </c>
      <c r="Z47" s="264"/>
      <c r="AA47" s="263">
        <v>5.2600000000000001E-2</v>
      </c>
      <c r="AB47" s="264"/>
      <c r="AC47" s="263">
        <v>5.2600000000000001E-2</v>
      </c>
      <c r="AD47" s="264"/>
      <c r="AE47" s="263">
        <v>5.2600000000000001E-2</v>
      </c>
      <c r="AF47" s="264"/>
      <c r="AG47" s="263">
        <v>5.2600000000000001E-2</v>
      </c>
      <c r="AH47" s="264"/>
      <c r="AI47" s="263">
        <v>5.2600000000000001E-2</v>
      </c>
      <c r="AJ47" s="264"/>
      <c r="AK47" s="263">
        <v>5.2600000000000001E-2</v>
      </c>
      <c r="AL47" s="264"/>
      <c r="AM47" s="263">
        <v>5.2600000000000001E-2</v>
      </c>
      <c r="AN47" s="264"/>
      <c r="AO47" s="263">
        <v>5.2600000000000001E-2</v>
      </c>
      <c r="AP47" s="264"/>
    </row>
    <row r="48" spans="1:42" x14ac:dyDescent="0.2">
      <c r="A48" s="278"/>
      <c r="B48" s="280"/>
      <c r="C48" s="282"/>
      <c r="D48" s="278"/>
      <c r="E48" s="107" t="s">
        <v>3265</v>
      </c>
      <c r="F48" s="115">
        <f>E47*C47</f>
        <v>15892.878217589998</v>
      </c>
      <c r="G48" s="107" t="s">
        <v>3265</v>
      </c>
      <c r="H48" s="115">
        <f>G47*C47</f>
        <v>15892.878217589998</v>
      </c>
      <c r="I48" s="109" t="s">
        <v>3265</v>
      </c>
      <c r="J48" s="115">
        <f>I47*C47</f>
        <v>15892.878217589998</v>
      </c>
      <c r="K48" s="107" t="s">
        <v>3265</v>
      </c>
      <c r="L48" s="114">
        <f>K47*C47</f>
        <v>15892.878217589998</v>
      </c>
      <c r="M48" s="109" t="s">
        <v>3265</v>
      </c>
      <c r="N48" s="114">
        <f>M47*C47</f>
        <v>15892.878217589998</v>
      </c>
      <c r="O48" s="109" t="s">
        <v>3265</v>
      </c>
      <c r="P48" s="114">
        <f>O47*C47</f>
        <v>15892.878217589998</v>
      </c>
      <c r="Q48" s="109" t="s">
        <v>3265</v>
      </c>
      <c r="R48" s="114">
        <f>Q47*C47</f>
        <v>15862.720953419999</v>
      </c>
      <c r="S48" s="109" t="s">
        <v>3265</v>
      </c>
      <c r="T48" s="114">
        <f>S47*C47</f>
        <v>15862.720953419999</v>
      </c>
      <c r="U48" s="109" t="s">
        <v>3265</v>
      </c>
      <c r="V48" s="114">
        <f>U47*C47</f>
        <v>15862.720953419999</v>
      </c>
      <c r="W48" s="109" t="s">
        <v>3265</v>
      </c>
      <c r="X48" s="115">
        <f>W47*C47</f>
        <v>15862.720953419999</v>
      </c>
      <c r="Y48" s="109" t="s">
        <v>3265</v>
      </c>
      <c r="Z48" s="114">
        <f>Y47*C47</f>
        <v>15862.720953419999</v>
      </c>
      <c r="AA48" s="109" t="s">
        <v>3265</v>
      </c>
      <c r="AB48" s="114">
        <f>AA47*C47</f>
        <v>15862.720953419999</v>
      </c>
      <c r="AC48" s="109" t="s">
        <v>3265</v>
      </c>
      <c r="AD48" s="115">
        <f>AC47*C47</f>
        <v>15862.720953419999</v>
      </c>
      <c r="AE48" s="107" t="s">
        <v>3265</v>
      </c>
      <c r="AF48" s="114">
        <f>AE47*C47</f>
        <v>15862.720953419999</v>
      </c>
      <c r="AG48" s="109" t="s">
        <v>3265</v>
      </c>
      <c r="AH48" s="114">
        <f>AG47*C47</f>
        <v>15862.720953419999</v>
      </c>
      <c r="AI48" s="110" t="s">
        <v>3265</v>
      </c>
      <c r="AJ48" s="114">
        <f>AI47*C47</f>
        <v>15862.720953419999</v>
      </c>
      <c r="AK48" s="109" t="s">
        <v>3265</v>
      </c>
      <c r="AL48" s="108">
        <f>AK47*C47</f>
        <v>15862.720953419999</v>
      </c>
      <c r="AM48" s="109" t="s">
        <v>3265</v>
      </c>
      <c r="AN48" s="114">
        <f>AM47*C47</f>
        <v>15862.720953419999</v>
      </c>
      <c r="AO48" s="109" t="s">
        <v>3265</v>
      </c>
      <c r="AP48" s="114">
        <f>AO47*C47</f>
        <v>15862.720953419999</v>
      </c>
    </row>
    <row r="49" spans="1:42" x14ac:dyDescent="0.2">
      <c r="A49" s="277" t="s">
        <v>303</v>
      </c>
      <c r="B49" s="279" t="s">
        <v>3261</v>
      </c>
      <c r="C49" s="281">
        <f>soma!D29</f>
        <v>371440.40907600004</v>
      </c>
      <c r="D49" s="277" t="s">
        <v>3264</v>
      </c>
      <c r="E49" s="267"/>
      <c r="F49" s="268"/>
      <c r="G49" s="267"/>
      <c r="H49" s="268"/>
      <c r="I49" s="267"/>
      <c r="J49" s="268"/>
      <c r="K49" s="267"/>
      <c r="L49" s="268"/>
      <c r="M49" s="263">
        <v>0.05</v>
      </c>
      <c r="N49" s="264"/>
      <c r="O49" s="263">
        <v>0.05</v>
      </c>
      <c r="P49" s="264"/>
      <c r="Q49" s="263">
        <v>0.05</v>
      </c>
      <c r="R49" s="264"/>
      <c r="S49" s="263">
        <v>0.05</v>
      </c>
      <c r="T49" s="264"/>
      <c r="U49" s="263">
        <v>0.05</v>
      </c>
      <c r="V49" s="264"/>
      <c r="W49" s="267"/>
      <c r="X49" s="268"/>
      <c r="Y49" s="267"/>
      <c r="Z49" s="268"/>
      <c r="AA49" s="269">
        <v>0.22</v>
      </c>
      <c r="AB49" s="270"/>
      <c r="AC49" s="267"/>
      <c r="AD49" s="268"/>
      <c r="AE49" s="267"/>
      <c r="AF49" s="268"/>
      <c r="AG49" s="263">
        <v>7.0000000000000007E-2</v>
      </c>
      <c r="AH49" s="264"/>
      <c r="AI49" s="269">
        <v>0.11</v>
      </c>
      <c r="AJ49" s="270"/>
      <c r="AK49" s="267"/>
      <c r="AL49" s="268"/>
      <c r="AM49" s="267"/>
      <c r="AN49" s="268"/>
      <c r="AO49" s="269">
        <v>0.35</v>
      </c>
      <c r="AP49" s="270"/>
    </row>
    <row r="50" spans="1:42" x14ac:dyDescent="0.2">
      <c r="A50" s="278"/>
      <c r="B50" s="280"/>
      <c r="C50" s="282"/>
      <c r="D50" s="278"/>
      <c r="E50" s="107" t="s">
        <v>3265</v>
      </c>
      <c r="F50" s="115">
        <f>E49*C49</f>
        <v>0</v>
      </c>
      <c r="G50" s="107" t="s">
        <v>3265</v>
      </c>
      <c r="H50" s="115">
        <f>G49*C49</f>
        <v>0</v>
      </c>
      <c r="I50" s="109" t="s">
        <v>3265</v>
      </c>
      <c r="J50" s="115">
        <f>I49*C49</f>
        <v>0</v>
      </c>
      <c r="K50" s="107" t="s">
        <v>3265</v>
      </c>
      <c r="L50" s="114">
        <f>K49*C49</f>
        <v>0</v>
      </c>
      <c r="M50" s="109" t="s">
        <v>3265</v>
      </c>
      <c r="N50" s="114">
        <f>M49*C49</f>
        <v>18572.020453800003</v>
      </c>
      <c r="O50" s="109" t="s">
        <v>3265</v>
      </c>
      <c r="P50" s="114">
        <f>O49*C49</f>
        <v>18572.020453800003</v>
      </c>
      <c r="Q50" s="109" t="s">
        <v>3265</v>
      </c>
      <c r="R50" s="114">
        <f>Q49*C49</f>
        <v>18572.020453800003</v>
      </c>
      <c r="S50" s="109" t="s">
        <v>3265</v>
      </c>
      <c r="T50" s="114">
        <f>S49*C49</f>
        <v>18572.020453800003</v>
      </c>
      <c r="U50" s="109" t="s">
        <v>3265</v>
      </c>
      <c r="V50" s="114">
        <f>U49*C49</f>
        <v>18572.020453800003</v>
      </c>
      <c r="W50" s="109" t="s">
        <v>3265</v>
      </c>
      <c r="X50" s="115">
        <f>W49*C49</f>
        <v>0</v>
      </c>
      <c r="Y50" s="109" t="s">
        <v>3265</v>
      </c>
      <c r="Z50" s="114">
        <f>Y49*C49</f>
        <v>0</v>
      </c>
      <c r="AA50" s="109" t="s">
        <v>3265</v>
      </c>
      <c r="AB50" s="114">
        <f>AA49*C49</f>
        <v>81716.889996720012</v>
      </c>
      <c r="AC50" s="109" t="s">
        <v>3265</v>
      </c>
      <c r="AD50" s="115">
        <f>AC49*C49</f>
        <v>0</v>
      </c>
      <c r="AE50" s="107" t="s">
        <v>3265</v>
      </c>
      <c r="AF50" s="114">
        <f>AE49*C49</f>
        <v>0</v>
      </c>
      <c r="AG50" s="109" t="s">
        <v>3265</v>
      </c>
      <c r="AH50" s="114">
        <f>AG49*C49</f>
        <v>26000.828635320006</v>
      </c>
      <c r="AI50" s="110" t="s">
        <v>3265</v>
      </c>
      <c r="AJ50" s="114">
        <f>AI49*C49</f>
        <v>40858.444998360006</v>
      </c>
      <c r="AK50" s="109" t="s">
        <v>3265</v>
      </c>
      <c r="AL50" s="108">
        <f>AK49*C49</f>
        <v>0</v>
      </c>
      <c r="AM50" s="109" t="s">
        <v>3265</v>
      </c>
      <c r="AN50" s="114">
        <f>AM49*C49</f>
        <v>0</v>
      </c>
      <c r="AO50" s="109" t="s">
        <v>3265</v>
      </c>
      <c r="AP50" s="114">
        <f>AO49*C49</f>
        <v>130004.1431766</v>
      </c>
    </row>
    <row r="51" spans="1:42" x14ac:dyDescent="0.2">
      <c r="A51" s="277" t="s">
        <v>266</v>
      </c>
      <c r="B51" s="279" t="s">
        <v>3261</v>
      </c>
      <c r="C51" s="281">
        <f>soma!D30</f>
        <v>515034.68203000008</v>
      </c>
      <c r="D51" s="277" t="s">
        <v>3264</v>
      </c>
      <c r="E51" s="263">
        <v>0.04</v>
      </c>
      <c r="F51" s="264"/>
      <c r="G51" s="263">
        <v>0.04</v>
      </c>
      <c r="H51" s="264"/>
      <c r="I51" s="263">
        <v>0.04</v>
      </c>
      <c r="J51" s="264"/>
      <c r="K51" s="263">
        <v>0.04</v>
      </c>
      <c r="L51" s="264"/>
      <c r="M51" s="263">
        <v>0.04</v>
      </c>
      <c r="N51" s="264"/>
      <c r="O51" s="263">
        <v>0.04</v>
      </c>
      <c r="P51" s="264"/>
      <c r="Q51" s="263">
        <v>0.04</v>
      </c>
      <c r="R51" s="264"/>
      <c r="S51" s="263">
        <v>0.04</v>
      </c>
      <c r="T51" s="264"/>
      <c r="U51" s="263">
        <v>0.05</v>
      </c>
      <c r="V51" s="264"/>
      <c r="W51" s="267"/>
      <c r="X51" s="268"/>
      <c r="Y51" s="267"/>
      <c r="Z51" s="268"/>
      <c r="AA51" s="269">
        <v>0.21</v>
      </c>
      <c r="AB51" s="270"/>
      <c r="AC51" s="263">
        <v>7.0000000000000007E-2</v>
      </c>
      <c r="AD51" s="264"/>
      <c r="AE51" s="263">
        <v>7.0000000000000007E-2</v>
      </c>
      <c r="AF51" s="264"/>
      <c r="AG51" s="263">
        <v>7.0000000000000007E-2</v>
      </c>
      <c r="AH51" s="264"/>
      <c r="AI51" s="263">
        <v>7.0000000000000007E-2</v>
      </c>
      <c r="AJ51" s="264"/>
      <c r="AK51" s="267"/>
      <c r="AL51" s="268"/>
      <c r="AM51" s="267"/>
      <c r="AN51" s="268"/>
      <c r="AO51" s="269">
        <v>0.14000000000000001</v>
      </c>
      <c r="AP51" s="270"/>
    </row>
    <row r="52" spans="1:42" x14ac:dyDescent="0.2">
      <c r="A52" s="278"/>
      <c r="B52" s="280"/>
      <c r="C52" s="282"/>
      <c r="D52" s="278"/>
      <c r="E52" s="107" t="s">
        <v>3265</v>
      </c>
      <c r="F52" s="115">
        <f>E51*C51</f>
        <v>20601.387281200005</v>
      </c>
      <c r="G52" s="107" t="s">
        <v>3265</v>
      </c>
      <c r="H52" s="115">
        <f>G51*C51</f>
        <v>20601.387281200005</v>
      </c>
      <c r="I52" s="109" t="s">
        <v>3265</v>
      </c>
      <c r="J52" s="115">
        <f>I51*C51</f>
        <v>20601.387281200005</v>
      </c>
      <c r="K52" s="107" t="s">
        <v>3265</v>
      </c>
      <c r="L52" s="114">
        <f>K51*C51</f>
        <v>20601.387281200005</v>
      </c>
      <c r="M52" s="109" t="s">
        <v>3265</v>
      </c>
      <c r="N52" s="114">
        <f>M51*C51</f>
        <v>20601.387281200005</v>
      </c>
      <c r="O52" s="109" t="s">
        <v>3265</v>
      </c>
      <c r="P52" s="114">
        <f>O51*C51</f>
        <v>20601.387281200005</v>
      </c>
      <c r="Q52" s="109" t="s">
        <v>3265</v>
      </c>
      <c r="R52" s="114">
        <f>Q51*C51</f>
        <v>20601.387281200005</v>
      </c>
      <c r="S52" s="109" t="s">
        <v>3265</v>
      </c>
      <c r="T52" s="114">
        <f>S51*C51</f>
        <v>20601.387281200005</v>
      </c>
      <c r="U52" s="109" t="s">
        <v>3265</v>
      </c>
      <c r="V52" s="114">
        <f>U51*C51</f>
        <v>25751.734101500006</v>
      </c>
      <c r="W52" s="109" t="s">
        <v>3265</v>
      </c>
      <c r="X52" s="115">
        <f>W51*C51</f>
        <v>0</v>
      </c>
      <c r="Y52" s="109" t="s">
        <v>3265</v>
      </c>
      <c r="Z52" s="114">
        <f>Y51*C51</f>
        <v>0</v>
      </c>
      <c r="AA52" s="109" t="s">
        <v>3265</v>
      </c>
      <c r="AB52" s="114">
        <f>AA51*C51</f>
        <v>108157.28322630002</v>
      </c>
      <c r="AC52" s="109" t="s">
        <v>3265</v>
      </c>
      <c r="AD52" s="115">
        <f>AC51*C51</f>
        <v>36052.427742100008</v>
      </c>
      <c r="AE52" s="107" t="s">
        <v>3265</v>
      </c>
      <c r="AF52" s="114">
        <f>AE51*C51</f>
        <v>36052.427742100008</v>
      </c>
      <c r="AG52" s="109" t="s">
        <v>3265</v>
      </c>
      <c r="AH52" s="114">
        <f>AG51*C51</f>
        <v>36052.427742100008</v>
      </c>
      <c r="AI52" s="110" t="s">
        <v>3265</v>
      </c>
      <c r="AJ52" s="114">
        <f>AI51*C51</f>
        <v>36052.427742100008</v>
      </c>
      <c r="AK52" s="109" t="s">
        <v>3265</v>
      </c>
      <c r="AL52" s="108">
        <f>AK51*C51</f>
        <v>0</v>
      </c>
      <c r="AM52" s="109" t="s">
        <v>3265</v>
      </c>
      <c r="AN52" s="114">
        <f>AM51*C51</f>
        <v>0</v>
      </c>
      <c r="AO52" s="109" t="s">
        <v>3265</v>
      </c>
      <c r="AP52" s="114">
        <f>AO51*C51</f>
        <v>72104.855484200016</v>
      </c>
    </row>
    <row r="53" spans="1:42" ht="31.5" x14ac:dyDescent="0.2">
      <c r="A53" s="271" t="s">
        <v>3269</v>
      </c>
      <c r="B53" s="271"/>
      <c r="C53" s="273">
        <f>SUM(C7:C52)</f>
        <v>5087908.3121379986</v>
      </c>
      <c r="D53" s="71" t="s">
        <v>3270</v>
      </c>
      <c r="E53" s="265">
        <f>F54/$C$53</f>
        <v>4.0170743187285349E-2</v>
      </c>
      <c r="F53" s="266"/>
      <c r="G53" s="265">
        <f>H54/$C$53</f>
        <v>7.9376522064176711E-2</v>
      </c>
      <c r="H53" s="266"/>
      <c r="I53" s="265">
        <f>J54/$C$53</f>
        <v>7.3607547444206417E-2</v>
      </c>
      <c r="J53" s="266"/>
      <c r="K53" s="265">
        <f>L54/$C$53</f>
        <v>5.8944569141605979E-2</v>
      </c>
      <c r="L53" s="266"/>
      <c r="M53" s="265">
        <f>N54/$C$53</f>
        <v>7.8282357869311203E-2</v>
      </c>
      <c r="N53" s="266"/>
      <c r="O53" s="265">
        <f>P54/$C$53</f>
        <v>0.10205906069954861</v>
      </c>
      <c r="P53" s="266"/>
      <c r="Q53" s="265">
        <f>R54/$C$53</f>
        <v>6.1641095662282361E-2</v>
      </c>
      <c r="R53" s="266"/>
      <c r="S53" s="265">
        <f>T54/$C$53</f>
        <v>5.8244171511572324E-2</v>
      </c>
      <c r="T53" s="266"/>
      <c r="U53" s="265">
        <f>V54/$C$53</f>
        <v>2.4012034968441152E-2</v>
      </c>
      <c r="V53" s="266"/>
      <c r="W53" s="265">
        <f>X54/$C$53</f>
        <v>2.6986634204770609E-2</v>
      </c>
      <c r="X53" s="266"/>
      <c r="Y53" s="265">
        <f>Z54/$C$53</f>
        <v>3.4144358615291047E-2</v>
      </c>
      <c r="Z53" s="266"/>
      <c r="AA53" s="265">
        <f>AB54/$C$53</f>
        <v>7.8294579872463618E-2</v>
      </c>
      <c r="AB53" s="266"/>
      <c r="AC53" s="265">
        <f>AD54/$C$53</f>
        <v>3.0017266608222962E-2</v>
      </c>
      <c r="AD53" s="266"/>
      <c r="AE53" s="265">
        <f>AF54/$C$53</f>
        <v>2.780695321126744E-2</v>
      </c>
      <c r="AF53" s="266"/>
      <c r="AG53" s="265">
        <f>AH54/$C$53</f>
        <v>6.5862237223584447E-2</v>
      </c>
      <c r="AH53" s="266"/>
      <c r="AI53" s="265">
        <f>AJ54/$C$53</f>
        <v>6.2655942849520752E-2</v>
      </c>
      <c r="AJ53" s="266"/>
      <c r="AK53" s="265">
        <f>AL54/$C$53</f>
        <v>9.3257927639229556E-3</v>
      </c>
      <c r="AL53" s="266"/>
      <c r="AM53" s="265">
        <f>AN54/$C$53</f>
        <v>1.9985793462250972E-2</v>
      </c>
      <c r="AN53" s="266"/>
      <c r="AO53" s="265">
        <f>AP54/$C$53</f>
        <v>6.8582338640275353E-2</v>
      </c>
      <c r="AP53" s="266"/>
    </row>
    <row r="54" spans="1:42" ht="31.5" x14ac:dyDescent="0.2">
      <c r="A54" s="272"/>
      <c r="B54" s="272"/>
      <c r="C54" s="274"/>
      <c r="D54" s="71" t="s">
        <v>3271</v>
      </c>
      <c r="E54" s="107" t="s">
        <v>3261</v>
      </c>
      <c r="F54" s="111">
        <f>SUM(F52,F50,F48,F46,F44,F42,F40,F38,F36,F34,F32,F30,F28,F26,F24,F22,F20,F18,F16,F14,F12,F10,F8)</f>
        <v>204385.05816735001</v>
      </c>
      <c r="G54" s="107" t="s">
        <v>3261</v>
      </c>
      <c r="H54" s="111">
        <f>SUM(H52,H50,H48,H46,H44,H42,H40,H38,H36,H34,H32,H30,H28,H26,H24,H22,H20,H18,H16,H14,H12,H10,H8)</f>
        <v>403860.46639892994</v>
      </c>
      <c r="I54" s="109" t="s">
        <v>3261</v>
      </c>
      <c r="J54" s="111">
        <f>SUM(J52,J50,J48,J46,J44,J42,J40,J38,J36,J34,J32,J30,J28,J26,J24,J22,J20,J18,J16,J14,J12,J10,J8)</f>
        <v>374508.45247746992</v>
      </c>
      <c r="K54" s="107" t="s">
        <v>3261</v>
      </c>
      <c r="L54" s="111">
        <f>SUM(L52,L50,L48,L46,L44,L42,L40,L38,L36,L34,L32,L30,L28,L26,L24,L22,L20,L18,L16,L14,L12,L10,L8)</f>
        <v>299904.56329097005</v>
      </c>
      <c r="M54" s="109" t="s">
        <v>3261</v>
      </c>
      <c r="N54" s="111">
        <f>SUM(N52,N50,N48,N46,N44,N42,N40,N38,N36,N34,N32,N30,N28,N26,N24,N22,N20,N18,N16,N14,N12,N10,N8)</f>
        <v>398293.45929702994</v>
      </c>
      <c r="O54" s="109" t="s">
        <v>3261</v>
      </c>
      <c r="P54" s="111">
        <f>SUM(P52,P50,P48,P46,P44,P42,P40,P38,P36,P34,P32,P30,P28,P26,P24,P22,P20,P18,P16,P14,P12,P10,P8)</f>
        <v>519267.14326222992</v>
      </c>
      <c r="Q54" s="109" t="s">
        <v>3261</v>
      </c>
      <c r="R54" s="111">
        <f>SUM(R52,R50,R48,R46,R44,R42,R40,R38,R36,R34,R32,R30,R28,R26,R24,R22,R20,R18,R16,R14,R12,R10,R8)</f>
        <v>313624.24298941996</v>
      </c>
      <c r="S54" s="109" t="s">
        <v>3261</v>
      </c>
      <c r="T54" s="111">
        <f>SUM(T52,T50,T48,T46,T44,T42,T40,T38,T36,T34,T32,T30,T28,T26,T24,T22,T20,T18,T16,T14,T12,T10,T8)</f>
        <v>296341.00436732004</v>
      </c>
      <c r="U54" s="109" t="s">
        <v>3261</v>
      </c>
      <c r="V54" s="111">
        <f>SUM(V52,V50,V48,V46,V44,V42,V40,V38,V36,V34,V32,V30,V28,V26,V24,V22,V20,V18,V16,V14,V12,V10,V8)</f>
        <v>122171.03230728002</v>
      </c>
      <c r="W54" s="109" t="s">
        <v>3261</v>
      </c>
      <c r="X54" s="111">
        <f>SUM(X52,X50,X48,X46,X44,X42,X40,X38,X36,X34,X32,X30,X28,X26,X24,X22,X20,X18,X16,X14,X12,X10,X8)</f>
        <v>137305.52048708001</v>
      </c>
      <c r="Y54" s="109" t="s">
        <v>3261</v>
      </c>
      <c r="Z54" s="111">
        <f>SUM(Z52,Z50,Z48,Z46,Z44,Z42,Z40,Z38,Z36,Z34,Z32,Z30,Z28,Z26,Z24,Z22,Z20,Z18,Z16,Z14,Z12,Z10,Z8)</f>
        <v>173723.36601135999</v>
      </c>
      <c r="AA54" s="109" t="s">
        <v>3261</v>
      </c>
      <c r="AB54" s="111">
        <f>SUM(AB52,AB50,AB48,AB46,AB44,AB42,AB40,AB38,AB36,AB34,AB32,AB30,AB28,AB26,AB24,AB22,AB20,AB18,AB16,AB14,AB12,AB10,AB8)</f>
        <v>398355.64372846007</v>
      </c>
      <c r="AC54" s="109" t="s">
        <v>3261</v>
      </c>
      <c r="AD54" s="111">
        <f>SUM(AD52,AD50,AD48,AD46,AD44,AD42,AD40,AD38,AD36,AD34,AD32,AD30,AD28,AD26,AD24,AD22,AD20,AD18,AD16,AD14,AD12,AD10,AD8)</f>
        <v>152725.10028364</v>
      </c>
      <c r="AE54" s="107" t="s">
        <v>3261</v>
      </c>
      <c r="AF54" s="111">
        <f>SUM(AF52,AF50,AF48,AF46,AF44,AF42,AF40,AF38,AF36,AF34,AF32,AF30,AF28,AF26,AF24,AF22,AF20,AF18,AF16,AF14,AF12,AF10,AF8)</f>
        <v>141479.22837884002</v>
      </c>
      <c r="AG54" s="109" t="s">
        <v>3261</v>
      </c>
      <c r="AH54" s="111">
        <f>SUM(AH52,AH50,AH48,AH46,AH44,AH42,AH40,AH38,AH36,AH34,AH32,AH30,AH28,AH26,AH24,AH22,AH20,AH18,AH16,AH14,AH12,AH10,AH8)</f>
        <v>335101.02422587998</v>
      </c>
      <c r="AI54" s="110" t="s">
        <v>3261</v>
      </c>
      <c r="AJ54" s="111">
        <f>SUM(AJ52,AJ50,AJ48,AJ46,AJ44,AJ42,AJ40,AJ38,AJ36,AJ34,AJ32,AJ30,AJ28,AJ26,AJ24,AJ22,AJ20,AJ18,AJ16,AJ14,AJ12,AJ10,AJ8)</f>
        <v>318787.69242892001</v>
      </c>
      <c r="AK54" s="109" t="s">
        <v>3261</v>
      </c>
      <c r="AL54" s="111">
        <f>SUM(AL52,AL50,AL48,AL46,AL44,AL42,AL40,AL38,AL36,AL34,AL32,AL30,AL28,AL26,AL24,AL22,AL20,AL18,AL16,AL14,AL12,AL10,AL8)</f>
        <v>47448.778520840002</v>
      </c>
      <c r="AM54" s="109" t="s">
        <v>3261</v>
      </c>
      <c r="AN54" s="111">
        <f>SUM(AN52,AN50,AN48,AN46,AN44,AN42,AN40,AN38,AN36,AN34,AN32,AN30,AN28,AN26,AN24,AN22,AN20,AN18,AN16,AN14,AN12,AN10,AN8)</f>
        <v>101685.88468125999</v>
      </c>
      <c r="AO54" s="109" t="s">
        <v>3261</v>
      </c>
      <c r="AP54" s="111">
        <f>SUM(AP52,AP50,AP48,AP46,AP44,AP42,AP40,AP38,AP36,AP34,AP32,AP30,AP28,AP26,AP24,AP22,AP20,AP18,AP16,AP14,AP12,AP10,AP8)</f>
        <v>348940.65083372005</v>
      </c>
    </row>
    <row r="55" spans="1:42" ht="31.5" x14ac:dyDescent="0.2">
      <c r="A55" s="272"/>
      <c r="B55" s="272"/>
      <c r="C55" s="274"/>
      <c r="D55" s="71" t="s">
        <v>3272</v>
      </c>
      <c r="E55" s="275">
        <f>E53</f>
        <v>4.0170743187285349E-2</v>
      </c>
      <c r="F55" s="276"/>
      <c r="G55" s="261">
        <f>E55+G53</f>
        <v>0.11954726525146206</v>
      </c>
      <c r="H55" s="262"/>
      <c r="I55" s="261">
        <f>G55+I53</f>
        <v>0.19315481269566848</v>
      </c>
      <c r="J55" s="262"/>
      <c r="K55" s="261">
        <f>I55+K53</f>
        <v>0.25209938183727443</v>
      </c>
      <c r="L55" s="262"/>
      <c r="M55" s="261">
        <f>K55+M53</f>
        <v>0.33038173970658563</v>
      </c>
      <c r="N55" s="262"/>
      <c r="O55" s="261">
        <f>M55+O53</f>
        <v>0.43244080040613425</v>
      </c>
      <c r="P55" s="262"/>
      <c r="Q55" s="261">
        <f>O55+Q53</f>
        <v>0.49408189606841663</v>
      </c>
      <c r="R55" s="262"/>
      <c r="S55" s="261">
        <f>Q55+S53</f>
        <v>0.55232606757998892</v>
      </c>
      <c r="T55" s="262"/>
      <c r="U55" s="261">
        <f>S55+U53</f>
        <v>0.5763381025484301</v>
      </c>
      <c r="V55" s="262"/>
      <c r="W55" s="261">
        <f>U55+W53</f>
        <v>0.60332473675320075</v>
      </c>
      <c r="X55" s="262"/>
      <c r="Y55" s="261">
        <f>W55+Y53</f>
        <v>0.63746909536849183</v>
      </c>
      <c r="Z55" s="262"/>
      <c r="AA55" s="261">
        <f>Y55+AA53</f>
        <v>0.71576367524095541</v>
      </c>
      <c r="AB55" s="262"/>
      <c r="AC55" s="261">
        <f>AA55+AC53</f>
        <v>0.74578094184917842</v>
      </c>
      <c r="AD55" s="262"/>
      <c r="AE55" s="261">
        <f>AC55+AE53</f>
        <v>0.7735878950604459</v>
      </c>
      <c r="AF55" s="262"/>
      <c r="AG55" s="261">
        <f>AE55+AG53</f>
        <v>0.83945013228403031</v>
      </c>
      <c r="AH55" s="262"/>
      <c r="AI55" s="261">
        <f>AG55+AI53</f>
        <v>0.90210607513355101</v>
      </c>
      <c r="AJ55" s="262"/>
      <c r="AK55" s="261">
        <f>AI55+AK53</f>
        <v>0.91143186789747399</v>
      </c>
      <c r="AL55" s="262"/>
      <c r="AM55" s="261">
        <f>AK55+AM53</f>
        <v>0.93141766135972492</v>
      </c>
      <c r="AN55" s="262"/>
      <c r="AO55" s="261">
        <f>AM55+AO53</f>
        <v>1.0000000000000002</v>
      </c>
      <c r="AP55" s="262"/>
    </row>
    <row r="56" spans="1:42" ht="31.5" x14ac:dyDescent="0.2">
      <c r="A56" s="272"/>
      <c r="B56" s="272"/>
      <c r="C56" s="274"/>
      <c r="D56" s="71" t="s">
        <v>3273</v>
      </c>
      <c r="E56" s="112" t="s">
        <v>3261</v>
      </c>
      <c r="F56" s="113">
        <f>F54</f>
        <v>204385.05816735001</v>
      </c>
      <c r="G56" s="112" t="s">
        <v>3261</v>
      </c>
      <c r="H56" s="113">
        <f>F56+H54</f>
        <v>608245.52456627996</v>
      </c>
      <c r="I56" s="32" t="s">
        <v>3261</v>
      </c>
      <c r="J56" s="113">
        <f>H56+J54</f>
        <v>982753.97704374988</v>
      </c>
      <c r="K56" s="112" t="s">
        <v>3261</v>
      </c>
      <c r="L56" s="113">
        <f>J56+L54</f>
        <v>1282658.5403347199</v>
      </c>
      <c r="M56" s="32" t="s">
        <v>3261</v>
      </c>
      <c r="N56" s="113">
        <f>L56+N54</f>
        <v>1680951.9996317499</v>
      </c>
      <c r="O56" s="32" t="s">
        <v>3261</v>
      </c>
      <c r="P56" s="113">
        <f>N56+P54</f>
        <v>2200219.1428939798</v>
      </c>
      <c r="Q56" s="32" t="s">
        <v>3261</v>
      </c>
      <c r="R56" s="113">
        <f>P56+R54</f>
        <v>2513843.3858833998</v>
      </c>
      <c r="S56" s="32" t="s">
        <v>3261</v>
      </c>
      <c r="T56" s="113">
        <f>R56+T54</f>
        <v>2810184.3902507196</v>
      </c>
      <c r="U56" s="32" t="s">
        <v>3261</v>
      </c>
      <c r="V56" s="113">
        <f>T56+V54</f>
        <v>2932355.4225579998</v>
      </c>
      <c r="W56" s="32" t="s">
        <v>3261</v>
      </c>
      <c r="X56" s="113">
        <f>V56+X54</f>
        <v>3069660.9430450797</v>
      </c>
      <c r="Y56" s="32" t="s">
        <v>3261</v>
      </c>
      <c r="Z56" s="113">
        <f>X56+Z54</f>
        <v>3243384.3090564399</v>
      </c>
      <c r="AA56" s="32" t="s">
        <v>3261</v>
      </c>
      <c r="AB56" s="113">
        <f>Z56+AB54</f>
        <v>3641739.9527849001</v>
      </c>
      <c r="AC56" s="32" t="s">
        <v>3261</v>
      </c>
      <c r="AD56" s="113">
        <f>AB56+AD54</f>
        <v>3794465.0530685401</v>
      </c>
      <c r="AE56" s="112" t="s">
        <v>3261</v>
      </c>
      <c r="AF56" s="113">
        <f>AD56+AF54</f>
        <v>3935944.2814473798</v>
      </c>
      <c r="AG56" s="32" t="s">
        <v>3261</v>
      </c>
      <c r="AH56" s="113">
        <f>AF56+AH54</f>
        <v>4271045.3056732602</v>
      </c>
      <c r="AI56" s="70" t="s">
        <v>3261</v>
      </c>
      <c r="AJ56" s="113">
        <f>AH56+AJ54</f>
        <v>4589832.9981021807</v>
      </c>
      <c r="AK56" s="32" t="s">
        <v>3261</v>
      </c>
      <c r="AL56" s="113">
        <f>AJ56+AL54</f>
        <v>4637281.7766230209</v>
      </c>
      <c r="AM56" s="32" t="s">
        <v>3261</v>
      </c>
      <c r="AN56" s="113">
        <f>AL56+AN54</f>
        <v>4738967.6613042811</v>
      </c>
      <c r="AO56" s="32" t="s">
        <v>3261</v>
      </c>
      <c r="AP56" s="113">
        <f>AN56+AP54</f>
        <v>5087908.3121380014</v>
      </c>
    </row>
  </sheetData>
  <mergeCells count="621">
    <mergeCell ref="X1:AB1"/>
    <mergeCell ref="A4:R4"/>
    <mergeCell ref="B3:D3"/>
    <mergeCell ref="B2:D2"/>
    <mergeCell ref="B1:D1"/>
    <mergeCell ref="AD1:AF1"/>
    <mergeCell ref="AD2:AF2"/>
    <mergeCell ref="AD3:AF3"/>
    <mergeCell ref="S4:AJ4"/>
    <mergeCell ref="X3:AB3"/>
    <mergeCell ref="X2:AB2"/>
    <mergeCell ref="AO5:AP5"/>
    <mergeCell ref="AE6:AF6"/>
    <mergeCell ref="AG6:AH6"/>
    <mergeCell ref="AI6:AJ6"/>
    <mergeCell ref="AK6:AL6"/>
    <mergeCell ref="AM6:AN6"/>
    <mergeCell ref="AO6:AP6"/>
    <mergeCell ref="AK7:AL7"/>
    <mergeCell ref="AM7:AN7"/>
    <mergeCell ref="AE5:AF5"/>
    <mergeCell ref="AG5:AH5"/>
    <mergeCell ref="AI5:AJ5"/>
    <mergeCell ref="AK5:AL5"/>
    <mergeCell ref="AM5:AN5"/>
    <mergeCell ref="AO7:AP7"/>
    <mergeCell ref="AE9:AF9"/>
    <mergeCell ref="AG9:AH9"/>
    <mergeCell ref="AI9:AJ9"/>
    <mergeCell ref="AK9:AL9"/>
    <mergeCell ref="AM9:AN9"/>
    <mergeCell ref="AO9:AP9"/>
    <mergeCell ref="AE7:AF7"/>
    <mergeCell ref="AG7:AH7"/>
    <mergeCell ref="AI7:AJ7"/>
    <mergeCell ref="AO13:AP13"/>
    <mergeCell ref="AE11:AF11"/>
    <mergeCell ref="AG11:AH11"/>
    <mergeCell ref="AI11:AJ11"/>
    <mergeCell ref="AK11:AL11"/>
    <mergeCell ref="AM11:AN11"/>
    <mergeCell ref="AG15:AH15"/>
    <mergeCell ref="AI15:AJ15"/>
    <mergeCell ref="AK15:AL15"/>
    <mergeCell ref="AM15:AN15"/>
    <mergeCell ref="AO11:AP11"/>
    <mergeCell ref="AE13:AF13"/>
    <mergeCell ref="AG13:AH13"/>
    <mergeCell ref="AI13:AJ13"/>
    <mergeCell ref="AK13:AL13"/>
    <mergeCell ref="AM13:AN13"/>
    <mergeCell ref="AO15:AP15"/>
    <mergeCell ref="AE17:AF17"/>
    <mergeCell ref="AG17:AH17"/>
    <mergeCell ref="AI17:AJ17"/>
    <mergeCell ref="AK17:AL17"/>
    <mergeCell ref="AM17:AN17"/>
    <mergeCell ref="AO17:AP17"/>
    <mergeCell ref="AE15:AF15"/>
    <mergeCell ref="AO19:AP19"/>
    <mergeCell ref="AE21:AF21"/>
    <mergeCell ref="AG21:AH21"/>
    <mergeCell ref="AI21:AJ21"/>
    <mergeCell ref="AK21:AL21"/>
    <mergeCell ref="AM21:AN21"/>
    <mergeCell ref="AO21:AP21"/>
    <mergeCell ref="AE19:AF19"/>
    <mergeCell ref="AG19:AH19"/>
    <mergeCell ref="AI19:AJ19"/>
    <mergeCell ref="AK19:AL19"/>
    <mergeCell ref="AM19:AN19"/>
    <mergeCell ref="AO25:AP25"/>
    <mergeCell ref="AE23:AF23"/>
    <mergeCell ref="AG23:AH23"/>
    <mergeCell ref="AI23:AJ23"/>
    <mergeCell ref="AK23:AL23"/>
    <mergeCell ref="AM23:AN23"/>
    <mergeCell ref="AG27:AH27"/>
    <mergeCell ref="AI27:AJ27"/>
    <mergeCell ref="AK27:AL27"/>
    <mergeCell ref="AM27:AN27"/>
    <mergeCell ref="AO23:AP23"/>
    <mergeCell ref="AE25:AF25"/>
    <mergeCell ref="AG25:AH25"/>
    <mergeCell ref="AI25:AJ25"/>
    <mergeCell ref="AK25:AL25"/>
    <mergeCell ref="AM25:AN25"/>
    <mergeCell ref="AO27:AP27"/>
    <mergeCell ref="AE29:AF29"/>
    <mergeCell ref="AG29:AH29"/>
    <mergeCell ref="AI29:AJ29"/>
    <mergeCell ref="AK29:AL29"/>
    <mergeCell ref="AM29:AN29"/>
    <mergeCell ref="AO29:AP29"/>
    <mergeCell ref="AE27:AF27"/>
    <mergeCell ref="AO31:AP31"/>
    <mergeCell ref="AE33:AF33"/>
    <mergeCell ref="AG33:AH33"/>
    <mergeCell ref="AI33:AJ33"/>
    <mergeCell ref="AK33:AL33"/>
    <mergeCell ref="AM33:AN33"/>
    <mergeCell ref="AO33:AP33"/>
    <mergeCell ref="AE31:AF31"/>
    <mergeCell ref="AG31:AH31"/>
    <mergeCell ref="AI31:AJ31"/>
    <mergeCell ref="AK31:AL31"/>
    <mergeCell ref="AM31:AN31"/>
    <mergeCell ref="AO37:AP37"/>
    <mergeCell ref="AE35:AF35"/>
    <mergeCell ref="AG35:AH35"/>
    <mergeCell ref="AI35:AJ35"/>
    <mergeCell ref="AK35:AL35"/>
    <mergeCell ref="AM35:AN35"/>
    <mergeCell ref="AG39:AH39"/>
    <mergeCell ref="AI39:AJ39"/>
    <mergeCell ref="AK39:AL39"/>
    <mergeCell ref="AM39:AN39"/>
    <mergeCell ref="AO35:AP35"/>
    <mergeCell ref="AE37:AF37"/>
    <mergeCell ref="AG37:AH37"/>
    <mergeCell ref="AI37:AJ37"/>
    <mergeCell ref="AK37:AL37"/>
    <mergeCell ref="AM37:AN37"/>
    <mergeCell ref="AO39:AP39"/>
    <mergeCell ref="AE41:AF41"/>
    <mergeCell ref="AG41:AH41"/>
    <mergeCell ref="AI41:AJ41"/>
    <mergeCell ref="AK41:AL41"/>
    <mergeCell ref="AM41:AN41"/>
    <mergeCell ref="AO41:AP41"/>
    <mergeCell ref="AE39:AF39"/>
    <mergeCell ref="AO43:AP43"/>
    <mergeCell ref="AE45:AF45"/>
    <mergeCell ref="AG45:AH45"/>
    <mergeCell ref="AI45:AJ45"/>
    <mergeCell ref="AK45:AL45"/>
    <mergeCell ref="AM45:AN45"/>
    <mergeCell ref="AO45:AP45"/>
    <mergeCell ref="AE43:AF43"/>
    <mergeCell ref="AG43:AH43"/>
    <mergeCell ref="AI43:AJ43"/>
    <mergeCell ref="AK43:AL43"/>
    <mergeCell ref="AM43:AN43"/>
    <mergeCell ref="AO49:AP49"/>
    <mergeCell ref="AE47:AF47"/>
    <mergeCell ref="AG47:AH47"/>
    <mergeCell ref="AI47:AJ47"/>
    <mergeCell ref="AK47:AL47"/>
    <mergeCell ref="AM47:AN47"/>
    <mergeCell ref="AG51:AH51"/>
    <mergeCell ref="AI51:AJ51"/>
    <mergeCell ref="AK51:AL51"/>
    <mergeCell ref="AM51:AN51"/>
    <mergeCell ref="AO47:AP47"/>
    <mergeCell ref="AE49:AF49"/>
    <mergeCell ref="AG49:AH49"/>
    <mergeCell ref="AI49:AJ49"/>
    <mergeCell ref="AK49:AL49"/>
    <mergeCell ref="AM49:AN49"/>
    <mergeCell ref="AE55:AF55"/>
    <mergeCell ref="AG55:AH55"/>
    <mergeCell ref="AI55:AJ55"/>
    <mergeCell ref="AK55:AL55"/>
    <mergeCell ref="AM55:AN55"/>
    <mergeCell ref="AO55:AP55"/>
    <mergeCell ref="M5:N5"/>
    <mergeCell ref="O5:P5"/>
    <mergeCell ref="AO51:AP51"/>
    <mergeCell ref="AE53:AF53"/>
    <mergeCell ref="AG53:AH53"/>
    <mergeCell ref="AI53:AJ53"/>
    <mergeCell ref="AK53:AL53"/>
    <mergeCell ref="AM53:AN53"/>
    <mergeCell ref="AO53:AP53"/>
    <mergeCell ref="AE51:AF51"/>
    <mergeCell ref="W6:X6"/>
    <mergeCell ref="Y6:Z6"/>
    <mergeCell ref="AA6:AB6"/>
    <mergeCell ref="AC6:AD6"/>
    <mergeCell ref="AC5:AD5"/>
    <mergeCell ref="U9:V9"/>
    <mergeCell ref="W9:X9"/>
    <mergeCell ref="Y9:Z9"/>
    <mergeCell ref="W5:X5"/>
    <mergeCell ref="Y5:Z5"/>
    <mergeCell ref="AA5:AB5"/>
    <mergeCell ref="E6:F6"/>
    <mergeCell ref="G6:H6"/>
    <mergeCell ref="I6:J6"/>
    <mergeCell ref="K6:L6"/>
    <mergeCell ref="M6:N6"/>
    <mergeCell ref="O6:P6"/>
    <mergeCell ref="Q5:R5"/>
    <mergeCell ref="S5:T5"/>
    <mergeCell ref="U5:V5"/>
    <mergeCell ref="Q6:R6"/>
    <mergeCell ref="S6:T6"/>
    <mergeCell ref="U6:V6"/>
    <mergeCell ref="K5:L5"/>
    <mergeCell ref="A5:A6"/>
    <mergeCell ref="B5:B6"/>
    <mergeCell ref="C5:C6"/>
    <mergeCell ref="E5:F5"/>
    <mergeCell ref="G5:H5"/>
    <mergeCell ref="I5:J5"/>
    <mergeCell ref="A7:A8"/>
    <mergeCell ref="B7:B8"/>
    <mergeCell ref="C7:C8"/>
    <mergeCell ref="D7:D8"/>
    <mergeCell ref="E7:F7"/>
    <mergeCell ref="G7:H7"/>
    <mergeCell ref="I7:J7"/>
    <mergeCell ref="I9:J9"/>
    <mergeCell ref="K9:L9"/>
    <mergeCell ref="M9:N9"/>
    <mergeCell ref="A9:A10"/>
    <mergeCell ref="B9:B10"/>
    <mergeCell ref="C9:C10"/>
    <mergeCell ref="D9:D10"/>
    <mergeCell ref="E9:F9"/>
    <mergeCell ref="G9:H9"/>
    <mergeCell ref="K7:L7"/>
    <mergeCell ref="M7:N7"/>
    <mergeCell ref="AA11:AB11"/>
    <mergeCell ref="AC11:AD11"/>
    <mergeCell ref="O7:P7"/>
    <mergeCell ref="Q7:R7"/>
    <mergeCell ref="S7:T7"/>
    <mergeCell ref="U7:V7"/>
    <mergeCell ref="W7:X7"/>
    <mergeCell ref="Y7:Z7"/>
    <mergeCell ref="AA7:AB7"/>
    <mergeCell ref="AC7:AD7"/>
    <mergeCell ref="O11:P11"/>
    <mergeCell ref="Q11:R11"/>
    <mergeCell ref="S11:T11"/>
    <mergeCell ref="U11:V11"/>
    <mergeCell ref="W11:X11"/>
    <mergeCell ref="Y11:Z11"/>
    <mergeCell ref="AC9:AD9"/>
    <mergeCell ref="AA9:AB9"/>
    <mergeCell ref="O9:P9"/>
    <mergeCell ref="Q9:R9"/>
    <mergeCell ref="S9:T9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A13:A14"/>
    <mergeCell ref="B13:B14"/>
    <mergeCell ref="C13:C14"/>
    <mergeCell ref="D13:D14"/>
    <mergeCell ref="E13:F13"/>
    <mergeCell ref="G13:H13"/>
    <mergeCell ref="I13:J13"/>
    <mergeCell ref="K13:L13"/>
    <mergeCell ref="M13:N13"/>
    <mergeCell ref="AC19:AD19"/>
    <mergeCell ref="Y17:Z17"/>
    <mergeCell ref="AA17:AB17"/>
    <mergeCell ref="AC17:AD17"/>
    <mergeCell ref="O13:P13"/>
    <mergeCell ref="Q13:R13"/>
    <mergeCell ref="S13:T13"/>
    <mergeCell ref="U13:V13"/>
    <mergeCell ref="W13:X13"/>
    <mergeCell ref="Y13:Z13"/>
    <mergeCell ref="AA13:AB13"/>
    <mergeCell ref="AC13:AD13"/>
    <mergeCell ref="AA15:AB15"/>
    <mergeCell ref="O15:P15"/>
    <mergeCell ref="Q15:R15"/>
    <mergeCell ref="S15:T15"/>
    <mergeCell ref="U15:V15"/>
    <mergeCell ref="W15:X15"/>
    <mergeCell ref="Y15:Z15"/>
    <mergeCell ref="AC15:AD15"/>
    <mergeCell ref="O19:P19"/>
    <mergeCell ref="Q19:R19"/>
    <mergeCell ref="S19:T19"/>
    <mergeCell ref="U19:V19"/>
    <mergeCell ref="A17:A18"/>
    <mergeCell ref="B17:B18"/>
    <mergeCell ref="C17:C18"/>
    <mergeCell ref="D17:D18"/>
    <mergeCell ref="E17:F17"/>
    <mergeCell ref="G17:H17"/>
    <mergeCell ref="I17:J17"/>
    <mergeCell ref="K17:L17"/>
    <mergeCell ref="A15:A16"/>
    <mergeCell ref="B15:B16"/>
    <mergeCell ref="C15:C16"/>
    <mergeCell ref="D15:D16"/>
    <mergeCell ref="E15:F15"/>
    <mergeCell ref="G15:H15"/>
    <mergeCell ref="I15:J15"/>
    <mergeCell ref="K15:L15"/>
    <mergeCell ref="M15:N15"/>
    <mergeCell ref="AA19:AB19"/>
    <mergeCell ref="A21:A22"/>
    <mergeCell ref="B21:B22"/>
    <mergeCell ref="C21:C22"/>
    <mergeCell ref="D21:D22"/>
    <mergeCell ref="E21:F21"/>
    <mergeCell ref="G21:H21"/>
    <mergeCell ref="I21:J21"/>
    <mergeCell ref="M17:N17"/>
    <mergeCell ref="O17:P17"/>
    <mergeCell ref="Q17:R17"/>
    <mergeCell ref="S17:T17"/>
    <mergeCell ref="U17:V17"/>
    <mergeCell ref="W17:X17"/>
    <mergeCell ref="M19:N19"/>
    <mergeCell ref="A19:A20"/>
    <mergeCell ref="B19:B20"/>
    <mergeCell ref="C19:C20"/>
    <mergeCell ref="D19:D20"/>
    <mergeCell ref="E19:F19"/>
    <mergeCell ref="G19:H19"/>
    <mergeCell ref="I19:J19"/>
    <mergeCell ref="K19:L19"/>
    <mergeCell ref="W19:X19"/>
    <mergeCell ref="Y19:Z19"/>
    <mergeCell ref="K23:L23"/>
    <mergeCell ref="M23:N23"/>
    <mergeCell ref="O23:P23"/>
    <mergeCell ref="Q23:R23"/>
    <mergeCell ref="S23:T23"/>
    <mergeCell ref="U23:V23"/>
    <mergeCell ref="Y21:Z21"/>
    <mergeCell ref="O21:P21"/>
    <mergeCell ref="Q21:R21"/>
    <mergeCell ref="S21:T21"/>
    <mergeCell ref="U21:V21"/>
    <mergeCell ref="W21:X21"/>
    <mergeCell ref="AC21:AD21"/>
    <mergeCell ref="A23:A24"/>
    <mergeCell ref="B23:B24"/>
    <mergeCell ref="C23:C24"/>
    <mergeCell ref="D23:D24"/>
    <mergeCell ref="E23:F23"/>
    <mergeCell ref="G23:H23"/>
    <mergeCell ref="I23:J23"/>
    <mergeCell ref="AC25:AD25"/>
    <mergeCell ref="K21:L21"/>
    <mergeCell ref="W23:X23"/>
    <mergeCell ref="Y23:Z23"/>
    <mergeCell ref="AA23:AB23"/>
    <mergeCell ref="AC23:AD23"/>
    <mergeCell ref="AA21:AB21"/>
    <mergeCell ref="Y25:Z25"/>
    <mergeCell ref="AA25:AB25"/>
    <mergeCell ref="O25:P25"/>
    <mergeCell ref="Q25:R25"/>
    <mergeCell ref="S25:T25"/>
    <mergeCell ref="U25:V25"/>
    <mergeCell ref="W25:X25"/>
    <mergeCell ref="M21:N21"/>
    <mergeCell ref="S27:T27"/>
    <mergeCell ref="U27:V27"/>
    <mergeCell ref="A27:A28"/>
    <mergeCell ref="B27:B28"/>
    <mergeCell ref="C27:C28"/>
    <mergeCell ref="D27:D28"/>
    <mergeCell ref="E27:F27"/>
    <mergeCell ref="G27:H27"/>
    <mergeCell ref="K25:L25"/>
    <mergeCell ref="M25:N25"/>
    <mergeCell ref="A25:A26"/>
    <mergeCell ref="B25:B26"/>
    <mergeCell ref="C25:C26"/>
    <mergeCell ref="D25:D26"/>
    <mergeCell ref="E25:F25"/>
    <mergeCell ref="G25:H25"/>
    <mergeCell ref="I25:J25"/>
    <mergeCell ref="K27:L27"/>
    <mergeCell ref="M27:N27"/>
    <mergeCell ref="AC27:AD27"/>
    <mergeCell ref="A29:A30"/>
    <mergeCell ref="B29:B30"/>
    <mergeCell ref="C29:C30"/>
    <mergeCell ref="D29:D30"/>
    <mergeCell ref="E29:F29"/>
    <mergeCell ref="G29:H29"/>
    <mergeCell ref="I27:J27"/>
    <mergeCell ref="U29:V29"/>
    <mergeCell ref="W29:X29"/>
    <mergeCell ref="Y29:Z29"/>
    <mergeCell ref="AA29:AB29"/>
    <mergeCell ref="AC29:AD29"/>
    <mergeCell ref="Y27:Z27"/>
    <mergeCell ref="AA27:AB27"/>
    <mergeCell ref="I29:J29"/>
    <mergeCell ref="K29:L29"/>
    <mergeCell ref="M29:N29"/>
    <mergeCell ref="O29:P29"/>
    <mergeCell ref="Q29:R29"/>
    <mergeCell ref="S29:T29"/>
    <mergeCell ref="W27:X27"/>
    <mergeCell ref="O27:P27"/>
    <mergeCell ref="Q27:R27"/>
    <mergeCell ref="A31:A32"/>
    <mergeCell ref="B31:B32"/>
    <mergeCell ref="C31:C32"/>
    <mergeCell ref="D31:D32"/>
    <mergeCell ref="E31:F31"/>
    <mergeCell ref="G31:H31"/>
    <mergeCell ref="I33:J33"/>
    <mergeCell ref="K33:L33"/>
    <mergeCell ref="M33:N33"/>
    <mergeCell ref="A33:A34"/>
    <mergeCell ref="B33:B34"/>
    <mergeCell ref="C33:C34"/>
    <mergeCell ref="D33:D34"/>
    <mergeCell ref="E33:F33"/>
    <mergeCell ref="G33:H33"/>
    <mergeCell ref="I31:J31"/>
    <mergeCell ref="K31:L31"/>
    <mergeCell ref="M31:N31"/>
    <mergeCell ref="AA35:AB35"/>
    <mergeCell ref="AC35:AD35"/>
    <mergeCell ref="O31:P31"/>
    <mergeCell ref="Q31:R31"/>
    <mergeCell ref="S31:T31"/>
    <mergeCell ref="U31:V31"/>
    <mergeCell ref="W31:X31"/>
    <mergeCell ref="Y31:Z31"/>
    <mergeCell ref="AA31:AB31"/>
    <mergeCell ref="AC31:AD31"/>
    <mergeCell ref="O35:P35"/>
    <mergeCell ref="Q35:R35"/>
    <mergeCell ref="S35:T35"/>
    <mergeCell ref="U35:V35"/>
    <mergeCell ref="W35:X35"/>
    <mergeCell ref="Y35:Z35"/>
    <mergeCell ref="AC33:AD33"/>
    <mergeCell ref="U33:V33"/>
    <mergeCell ref="W33:X33"/>
    <mergeCell ref="Y33:Z33"/>
    <mergeCell ref="AA33:AB33"/>
    <mergeCell ref="O33:P33"/>
    <mergeCell ref="Q33:R33"/>
    <mergeCell ref="S33:T33"/>
    <mergeCell ref="A35:A36"/>
    <mergeCell ref="B35:B36"/>
    <mergeCell ref="C35:C36"/>
    <mergeCell ref="D35:D36"/>
    <mergeCell ref="E35:F35"/>
    <mergeCell ref="G35:H35"/>
    <mergeCell ref="I35:J35"/>
    <mergeCell ref="K35:L35"/>
    <mergeCell ref="M35:N35"/>
    <mergeCell ref="A37:A38"/>
    <mergeCell ref="B37:B38"/>
    <mergeCell ref="C37:C38"/>
    <mergeCell ref="D37:D38"/>
    <mergeCell ref="E37:F37"/>
    <mergeCell ref="G37:H37"/>
    <mergeCell ref="I37:J37"/>
    <mergeCell ref="K37:L37"/>
    <mergeCell ref="M37:N37"/>
    <mergeCell ref="AC43:AD43"/>
    <mergeCell ref="Y41:Z41"/>
    <mergeCell ref="AA41:AB41"/>
    <mergeCell ref="AC41:AD41"/>
    <mergeCell ref="O37:P37"/>
    <mergeCell ref="Q37:R37"/>
    <mergeCell ref="S37:T37"/>
    <mergeCell ref="U37:V37"/>
    <mergeCell ref="W37:X37"/>
    <mergeCell ref="Y37:Z37"/>
    <mergeCell ref="AA37:AB37"/>
    <mergeCell ref="AC37:AD37"/>
    <mergeCell ref="AA39:AB39"/>
    <mergeCell ref="O39:P39"/>
    <mergeCell ref="Q39:R39"/>
    <mergeCell ref="S39:T39"/>
    <mergeCell ref="U39:V39"/>
    <mergeCell ref="W39:X39"/>
    <mergeCell ref="Y39:Z39"/>
    <mergeCell ref="AC39:AD39"/>
    <mergeCell ref="O43:P43"/>
    <mergeCell ref="Q43:R43"/>
    <mergeCell ref="S43:T43"/>
    <mergeCell ref="U43:V43"/>
    <mergeCell ref="A41:A42"/>
    <mergeCell ref="B41:B42"/>
    <mergeCell ref="C41:C42"/>
    <mergeCell ref="D41:D42"/>
    <mergeCell ref="E41:F41"/>
    <mergeCell ref="G41:H41"/>
    <mergeCell ref="I41:J41"/>
    <mergeCell ref="K41:L41"/>
    <mergeCell ref="A39:A40"/>
    <mergeCell ref="B39:B40"/>
    <mergeCell ref="C39:C40"/>
    <mergeCell ref="D39:D40"/>
    <mergeCell ref="E39:F39"/>
    <mergeCell ref="G39:H39"/>
    <mergeCell ref="I39:J39"/>
    <mergeCell ref="K39:L39"/>
    <mergeCell ref="M39:N39"/>
    <mergeCell ref="AA43:AB43"/>
    <mergeCell ref="A45:A46"/>
    <mergeCell ref="B45:B46"/>
    <mergeCell ref="C45:C46"/>
    <mergeCell ref="D45:D46"/>
    <mergeCell ref="E45:F45"/>
    <mergeCell ref="G45:H45"/>
    <mergeCell ref="I45:J45"/>
    <mergeCell ref="M41:N41"/>
    <mergeCell ref="O41:P41"/>
    <mergeCell ref="Q41:R41"/>
    <mergeCell ref="S41:T41"/>
    <mergeCell ref="U41:V41"/>
    <mergeCell ref="W41:X41"/>
    <mergeCell ref="M43:N43"/>
    <mergeCell ref="A43:A44"/>
    <mergeCell ref="B43:B44"/>
    <mergeCell ref="C43:C44"/>
    <mergeCell ref="D43:D44"/>
    <mergeCell ref="E43:F43"/>
    <mergeCell ref="G43:H43"/>
    <mergeCell ref="I43:J43"/>
    <mergeCell ref="K43:L43"/>
    <mergeCell ref="W43:X43"/>
    <mergeCell ref="Y43:Z43"/>
    <mergeCell ref="K47:L47"/>
    <mergeCell ref="M47:N47"/>
    <mergeCell ref="O47:P47"/>
    <mergeCell ref="Q47:R47"/>
    <mergeCell ref="S47:T47"/>
    <mergeCell ref="U47:V47"/>
    <mergeCell ref="Y45:Z45"/>
    <mergeCell ref="O45:P45"/>
    <mergeCell ref="Q45:R45"/>
    <mergeCell ref="S45:T45"/>
    <mergeCell ref="U45:V45"/>
    <mergeCell ref="W45:X45"/>
    <mergeCell ref="AC45:AD45"/>
    <mergeCell ref="A47:A48"/>
    <mergeCell ref="B47:B48"/>
    <mergeCell ref="C47:C48"/>
    <mergeCell ref="D47:D48"/>
    <mergeCell ref="E47:F47"/>
    <mergeCell ref="G47:H47"/>
    <mergeCell ref="I47:J47"/>
    <mergeCell ref="AC49:AD49"/>
    <mergeCell ref="K45:L45"/>
    <mergeCell ref="W47:X47"/>
    <mergeCell ref="Y47:Z47"/>
    <mergeCell ref="AA47:AB47"/>
    <mergeCell ref="AC47:AD47"/>
    <mergeCell ref="AA45:AB45"/>
    <mergeCell ref="U49:V49"/>
    <mergeCell ref="W49:X49"/>
    <mergeCell ref="Y49:Z49"/>
    <mergeCell ref="AA49:AB49"/>
    <mergeCell ref="M45:N45"/>
    <mergeCell ref="A51:A52"/>
    <mergeCell ref="B51:B52"/>
    <mergeCell ref="C51:C52"/>
    <mergeCell ref="D51:D52"/>
    <mergeCell ref="K49:L49"/>
    <mergeCell ref="M49:N49"/>
    <mergeCell ref="A49:A50"/>
    <mergeCell ref="B49:B50"/>
    <mergeCell ref="C49:C50"/>
    <mergeCell ref="D49:D50"/>
    <mergeCell ref="E49:F49"/>
    <mergeCell ref="G49:H49"/>
    <mergeCell ref="I49:J49"/>
    <mergeCell ref="G51:H51"/>
    <mergeCell ref="I51:J51"/>
    <mergeCell ref="E51:F51"/>
    <mergeCell ref="K51:L51"/>
    <mergeCell ref="M55:N55"/>
    <mergeCell ref="O55:P55"/>
    <mergeCell ref="Q55:R55"/>
    <mergeCell ref="S55:T55"/>
    <mergeCell ref="O49:P49"/>
    <mergeCell ref="Q49:R49"/>
    <mergeCell ref="S49:T49"/>
    <mergeCell ref="S51:T51"/>
    <mergeCell ref="M53:N53"/>
    <mergeCell ref="O53:P53"/>
    <mergeCell ref="Q53:R53"/>
    <mergeCell ref="S53:T53"/>
    <mergeCell ref="M51:N51"/>
    <mergeCell ref="O51:P51"/>
    <mergeCell ref="Q51:R51"/>
    <mergeCell ref="A53:B56"/>
    <mergeCell ref="C53:C56"/>
    <mergeCell ref="E53:F53"/>
    <mergeCell ref="G53:H53"/>
    <mergeCell ref="I53:J53"/>
    <mergeCell ref="K53:L53"/>
    <mergeCell ref="E55:F55"/>
    <mergeCell ref="G55:H55"/>
    <mergeCell ref="I55:J55"/>
    <mergeCell ref="K55:L55"/>
    <mergeCell ref="Y55:Z55"/>
    <mergeCell ref="AA55:AB55"/>
    <mergeCell ref="AC55:AD55"/>
    <mergeCell ref="AC51:AD51"/>
    <mergeCell ref="Y53:Z53"/>
    <mergeCell ref="AA53:AB53"/>
    <mergeCell ref="AC53:AD53"/>
    <mergeCell ref="U51:V51"/>
    <mergeCell ref="U53:V53"/>
    <mergeCell ref="W53:X53"/>
    <mergeCell ref="U55:V55"/>
    <mergeCell ref="W55:X55"/>
    <mergeCell ref="W51:X51"/>
    <mergeCell ref="Y51:Z51"/>
    <mergeCell ref="AA51:AB51"/>
  </mergeCells>
  <pageMargins left="0.7" right="0.7" top="0.75" bottom="0.75" header="0.3" footer="0.3"/>
  <pageSetup paperSize="9" scale="53" orientation="landscape" horizontalDpi="360" verticalDpi="360" r:id="rId1"/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D25"/>
  <sheetViews>
    <sheetView view="pageBreakPreview" zoomScale="115" zoomScaleNormal="100" zoomScaleSheetLayoutView="115" workbookViewId="0">
      <selection activeCell="F9" sqref="F9"/>
    </sheetView>
  </sheetViews>
  <sheetFormatPr defaultRowHeight="12.75" x14ac:dyDescent="0.2"/>
  <cols>
    <col min="1" max="1" width="59.83203125" customWidth="1"/>
  </cols>
  <sheetData>
    <row r="1" spans="1:4" ht="56.25" customHeight="1" x14ac:dyDescent="0.2"/>
    <row r="2" spans="1:4" ht="18.95" customHeight="1" x14ac:dyDescent="0.2">
      <c r="A2" s="259" t="s">
        <v>63</v>
      </c>
      <c r="B2" s="259"/>
      <c r="C2" s="259"/>
      <c r="D2" s="259"/>
    </row>
    <row r="3" spans="1:4" ht="16.5" customHeight="1" x14ac:dyDescent="0.2">
      <c r="A3" s="259" t="s">
        <v>64</v>
      </c>
      <c r="B3" s="259"/>
      <c r="C3" s="259"/>
      <c r="D3" s="259"/>
    </row>
    <row r="4" spans="1:4" ht="16.5" customHeight="1" x14ac:dyDescent="0.2">
      <c r="A4" s="259" t="s">
        <v>65</v>
      </c>
      <c r="B4" s="259"/>
      <c r="C4" s="259"/>
      <c r="D4" s="259"/>
    </row>
    <row r="5" spans="1:4" ht="16.5" customHeight="1" x14ac:dyDescent="0.2">
      <c r="A5" s="259" t="s">
        <v>66</v>
      </c>
      <c r="B5" s="259"/>
      <c r="C5" s="259"/>
      <c r="D5" s="259"/>
    </row>
    <row r="6" spans="1:4" ht="16.5" customHeight="1" x14ac:dyDescent="0.2">
      <c r="A6" s="259" t="s">
        <v>67</v>
      </c>
      <c r="B6" s="259"/>
      <c r="C6" s="259"/>
      <c r="D6" s="259"/>
    </row>
    <row r="7" spans="1:4" x14ac:dyDescent="0.2">
      <c r="A7" s="297" t="s">
        <v>68</v>
      </c>
      <c r="B7" s="297"/>
      <c r="C7" s="297"/>
      <c r="D7" s="297"/>
    </row>
    <row r="8" spans="1:4" x14ac:dyDescent="0.2">
      <c r="A8" s="298" t="s">
        <v>69</v>
      </c>
      <c r="B8" s="299"/>
      <c r="C8" s="299"/>
      <c r="D8" s="300"/>
    </row>
    <row r="9" spans="1:4" ht="24.75" x14ac:dyDescent="0.2">
      <c r="A9" s="6" t="s">
        <v>70</v>
      </c>
      <c r="B9" s="7" t="s">
        <v>71</v>
      </c>
      <c r="C9" s="8" t="s">
        <v>72</v>
      </c>
      <c r="D9" s="7" t="s">
        <v>73</v>
      </c>
    </row>
    <row r="10" spans="1:4" x14ac:dyDescent="0.2">
      <c r="A10" s="9" t="s">
        <v>74</v>
      </c>
      <c r="B10" s="10">
        <v>1</v>
      </c>
      <c r="C10" s="11">
        <v>0.03</v>
      </c>
      <c r="D10" s="12">
        <v>0.03</v>
      </c>
    </row>
    <row r="11" spans="1:4" x14ac:dyDescent="0.2">
      <c r="A11" s="9" t="s">
        <v>75</v>
      </c>
      <c r="B11" s="10">
        <v>1</v>
      </c>
      <c r="C11" s="11">
        <v>6.4999999999999997E-3</v>
      </c>
      <c r="D11" s="12">
        <v>6.4999999999999997E-3</v>
      </c>
    </row>
    <row r="12" spans="1:4" x14ac:dyDescent="0.2">
      <c r="A12" s="9" t="s">
        <v>76</v>
      </c>
      <c r="B12" s="10">
        <v>1</v>
      </c>
      <c r="C12" s="11">
        <v>2.5000000000000001E-2</v>
      </c>
      <c r="D12" s="12">
        <v>2.5000000000000001E-2</v>
      </c>
    </row>
    <row r="13" spans="1:4" x14ac:dyDescent="0.2">
      <c r="A13" s="9" t="s">
        <v>77</v>
      </c>
      <c r="B13" s="10">
        <v>1</v>
      </c>
      <c r="C13" s="11">
        <v>0</v>
      </c>
      <c r="D13" s="12">
        <v>0</v>
      </c>
    </row>
    <row r="14" spans="1:4" x14ac:dyDescent="0.2">
      <c r="A14" s="9" t="s">
        <v>78</v>
      </c>
      <c r="B14" s="10">
        <v>1</v>
      </c>
      <c r="C14" s="11">
        <v>3.09E-2</v>
      </c>
      <c r="D14" s="12">
        <v>3.09E-2</v>
      </c>
    </row>
    <row r="15" spans="1:4" x14ac:dyDescent="0.2">
      <c r="A15" s="9" t="s">
        <v>79</v>
      </c>
      <c r="B15" s="10">
        <v>1</v>
      </c>
      <c r="C15" s="11">
        <v>1.1299999999999999E-2</v>
      </c>
      <c r="D15" s="12">
        <v>1.1299999999999999E-2</v>
      </c>
    </row>
    <row r="16" spans="1:4" x14ac:dyDescent="0.2">
      <c r="A16" s="9" t="s">
        <v>80</v>
      </c>
      <c r="B16" s="10">
        <v>1</v>
      </c>
      <c r="C16" s="11">
        <v>1.1999999999999999E-3</v>
      </c>
      <c r="D16" s="12">
        <v>1.1999999999999999E-3</v>
      </c>
    </row>
    <row r="17" spans="1:4" x14ac:dyDescent="0.2">
      <c r="A17" s="9" t="s">
        <v>81</v>
      </c>
      <c r="B17" s="10">
        <v>1</v>
      </c>
      <c r="C17" s="11">
        <v>9.7000000000000003E-3</v>
      </c>
      <c r="D17" s="12">
        <v>9.7000000000000003E-3</v>
      </c>
    </row>
    <row r="18" spans="1:4" x14ac:dyDescent="0.2">
      <c r="A18" s="9" t="s">
        <v>82</v>
      </c>
      <c r="B18" s="10">
        <v>1</v>
      </c>
      <c r="C18" s="11">
        <v>7.1999999999999995E-2</v>
      </c>
      <c r="D18" s="12">
        <v>7.1999999999999995E-2</v>
      </c>
    </row>
    <row r="19" spans="1:4" x14ac:dyDescent="0.2">
      <c r="A19" s="301" t="s">
        <v>83</v>
      </c>
      <c r="B19" s="302"/>
      <c r="C19" s="303"/>
      <c r="D19" s="13">
        <v>0.2034</v>
      </c>
    </row>
    <row r="20" spans="1:4" ht="64.5" customHeight="1" x14ac:dyDescent="0.2">
      <c r="A20" s="306" t="s">
        <v>84</v>
      </c>
      <c r="B20" s="306"/>
      <c r="C20" s="306"/>
      <c r="D20" s="306"/>
    </row>
    <row r="21" spans="1:4" x14ac:dyDescent="0.2">
      <c r="A21" s="305" t="s">
        <v>85</v>
      </c>
      <c r="B21" s="305"/>
      <c r="C21" s="305"/>
      <c r="D21" s="305"/>
    </row>
    <row r="22" spans="1:4" ht="78.75" customHeight="1" x14ac:dyDescent="0.2">
      <c r="A22" s="305" t="s">
        <v>86</v>
      </c>
      <c r="B22" s="305"/>
      <c r="C22" s="305"/>
      <c r="D22" s="305"/>
    </row>
    <row r="23" spans="1:4" ht="26.25" customHeight="1" x14ac:dyDescent="0.2">
      <c r="A23" s="304" t="s">
        <v>87</v>
      </c>
      <c r="B23" s="304"/>
      <c r="C23" s="304"/>
      <c r="D23" s="304"/>
    </row>
    <row r="24" spans="1:4" ht="24.75" customHeight="1" x14ac:dyDescent="0.2">
      <c r="A24" s="304" t="s">
        <v>88</v>
      </c>
      <c r="B24" s="304"/>
      <c r="C24" s="304"/>
      <c r="D24" s="304"/>
    </row>
    <row r="25" spans="1:4" ht="24.75" customHeight="1" x14ac:dyDescent="0.2">
      <c r="A25" s="304" t="s">
        <v>89</v>
      </c>
      <c r="B25" s="304"/>
      <c r="C25" s="304"/>
      <c r="D25" s="304"/>
    </row>
  </sheetData>
  <mergeCells count="14">
    <mergeCell ref="A2:D2"/>
    <mergeCell ref="A3:D3"/>
    <mergeCell ref="A4:D4"/>
    <mergeCell ref="A5:D5"/>
    <mergeCell ref="A6:D6"/>
    <mergeCell ref="A7:D7"/>
    <mergeCell ref="A8:D8"/>
    <mergeCell ref="A19:C19"/>
    <mergeCell ref="A25:D25"/>
    <mergeCell ref="A24:D24"/>
    <mergeCell ref="A23:D23"/>
    <mergeCell ref="A22:D22"/>
    <mergeCell ref="A21:D21"/>
    <mergeCell ref="A20:D20"/>
  </mergeCells>
  <pageMargins left="0.7" right="0.7" top="0.75" bottom="0.75" header="0.3" footer="0.3"/>
  <pageSetup paperSize="9" scale="86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D30"/>
  <sheetViews>
    <sheetView view="pageBreakPreview" topLeftCell="A13" zoomScaleNormal="100" zoomScaleSheetLayoutView="100" workbookViewId="0">
      <selection activeCell="J6" sqref="J6"/>
    </sheetView>
  </sheetViews>
  <sheetFormatPr defaultRowHeight="12.75" x14ac:dyDescent="0.2"/>
  <cols>
    <col min="1" max="1" width="26.1640625" customWidth="1"/>
    <col min="2" max="2" width="50.1640625" customWidth="1"/>
    <col min="3" max="3" width="11.6640625" bestFit="1" customWidth="1"/>
    <col min="4" max="4" width="12.5" customWidth="1"/>
  </cols>
  <sheetData>
    <row r="1" spans="1:4" ht="63.75" customHeight="1" x14ac:dyDescent="0.2"/>
    <row r="2" spans="1:4" ht="24.75" customHeight="1" x14ac:dyDescent="0.2">
      <c r="A2" s="259" t="s">
        <v>90</v>
      </c>
      <c r="B2" s="259"/>
      <c r="C2" s="259" t="s">
        <v>91</v>
      </c>
      <c r="D2" s="259"/>
    </row>
    <row r="3" spans="1:4" ht="33" customHeight="1" x14ac:dyDescent="0.2">
      <c r="A3" s="259" t="s">
        <v>92</v>
      </c>
      <c r="B3" s="259"/>
      <c r="C3" s="259" t="s">
        <v>93</v>
      </c>
      <c r="D3" s="259"/>
    </row>
    <row r="4" spans="1:4" ht="33" customHeight="1" x14ac:dyDescent="0.2">
      <c r="A4" s="259" t="s">
        <v>94</v>
      </c>
      <c r="B4" s="259"/>
      <c r="C4" s="259" t="s">
        <v>95</v>
      </c>
      <c r="D4" s="259"/>
    </row>
    <row r="5" spans="1:4" x14ac:dyDescent="0.2">
      <c r="A5" s="309" t="s">
        <v>96</v>
      </c>
      <c r="B5" s="309"/>
      <c r="C5" s="309"/>
      <c r="D5" s="309"/>
    </row>
    <row r="6" spans="1:4" ht="21" x14ac:dyDescent="0.2">
      <c r="A6" s="116" t="s">
        <v>97</v>
      </c>
      <c r="B6" s="117" t="s">
        <v>98</v>
      </c>
      <c r="C6" s="118" t="s">
        <v>99</v>
      </c>
      <c r="D6" s="119" t="s">
        <v>100</v>
      </c>
    </row>
    <row r="7" spans="1:4" x14ac:dyDescent="0.2">
      <c r="A7" s="14" t="s">
        <v>101</v>
      </c>
      <c r="B7" s="15" t="s">
        <v>102</v>
      </c>
      <c r="C7" s="16">
        <f>soma!D8</f>
        <v>326002.08</v>
      </c>
      <c r="D7" s="120">
        <f>soma!E8</f>
        <v>6.4073890487033977E-2</v>
      </c>
    </row>
    <row r="8" spans="1:4" x14ac:dyDescent="0.2">
      <c r="A8" s="14" t="s">
        <v>103</v>
      </c>
      <c r="B8" s="15" t="s">
        <v>104</v>
      </c>
      <c r="C8" s="16">
        <f>soma!D9</f>
        <v>21863.383234000001</v>
      </c>
      <c r="D8" s="120">
        <f>soma!E9</f>
        <v>4.2971260275743352E-3</v>
      </c>
    </row>
    <row r="9" spans="1:4" x14ac:dyDescent="0.2">
      <c r="A9" s="14" t="s">
        <v>105</v>
      </c>
      <c r="B9" s="15" t="s">
        <v>106</v>
      </c>
      <c r="C9" s="16">
        <f>soma!D10</f>
        <v>50737.233338000005</v>
      </c>
      <c r="D9" s="120">
        <f>soma!E10</f>
        <v>9.9721202162700983E-3</v>
      </c>
    </row>
    <row r="10" spans="1:4" x14ac:dyDescent="0.2">
      <c r="A10" s="14" t="s">
        <v>107</v>
      </c>
      <c r="B10" s="15" t="s">
        <v>108</v>
      </c>
      <c r="C10" s="16">
        <f>soma!D11</f>
        <v>146850.252164</v>
      </c>
      <c r="D10" s="120">
        <f>soma!E11</f>
        <v>2.8862597978360938E-2</v>
      </c>
    </row>
    <row r="11" spans="1:4" x14ac:dyDescent="0.2">
      <c r="A11" s="14" t="s">
        <v>109</v>
      </c>
      <c r="B11" s="15" t="s">
        <v>110</v>
      </c>
      <c r="C11" s="16">
        <f>soma!D12</f>
        <v>387949.733336</v>
      </c>
      <c r="D11" s="120">
        <f>soma!E12</f>
        <v>7.6249356225717629E-2</v>
      </c>
    </row>
    <row r="12" spans="1:4" x14ac:dyDescent="0.2">
      <c r="A12" s="14" t="s">
        <v>111</v>
      </c>
      <c r="B12" s="15" t="s">
        <v>112</v>
      </c>
      <c r="C12" s="16">
        <f>soma!D13</f>
        <v>793987.06206599995</v>
      </c>
      <c r="D12" s="120">
        <f>soma!E13</f>
        <v>0.15605372843921342</v>
      </c>
    </row>
    <row r="13" spans="1:4" x14ac:dyDescent="0.2">
      <c r="A13" s="14" t="s">
        <v>113</v>
      </c>
      <c r="B13" s="15" t="s">
        <v>114</v>
      </c>
      <c r="C13" s="16">
        <f>soma!D14</f>
        <v>299335.557202</v>
      </c>
      <c r="D13" s="120">
        <f>soma!E14</f>
        <v>5.8832734168555743E-2</v>
      </c>
    </row>
    <row r="14" spans="1:4" x14ac:dyDescent="0.2">
      <c r="A14" s="14" t="s">
        <v>115</v>
      </c>
      <c r="B14" s="15" t="s">
        <v>116</v>
      </c>
      <c r="C14" s="16">
        <f>soma!D15</f>
        <v>94581.343339999978</v>
      </c>
      <c r="D14" s="120">
        <f>soma!E15</f>
        <v>1.8589435488521173E-2</v>
      </c>
    </row>
    <row r="15" spans="1:4" x14ac:dyDescent="0.2">
      <c r="A15" s="14" t="s">
        <v>117</v>
      </c>
      <c r="B15" s="15" t="s">
        <v>118</v>
      </c>
      <c r="C15" s="16">
        <f>soma!D16</f>
        <v>136279.39402000001</v>
      </c>
      <c r="D15" s="120">
        <f>soma!E16</f>
        <v>2.6784954771076411E-2</v>
      </c>
    </row>
    <row r="16" spans="1:4" x14ac:dyDescent="0.2">
      <c r="A16" s="14" t="s">
        <v>119</v>
      </c>
      <c r="B16" s="15" t="s">
        <v>120</v>
      </c>
      <c r="C16" s="16">
        <f>soma!D17</f>
        <v>26779.212063999999</v>
      </c>
      <c r="D16" s="120">
        <f>soma!E17</f>
        <v>5.2633047651652869E-3</v>
      </c>
    </row>
    <row r="17" spans="1:4" x14ac:dyDescent="0.2">
      <c r="A17" s="14" t="s">
        <v>121</v>
      </c>
      <c r="B17" s="15" t="s">
        <v>122</v>
      </c>
      <c r="C17" s="16">
        <f>soma!D18</f>
        <v>364955.64749599999</v>
      </c>
      <c r="D17" s="120">
        <f>soma!E18</f>
        <v>7.172999690763715E-2</v>
      </c>
    </row>
    <row r="18" spans="1:4" x14ac:dyDescent="0.2">
      <c r="A18" s="14" t="s">
        <v>123</v>
      </c>
      <c r="B18" s="15" t="s">
        <v>124</v>
      </c>
      <c r="C18" s="16">
        <f>soma!D19</f>
        <v>189916.26779399998</v>
      </c>
      <c r="D18" s="120">
        <f>soma!E19</f>
        <v>3.7326983141760854E-2</v>
      </c>
    </row>
    <row r="19" spans="1:4" x14ac:dyDescent="0.2">
      <c r="A19" s="14" t="s">
        <v>125</v>
      </c>
      <c r="B19" s="15" t="s">
        <v>126</v>
      </c>
      <c r="C19" s="16">
        <f>soma!D20</f>
        <v>1661.0530199999998</v>
      </c>
      <c r="D19" s="120">
        <f>soma!E20</f>
        <v>3.2647070625020874E-4</v>
      </c>
    </row>
    <row r="20" spans="1:4" x14ac:dyDescent="0.2">
      <c r="A20" s="14" t="s">
        <v>127</v>
      </c>
      <c r="B20" s="15" t="s">
        <v>128</v>
      </c>
      <c r="C20" s="16">
        <f>soma!D21</f>
        <v>239911.00333200002</v>
      </c>
      <c r="D20" s="120">
        <f>soma!E21</f>
        <v>4.7153169556859921E-2</v>
      </c>
    </row>
    <row r="21" spans="1:4" x14ac:dyDescent="0.2">
      <c r="A21" s="14" t="s">
        <v>129</v>
      </c>
      <c r="B21" s="15" t="s">
        <v>130</v>
      </c>
      <c r="C21" s="16">
        <f>soma!D22</f>
        <v>63089.147550000002</v>
      </c>
      <c r="D21" s="120">
        <f>soma!E22</f>
        <v>1.2399820059550013E-2</v>
      </c>
    </row>
    <row r="22" spans="1:4" x14ac:dyDescent="0.2">
      <c r="A22" s="14" t="s">
        <v>131</v>
      </c>
      <c r="B22" s="15" t="s">
        <v>132</v>
      </c>
      <c r="C22" s="16">
        <f>soma!D23</f>
        <v>181806.86807799997</v>
      </c>
      <c r="D22" s="120">
        <f>soma!E23</f>
        <v>3.5733125859259557E-2</v>
      </c>
    </row>
    <row r="23" spans="1:4" x14ac:dyDescent="0.2">
      <c r="A23" s="14" t="s">
        <v>133</v>
      </c>
      <c r="B23" s="15" t="s">
        <v>134</v>
      </c>
      <c r="C23" s="16">
        <f>soma!D24</f>
        <v>25462.788735999995</v>
      </c>
      <c r="D23" s="120">
        <f>soma!E24</f>
        <v>5.0045691026417557E-3</v>
      </c>
    </row>
    <row r="24" spans="1:4" x14ac:dyDescent="0.2">
      <c r="A24" s="14" t="s">
        <v>135</v>
      </c>
      <c r="B24" s="15" t="s">
        <v>136</v>
      </c>
      <c r="C24" s="16">
        <f>soma!D25</f>
        <v>502467.41938799992</v>
      </c>
      <c r="D24" s="120">
        <f>soma!E25</f>
        <v>9.875716867563937E-2</v>
      </c>
    </row>
    <row r="25" spans="1:4" x14ac:dyDescent="0.2">
      <c r="A25" s="14" t="s">
        <v>137</v>
      </c>
      <c r="B25" s="15" t="s">
        <v>138</v>
      </c>
      <c r="C25" s="16">
        <f>soma!D26</f>
        <v>36058.581328</v>
      </c>
      <c r="D25" s="120">
        <f>soma!E26</f>
        <v>7.087113036604184E-3</v>
      </c>
    </row>
    <row r="26" spans="1:4" x14ac:dyDescent="0.2">
      <c r="A26" s="14" t="s">
        <v>139</v>
      </c>
      <c r="B26" s="15" t="s">
        <v>140</v>
      </c>
      <c r="C26" s="16">
        <f>soma!D27</f>
        <v>10166.551846</v>
      </c>
      <c r="D26" s="120">
        <f>soma!E27</f>
        <v>1.9981790595058691E-3</v>
      </c>
    </row>
    <row r="27" spans="1:4" x14ac:dyDescent="0.2">
      <c r="A27" s="14" t="s">
        <v>141</v>
      </c>
      <c r="B27" s="15" t="s">
        <v>142</v>
      </c>
      <c r="C27" s="16">
        <f>soma!D28</f>
        <v>301572.64169999998</v>
      </c>
      <c r="D27" s="120">
        <f>soma!E28</f>
        <v>5.9272420648884612E-2</v>
      </c>
    </row>
    <row r="28" spans="1:4" x14ac:dyDescent="0.2">
      <c r="A28" s="14" t="s">
        <v>143</v>
      </c>
      <c r="B28" s="15" t="s">
        <v>144</v>
      </c>
      <c r="C28" s="16">
        <f>soma!D29</f>
        <v>371440.40907600004</v>
      </c>
      <c r="D28" s="120">
        <f>soma!E29</f>
        <v>7.3004540626227687E-2</v>
      </c>
    </row>
    <row r="29" spans="1:4" x14ac:dyDescent="0.2">
      <c r="A29" s="14" t="s">
        <v>145</v>
      </c>
      <c r="B29" s="15" t="s">
        <v>146</v>
      </c>
      <c r="C29" s="16">
        <f>soma!D30</f>
        <v>515034.68203000008</v>
      </c>
      <c r="D29" s="120">
        <f>soma!E30</f>
        <v>0.10122719405169008</v>
      </c>
    </row>
    <row r="30" spans="1:4" x14ac:dyDescent="0.2">
      <c r="A30" s="307" t="s">
        <v>147</v>
      </c>
      <c r="B30" s="308"/>
      <c r="C30" s="17">
        <f>SUM(C7:C29)</f>
        <v>5087908.3121379986</v>
      </c>
      <c r="D30" s="121">
        <f>SUM(D7:D29)</f>
        <v>1</v>
      </c>
    </row>
  </sheetData>
  <mergeCells count="8">
    <mergeCell ref="A30:B30"/>
    <mergeCell ref="C2:D2"/>
    <mergeCell ref="C3:D3"/>
    <mergeCell ref="C4:D4"/>
    <mergeCell ref="A4:B4"/>
    <mergeCell ref="A3:B3"/>
    <mergeCell ref="A2:B2"/>
    <mergeCell ref="A5:D5"/>
  </mergeCells>
  <pageMargins left="0.7" right="0.7" top="0.75" bottom="0.75" header="0.3" footer="0.3"/>
  <pageSetup paperSize="9" scale="97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dimension ref="A1:F13"/>
  <sheetViews>
    <sheetView view="pageBreakPreview" zoomScale="85" zoomScaleNormal="100" zoomScaleSheetLayoutView="85" workbookViewId="0">
      <selection activeCell="K7" sqref="K7"/>
    </sheetView>
  </sheetViews>
  <sheetFormatPr defaultRowHeight="12.75" x14ac:dyDescent="0.2"/>
  <cols>
    <col min="1" max="1" width="30.1640625" customWidth="1"/>
    <col min="2" max="2" width="26.6640625" customWidth="1"/>
    <col min="3" max="3" width="31.5" customWidth="1"/>
    <col min="6" max="6" width="12.83203125" customWidth="1"/>
  </cols>
  <sheetData>
    <row r="1" spans="1:6" ht="84.75" customHeight="1" x14ac:dyDescent="0.2"/>
    <row r="2" spans="1:6" ht="18.95" customHeight="1" x14ac:dyDescent="0.2">
      <c r="A2" s="259" t="s">
        <v>63</v>
      </c>
      <c r="B2" s="259"/>
      <c r="C2" s="259"/>
      <c r="D2" s="259" t="s">
        <v>148</v>
      </c>
      <c r="E2" s="259"/>
      <c r="F2" s="259"/>
    </row>
    <row r="3" spans="1:6" ht="16.5" customHeight="1" x14ac:dyDescent="0.2">
      <c r="A3" s="259" t="s">
        <v>64</v>
      </c>
      <c r="B3" s="259"/>
      <c r="C3" s="259"/>
      <c r="D3" s="259" t="s">
        <v>66</v>
      </c>
      <c r="E3" s="259"/>
      <c r="F3" s="259"/>
    </row>
    <row r="4" spans="1:6" ht="27" customHeight="1" x14ac:dyDescent="0.2">
      <c r="A4" s="259" t="s">
        <v>67</v>
      </c>
      <c r="B4" s="259"/>
      <c r="C4" s="259"/>
      <c r="D4" s="259" t="s">
        <v>149</v>
      </c>
      <c r="E4" s="259"/>
      <c r="F4" s="259"/>
    </row>
    <row r="5" spans="1:6" x14ac:dyDescent="0.2">
      <c r="A5" s="310" t="s">
        <v>150</v>
      </c>
      <c r="B5" s="310"/>
      <c r="C5" s="310"/>
      <c r="D5" s="310"/>
      <c r="E5" s="310"/>
      <c r="F5" s="310"/>
    </row>
    <row r="6" spans="1:6" ht="42" customHeight="1" x14ac:dyDescent="0.2">
      <c r="A6" s="220" t="s">
        <v>151</v>
      </c>
      <c r="B6" s="220" t="s">
        <v>152</v>
      </c>
      <c r="C6" s="221" t="s">
        <v>70</v>
      </c>
      <c r="D6" s="220" t="s">
        <v>153</v>
      </c>
      <c r="E6" s="220" t="s">
        <v>154</v>
      </c>
      <c r="F6" s="222" t="s">
        <v>155</v>
      </c>
    </row>
    <row r="7" spans="1:6" x14ac:dyDescent="0.2">
      <c r="A7" s="20" t="s">
        <v>156</v>
      </c>
      <c r="B7" s="21" t="s">
        <v>157</v>
      </c>
      <c r="C7" s="22" t="s">
        <v>158</v>
      </c>
      <c r="D7" s="23" t="s">
        <v>159</v>
      </c>
      <c r="E7" s="24">
        <v>225</v>
      </c>
      <c r="F7" s="24">
        <v>225</v>
      </c>
    </row>
    <row r="8" spans="1:6" ht="39" customHeight="1" x14ac:dyDescent="0.2">
      <c r="A8" s="5" t="s">
        <v>151</v>
      </c>
      <c r="B8" s="5" t="s">
        <v>152</v>
      </c>
      <c r="C8" s="18" t="s">
        <v>70</v>
      </c>
      <c r="D8" s="5" t="s">
        <v>153</v>
      </c>
      <c r="E8" s="5" t="s">
        <v>154</v>
      </c>
      <c r="F8" s="19" t="s">
        <v>160</v>
      </c>
    </row>
    <row r="9" spans="1:6" x14ac:dyDescent="0.2">
      <c r="A9" s="20" t="s">
        <v>161</v>
      </c>
      <c r="B9" s="21" t="s">
        <v>162</v>
      </c>
      <c r="C9" s="22" t="s">
        <v>163</v>
      </c>
      <c r="D9" s="23" t="s">
        <v>164</v>
      </c>
      <c r="E9" s="24">
        <v>142.93</v>
      </c>
      <c r="F9" s="24">
        <v>71.47</v>
      </c>
    </row>
    <row r="10" spans="1:6" x14ac:dyDescent="0.2">
      <c r="A10" s="20" t="s">
        <v>165</v>
      </c>
      <c r="B10" s="21" t="s">
        <v>166</v>
      </c>
      <c r="C10" s="22" t="s">
        <v>167</v>
      </c>
      <c r="D10" s="23" t="s">
        <v>168</v>
      </c>
      <c r="E10" s="24">
        <v>1077.83</v>
      </c>
      <c r="F10" s="24">
        <v>538.91999999999996</v>
      </c>
    </row>
    <row r="11" spans="1:6" x14ac:dyDescent="0.2">
      <c r="A11" s="20" t="s">
        <v>169</v>
      </c>
      <c r="B11" s="21" t="s">
        <v>170</v>
      </c>
      <c r="C11" s="22" t="s">
        <v>171</v>
      </c>
      <c r="D11" s="23" t="s">
        <v>168</v>
      </c>
      <c r="E11" s="24">
        <v>1737.45</v>
      </c>
      <c r="F11" s="24">
        <v>868.73</v>
      </c>
    </row>
    <row r="12" spans="1:6" x14ac:dyDescent="0.2">
      <c r="A12" s="20" t="s">
        <v>172</v>
      </c>
      <c r="B12" s="21" t="s">
        <v>173</v>
      </c>
      <c r="C12" s="22" t="s">
        <v>174</v>
      </c>
      <c r="D12" s="23" t="s">
        <v>168</v>
      </c>
      <c r="E12" s="24">
        <v>1371.32</v>
      </c>
      <c r="F12" s="24">
        <v>685.66</v>
      </c>
    </row>
    <row r="13" spans="1:6" ht="24" customHeight="1" x14ac:dyDescent="0.2">
      <c r="A13" s="306" t="s">
        <v>175</v>
      </c>
      <c r="B13" s="306"/>
      <c r="C13" s="306"/>
      <c r="D13" s="306"/>
      <c r="E13" s="306"/>
      <c r="F13" s="306"/>
    </row>
  </sheetData>
  <mergeCells count="8">
    <mergeCell ref="A13:F13"/>
    <mergeCell ref="A4:C4"/>
    <mergeCell ref="A3:C3"/>
    <mergeCell ref="A2:C2"/>
    <mergeCell ref="D4:F4"/>
    <mergeCell ref="D3:F3"/>
    <mergeCell ref="D2:F2"/>
    <mergeCell ref="A5:F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B778-C0EB-4941-8C0E-B26FDEFB0E06}">
  <dimension ref="A8:G11786"/>
  <sheetViews>
    <sheetView view="pageBreakPreview" topLeftCell="A7435" zoomScale="85" zoomScaleNormal="85" zoomScaleSheetLayoutView="85" workbookViewId="0">
      <selection activeCell="L19" sqref="L19"/>
    </sheetView>
  </sheetViews>
  <sheetFormatPr defaultRowHeight="12.75" x14ac:dyDescent="0.2"/>
  <cols>
    <col min="1" max="1" width="9.5" style="126" bestFit="1" customWidth="1"/>
    <col min="2" max="2" width="55" style="125" customWidth="1"/>
    <col min="3" max="3" width="9.5" style="122" bestFit="1" customWidth="1"/>
    <col min="4" max="5" width="11.83203125" style="122" bestFit="1" customWidth="1"/>
    <col min="6" max="6" width="12.1640625" style="124" bestFit="1" customWidth="1"/>
    <col min="7" max="7" width="9.33203125" style="123"/>
  </cols>
  <sheetData>
    <row r="8" spans="1:7" ht="22.5" customHeight="1" x14ac:dyDescent="0.2">
      <c r="A8" s="327" t="s">
        <v>4739</v>
      </c>
      <c r="B8" s="328"/>
      <c r="C8" s="329"/>
      <c r="D8" s="330" t="s">
        <v>4740</v>
      </c>
      <c r="E8" s="331"/>
      <c r="F8" s="332"/>
    </row>
    <row r="9" spans="1:7" ht="23.25" customHeight="1" x14ac:dyDescent="0.2">
      <c r="A9" s="327" t="s">
        <v>4122</v>
      </c>
      <c r="B9" s="328"/>
      <c r="C9" s="329"/>
      <c r="D9" s="330" t="s">
        <v>4121</v>
      </c>
      <c r="E9" s="331"/>
      <c r="F9" s="332"/>
    </row>
    <row r="10" spans="1:7" ht="24" customHeight="1" x14ac:dyDescent="0.2">
      <c r="A10" s="327" t="s">
        <v>4120</v>
      </c>
      <c r="B10" s="328"/>
      <c r="C10" s="329"/>
      <c r="D10" s="330" t="s">
        <v>4741</v>
      </c>
      <c r="E10" s="331"/>
      <c r="F10" s="332"/>
    </row>
    <row r="14" spans="1:7" ht="21.75" customHeight="1" x14ac:dyDescent="0.2">
      <c r="A14" s="316" t="s">
        <v>4119</v>
      </c>
      <c r="B14" s="316"/>
      <c r="C14" s="316"/>
      <c r="D14" s="316"/>
      <c r="E14" s="316"/>
      <c r="F14" s="316"/>
      <c r="G14" s="176" t="s">
        <v>255</v>
      </c>
    </row>
    <row r="16" spans="1:7" ht="21" x14ac:dyDescent="0.2">
      <c r="A16" s="175" t="s">
        <v>4118</v>
      </c>
      <c r="B16" s="174" t="s">
        <v>4117</v>
      </c>
      <c r="C16" s="171" t="s">
        <v>4114</v>
      </c>
      <c r="D16" s="171" t="s">
        <v>4113</v>
      </c>
      <c r="E16" s="171" t="s">
        <v>4112</v>
      </c>
      <c r="F16" s="173" t="s">
        <v>4116</v>
      </c>
      <c r="G16" s="172" t="s">
        <v>4115</v>
      </c>
    </row>
    <row r="17" spans="1:7" ht="22.5" x14ac:dyDescent="0.2">
      <c r="A17" s="157">
        <v>88252</v>
      </c>
      <c r="B17" s="128" t="s">
        <v>4738</v>
      </c>
      <c r="C17" s="152">
        <v>5.12</v>
      </c>
      <c r="D17" s="152">
        <v>11.16</v>
      </c>
      <c r="E17" s="83">
        <v>117.99</v>
      </c>
      <c r="F17" s="130">
        <v>1.2999999999999999E-2</v>
      </c>
      <c r="G17" s="161">
        <f>TRUNC(F17*D17,2)</f>
        <v>0.14000000000000001</v>
      </c>
    </row>
    <row r="18" spans="1:7" ht="22.5" x14ac:dyDescent="0.2">
      <c r="A18" s="149">
        <v>88278</v>
      </c>
      <c r="B18" s="138" t="s">
        <v>3818</v>
      </c>
      <c r="C18" s="148">
        <v>7.98</v>
      </c>
      <c r="D18" s="148">
        <v>17.39</v>
      </c>
      <c r="E18" s="83">
        <v>117.99</v>
      </c>
      <c r="F18" s="133">
        <v>0.05</v>
      </c>
      <c r="G18" s="161">
        <f>TRUNC(F18*D18,2)</f>
        <v>0.86</v>
      </c>
    </row>
    <row r="19" spans="1:7" ht="17.25" customHeight="1" x14ac:dyDescent="0.2">
      <c r="A19" s="311" t="s">
        <v>4138</v>
      </c>
      <c r="B19" s="311"/>
      <c r="C19" s="311"/>
      <c r="D19" s="311"/>
      <c r="E19" s="311"/>
      <c r="F19" s="311"/>
      <c r="G19" s="155">
        <f>SUM(G17:G18)</f>
        <v>1</v>
      </c>
    </row>
    <row r="20" spans="1:7" x14ac:dyDescent="0.2">
      <c r="G20" s="144"/>
    </row>
    <row r="21" spans="1:7" ht="21" x14ac:dyDescent="0.2">
      <c r="A21" s="175" t="s">
        <v>4118</v>
      </c>
      <c r="B21" s="174" t="s">
        <v>4130</v>
      </c>
      <c r="C21" s="171" t="s">
        <v>4129</v>
      </c>
      <c r="D21" s="171" t="s">
        <v>4128</v>
      </c>
      <c r="E21" s="171" t="s">
        <v>4116</v>
      </c>
      <c r="F21" s="173" t="s">
        <v>4127</v>
      </c>
      <c r="G21" s="144"/>
    </row>
    <row r="22" spans="1:7" ht="22.5" x14ac:dyDescent="0.2">
      <c r="A22" s="132">
        <v>39413</v>
      </c>
      <c r="B22" s="131" t="s">
        <v>3628</v>
      </c>
      <c r="C22" s="130" t="s">
        <v>236</v>
      </c>
      <c r="D22" s="130">
        <v>19.97</v>
      </c>
      <c r="E22" s="150">
        <v>0.01</v>
      </c>
      <c r="F22" s="127">
        <f t="shared" ref="F22:F31" si="0">TRUNC(E22*D22,2)</f>
        <v>0.19</v>
      </c>
      <c r="G22" s="144"/>
    </row>
    <row r="23" spans="1:7" ht="22.5" x14ac:dyDescent="0.2">
      <c r="A23" s="132">
        <v>39424</v>
      </c>
      <c r="B23" s="131" t="s">
        <v>3627</v>
      </c>
      <c r="C23" s="130" t="s">
        <v>255</v>
      </c>
      <c r="D23" s="130">
        <v>3.94</v>
      </c>
      <c r="E23" s="150">
        <v>0.01</v>
      </c>
      <c r="F23" s="127">
        <f t="shared" si="0"/>
        <v>0.03</v>
      </c>
      <c r="G23" s="144"/>
    </row>
    <row r="24" spans="1:7" ht="33.75" x14ac:dyDescent="0.2">
      <c r="A24" s="132">
        <v>39427</v>
      </c>
      <c r="B24" s="131" t="s">
        <v>3626</v>
      </c>
      <c r="C24" s="130" t="s">
        <v>255</v>
      </c>
      <c r="D24" s="130">
        <v>6.17</v>
      </c>
      <c r="E24" s="150">
        <v>0.01</v>
      </c>
      <c r="F24" s="127">
        <f t="shared" si="0"/>
        <v>0.06</v>
      </c>
      <c r="G24" s="144"/>
    </row>
    <row r="25" spans="1:7" ht="45" x14ac:dyDescent="0.2">
      <c r="A25" s="132">
        <v>39430</v>
      </c>
      <c r="B25" s="131" t="s">
        <v>3625</v>
      </c>
      <c r="C25" s="130" t="s">
        <v>3414</v>
      </c>
      <c r="D25" s="130">
        <v>2.08</v>
      </c>
      <c r="E25" s="150">
        <v>0.01</v>
      </c>
      <c r="F25" s="127">
        <f t="shared" si="0"/>
        <v>0.02</v>
      </c>
      <c r="G25" s="144"/>
    </row>
    <row r="26" spans="1:7" ht="33.75" x14ac:dyDescent="0.2">
      <c r="A26" s="132">
        <v>39432</v>
      </c>
      <c r="B26" s="131" t="s">
        <v>3624</v>
      </c>
      <c r="C26" s="130" t="s">
        <v>255</v>
      </c>
      <c r="D26" s="130">
        <v>2.31</v>
      </c>
      <c r="E26" s="150">
        <v>0.01</v>
      </c>
      <c r="F26" s="127">
        <f t="shared" si="0"/>
        <v>0.02</v>
      </c>
      <c r="G26" s="144"/>
    </row>
    <row r="27" spans="1:7" ht="45" x14ac:dyDescent="0.2">
      <c r="A27" s="132">
        <v>39434</v>
      </c>
      <c r="B27" s="131" t="s">
        <v>3623</v>
      </c>
      <c r="C27" s="130" t="s">
        <v>333</v>
      </c>
      <c r="D27" s="130">
        <v>2.89</v>
      </c>
      <c r="E27" s="150">
        <v>0.01</v>
      </c>
      <c r="F27" s="127">
        <f t="shared" si="0"/>
        <v>0.02</v>
      </c>
      <c r="G27" s="144"/>
    </row>
    <row r="28" spans="1:7" ht="33.75" x14ac:dyDescent="0.2">
      <c r="A28" s="135">
        <v>39435</v>
      </c>
      <c r="B28" s="134" t="s">
        <v>3622</v>
      </c>
      <c r="C28" s="133" t="s">
        <v>3414</v>
      </c>
      <c r="D28" s="130">
        <v>0.09</v>
      </c>
      <c r="E28" s="151">
        <v>0.01</v>
      </c>
      <c r="F28" s="127">
        <f t="shared" si="0"/>
        <v>0</v>
      </c>
      <c r="G28" s="144"/>
    </row>
    <row r="29" spans="1:7" ht="22.5" x14ac:dyDescent="0.2">
      <c r="A29" s="135">
        <v>40547</v>
      </c>
      <c r="B29" s="134" t="s">
        <v>3621</v>
      </c>
      <c r="C29" s="133" t="s">
        <v>3374</v>
      </c>
      <c r="D29" s="130">
        <v>24.4</v>
      </c>
      <c r="E29" s="151">
        <v>1.11E-2</v>
      </c>
      <c r="F29" s="127">
        <f t="shared" si="0"/>
        <v>0.27</v>
      </c>
      <c r="G29" s="144"/>
    </row>
    <row r="30" spans="1:7" ht="33.75" x14ac:dyDescent="0.2">
      <c r="A30" s="135">
        <v>40552</v>
      </c>
      <c r="B30" s="134" t="s">
        <v>3620</v>
      </c>
      <c r="C30" s="133" t="s">
        <v>3374</v>
      </c>
      <c r="D30" s="130">
        <v>41.84</v>
      </c>
      <c r="E30" s="151">
        <v>1.6400000000000001E-2</v>
      </c>
      <c r="F30" s="127">
        <f t="shared" si="0"/>
        <v>0.68</v>
      </c>
      <c r="G30" s="144"/>
    </row>
    <row r="31" spans="1:7" ht="33.75" x14ac:dyDescent="0.2">
      <c r="A31" s="132">
        <v>43131</v>
      </c>
      <c r="B31" s="131" t="s">
        <v>3619</v>
      </c>
      <c r="C31" s="130" t="s">
        <v>333</v>
      </c>
      <c r="D31" s="130">
        <v>24.79</v>
      </c>
      <c r="E31" s="150">
        <v>0.01</v>
      </c>
      <c r="F31" s="127">
        <f t="shared" si="0"/>
        <v>0.24</v>
      </c>
      <c r="G31" s="144"/>
    </row>
    <row r="32" spans="1:7" x14ac:dyDescent="0.2">
      <c r="A32" s="311" t="s">
        <v>4125</v>
      </c>
      <c r="B32" s="311"/>
      <c r="C32" s="311"/>
      <c r="D32" s="311"/>
      <c r="E32" s="311"/>
      <c r="F32" s="165">
        <f>SUM(F22:F31)</f>
        <v>1.53</v>
      </c>
      <c r="G32" s="144"/>
    </row>
    <row r="33" spans="1:7" x14ac:dyDescent="0.2">
      <c r="G33" s="144"/>
    </row>
    <row r="34" spans="1:7" x14ac:dyDescent="0.2">
      <c r="A34" s="312" t="s">
        <v>4124</v>
      </c>
      <c r="B34" s="312"/>
      <c r="C34" s="312"/>
      <c r="D34" s="312"/>
      <c r="E34" s="312"/>
      <c r="F34" s="173">
        <f>SUM(F32,G19)</f>
        <v>2.5300000000000002</v>
      </c>
      <c r="G34" s="144"/>
    </row>
    <row r="35" spans="1:7" ht="12.75" customHeight="1" x14ac:dyDescent="0.2">
      <c r="A35" s="312" t="s">
        <v>4742</v>
      </c>
      <c r="B35" s="312"/>
      <c r="C35" s="312"/>
      <c r="D35" s="312"/>
      <c r="E35" s="313"/>
      <c r="F35" s="180">
        <f>TRUNC('compos apresentar'!F34*bdi!$D$19,2)</f>
        <v>0.51</v>
      </c>
      <c r="G35" s="144"/>
    </row>
    <row r="36" spans="1:7" x14ac:dyDescent="0.2">
      <c r="A36" s="312" t="s">
        <v>4123</v>
      </c>
      <c r="B36" s="312"/>
      <c r="C36" s="312"/>
      <c r="D36" s="312"/>
      <c r="E36" s="312"/>
      <c r="F36" s="217">
        <f>SUM(F34:F35)</f>
        <v>3.04</v>
      </c>
      <c r="G36" s="144"/>
    </row>
    <row r="37" spans="1:7" x14ac:dyDescent="0.2">
      <c r="G37" s="144"/>
    </row>
    <row r="38" spans="1:7" ht="21.75" customHeight="1" x14ac:dyDescent="0.2">
      <c r="A38" s="315" t="s">
        <v>4743</v>
      </c>
      <c r="B38" s="315"/>
      <c r="C38" s="315"/>
      <c r="D38" s="315"/>
      <c r="E38" s="315"/>
      <c r="F38" s="315"/>
      <c r="G38" s="183" t="s">
        <v>230</v>
      </c>
    </row>
    <row r="39" spans="1:7" x14ac:dyDescent="0.2">
      <c r="G39" s="144"/>
    </row>
    <row r="40" spans="1:7" ht="21" x14ac:dyDescent="0.2">
      <c r="A40" s="188" t="s">
        <v>4118</v>
      </c>
      <c r="B40" s="187" t="s">
        <v>4117</v>
      </c>
      <c r="C40" s="186" t="s">
        <v>4114</v>
      </c>
      <c r="D40" s="186" t="s">
        <v>4113</v>
      </c>
      <c r="E40" s="186" t="s">
        <v>4112</v>
      </c>
      <c r="F40" s="190" t="s">
        <v>4116</v>
      </c>
      <c r="G40" s="189" t="s">
        <v>4115</v>
      </c>
    </row>
    <row r="41" spans="1:7" x14ac:dyDescent="0.2">
      <c r="A41" s="170">
        <v>8</v>
      </c>
      <c r="B41" s="131" t="s">
        <v>4093</v>
      </c>
      <c r="C41" s="152">
        <v>5.65</v>
      </c>
      <c r="D41" s="152">
        <v>12.31</v>
      </c>
      <c r="E41" s="83">
        <v>117.99</v>
      </c>
      <c r="F41" s="141">
        <v>0.81</v>
      </c>
      <c r="G41" s="161">
        <f>TRUNC(F41*D41,2)</f>
        <v>9.9700000000000006</v>
      </c>
    </row>
    <row r="42" spans="1:7" x14ac:dyDescent="0.2">
      <c r="A42" s="169">
        <v>12</v>
      </c>
      <c r="B42" s="134" t="s">
        <v>3956</v>
      </c>
      <c r="C42" s="152">
        <v>8.56</v>
      </c>
      <c r="D42" s="152">
        <v>18.649999999999999</v>
      </c>
      <c r="E42" s="83">
        <v>117.99</v>
      </c>
      <c r="F42" s="153">
        <v>0.80098999999999998</v>
      </c>
      <c r="G42" s="161">
        <f>TRUNC(F42*D42,2)</f>
        <v>14.93</v>
      </c>
    </row>
    <row r="43" spans="1:7" x14ac:dyDescent="0.2">
      <c r="A43" s="333" t="s">
        <v>4138</v>
      </c>
      <c r="B43" s="333"/>
      <c r="C43" s="333"/>
      <c r="D43" s="333"/>
      <c r="E43" s="333"/>
      <c r="F43" s="333"/>
      <c r="G43" s="152">
        <f>SUM(G41:G42)</f>
        <v>24.9</v>
      </c>
    </row>
    <row r="44" spans="1:7" x14ac:dyDescent="0.2">
      <c r="G44" s="144"/>
    </row>
    <row r="45" spans="1:7" ht="21" x14ac:dyDescent="0.2">
      <c r="A45" s="188" t="s">
        <v>4118</v>
      </c>
      <c r="B45" s="187" t="s">
        <v>4130</v>
      </c>
      <c r="C45" s="186" t="s">
        <v>4129</v>
      </c>
      <c r="D45" s="186" t="s">
        <v>4128</v>
      </c>
      <c r="E45" s="186" t="s">
        <v>4116</v>
      </c>
      <c r="F45" s="185" t="s">
        <v>4127</v>
      </c>
      <c r="G45" s="144"/>
    </row>
    <row r="46" spans="1:7" ht="22.5" x14ac:dyDescent="0.2">
      <c r="A46" s="132" t="s">
        <v>4110</v>
      </c>
      <c r="B46" s="131" t="s">
        <v>4109</v>
      </c>
      <c r="C46" s="130" t="s">
        <v>230</v>
      </c>
      <c r="D46" s="127">
        <v>40.49</v>
      </c>
      <c r="E46" s="127">
        <v>1.0112000000000001</v>
      </c>
      <c r="F46" s="127">
        <f>TRUNC(E46*D46,2)</f>
        <v>40.94</v>
      </c>
      <c r="G46" s="144"/>
    </row>
    <row r="47" spans="1:7" x14ac:dyDescent="0.2">
      <c r="A47" s="333" t="s">
        <v>4125</v>
      </c>
      <c r="B47" s="333"/>
      <c r="C47" s="333"/>
      <c r="D47" s="333"/>
      <c r="E47" s="333"/>
      <c r="F47" s="127">
        <f>SUM(F46)</f>
        <v>40.94</v>
      </c>
      <c r="G47" s="144"/>
    </row>
    <row r="48" spans="1:7" x14ac:dyDescent="0.2">
      <c r="G48" s="144"/>
    </row>
    <row r="49" spans="1:7" x14ac:dyDescent="0.2">
      <c r="A49" s="312" t="s">
        <v>4124</v>
      </c>
      <c r="B49" s="312"/>
      <c r="C49" s="312"/>
      <c r="D49" s="312"/>
      <c r="E49" s="312"/>
      <c r="F49" s="173">
        <f>F47+G43</f>
        <v>65.84</v>
      </c>
      <c r="G49" s="144"/>
    </row>
    <row r="50" spans="1:7" ht="12.75" customHeight="1" x14ac:dyDescent="0.2">
      <c r="A50" s="312" t="s">
        <v>4742</v>
      </c>
      <c r="B50" s="312"/>
      <c r="C50" s="312"/>
      <c r="D50" s="312"/>
      <c r="E50" s="313"/>
      <c r="F50" s="180">
        <f>TRUNC('compos apresentar'!F49*bdi!$D$19,2)</f>
        <v>13.39</v>
      </c>
      <c r="G50" s="144"/>
    </row>
    <row r="51" spans="1:7" x14ac:dyDescent="0.2">
      <c r="A51" s="312" t="s">
        <v>4123</v>
      </c>
      <c r="B51" s="312"/>
      <c r="C51" s="312"/>
      <c r="D51" s="312"/>
      <c r="E51" s="312"/>
      <c r="F51" s="179">
        <f>SUM(F49:F50)</f>
        <v>79.23</v>
      </c>
      <c r="G51" s="144"/>
    </row>
    <row r="52" spans="1:7" x14ac:dyDescent="0.2">
      <c r="G52" s="144"/>
    </row>
    <row r="53" spans="1:7" x14ac:dyDescent="0.2">
      <c r="G53" s="144"/>
    </row>
    <row r="54" spans="1:7" ht="31.5" x14ac:dyDescent="0.2">
      <c r="A54" s="316" t="s">
        <v>4737</v>
      </c>
      <c r="B54" s="316"/>
      <c r="C54" s="316"/>
      <c r="D54" s="316"/>
      <c r="E54" s="316"/>
      <c r="F54" s="316"/>
      <c r="G54" s="171" t="s">
        <v>4732</v>
      </c>
    </row>
    <row r="55" spans="1:7" x14ac:dyDescent="0.2">
      <c r="G55" s="144"/>
    </row>
    <row r="56" spans="1:7" ht="21" x14ac:dyDescent="0.2">
      <c r="A56" s="175" t="s">
        <v>4118</v>
      </c>
      <c r="B56" s="174" t="s">
        <v>4117</v>
      </c>
      <c r="C56" s="171" t="s">
        <v>4114</v>
      </c>
      <c r="D56" s="171" t="s">
        <v>4113</v>
      </c>
      <c r="E56" s="171" t="s">
        <v>4112</v>
      </c>
      <c r="F56" s="182" t="s">
        <v>4116</v>
      </c>
      <c r="G56" s="181" t="s">
        <v>4115</v>
      </c>
    </row>
    <row r="57" spans="1:7" x14ac:dyDescent="0.2">
      <c r="A57" s="162">
        <v>6</v>
      </c>
      <c r="B57" s="128" t="s">
        <v>4142</v>
      </c>
      <c r="C57" s="152">
        <v>8.56</v>
      </c>
      <c r="D57" s="152">
        <v>18.649999999999999</v>
      </c>
      <c r="E57" s="83">
        <v>117.99</v>
      </c>
      <c r="F57" s="127">
        <v>7.0199999999999999E-2</v>
      </c>
      <c r="G57" s="161">
        <f>TRUNC(F57*D57,2)</f>
        <v>1.3</v>
      </c>
    </row>
    <row r="58" spans="1:7" x14ac:dyDescent="0.2">
      <c r="A58" s="149">
        <v>8</v>
      </c>
      <c r="B58" s="138" t="s">
        <v>4141</v>
      </c>
      <c r="C58" s="152">
        <v>5.65</v>
      </c>
      <c r="D58" s="152">
        <v>12.31</v>
      </c>
      <c r="E58" s="83">
        <v>117.99</v>
      </c>
      <c r="F58" s="137">
        <v>7.0499999999999993E-2</v>
      </c>
      <c r="G58" s="161">
        <f>TRUNC(F58*D58,2)</f>
        <v>0.86</v>
      </c>
    </row>
    <row r="59" spans="1:7" x14ac:dyDescent="0.2">
      <c r="A59" s="311" t="s">
        <v>4138</v>
      </c>
      <c r="B59" s="311"/>
      <c r="C59" s="311"/>
      <c r="D59" s="311"/>
      <c r="E59" s="311"/>
      <c r="F59" s="311"/>
      <c r="G59" s="155">
        <f>SUM(G57:G58)</f>
        <v>2.16</v>
      </c>
    </row>
    <row r="60" spans="1:7" x14ac:dyDescent="0.2">
      <c r="G60" s="144"/>
    </row>
    <row r="61" spans="1:7" ht="21" x14ac:dyDescent="0.2">
      <c r="A61" s="175" t="s">
        <v>4118</v>
      </c>
      <c r="B61" s="174" t="s">
        <v>4130</v>
      </c>
      <c r="C61" s="171" t="s">
        <v>4129</v>
      </c>
      <c r="D61" s="171" t="s">
        <v>4128</v>
      </c>
      <c r="E61" s="171" t="s">
        <v>4116</v>
      </c>
      <c r="F61" s="173" t="s">
        <v>4127</v>
      </c>
      <c r="G61" s="144"/>
    </row>
    <row r="62" spans="1:7" x14ac:dyDescent="0.2">
      <c r="A62" s="129">
        <v>2448</v>
      </c>
      <c r="B62" s="128" t="s">
        <v>4136</v>
      </c>
      <c r="C62" s="127" t="s">
        <v>3292</v>
      </c>
      <c r="D62" s="127">
        <v>9.5299999999999994</v>
      </c>
      <c r="E62" s="129">
        <v>1.0640000000000001</v>
      </c>
      <c r="F62" s="127">
        <f>TRUNC(E62*D62,2)</f>
        <v>10.130000000000001</v>
      </c>
      <c r="G62" s="144"/>
    </row>
    <row r="63" spans="1:7" x14ac:dyDescent="0.2">
      <c r="A63" s="139">
        <v>102</v>
      </c>
      <c r="B63" s="138" t="s">
        <v>4137</v>
      </c>
      <c r="C63" s="137" t="s">
        <v>3292</v>
      </c>
      <c r="D63" s="137">
        <v>21.18</v>
      </c>
      <c r="E63" s="137">
        <v>2.0500000000000001E-2</v>
      </c>
      <c r="F63" s="127">
        <f>TRUNC(E63*D63,2)</f>
        <v>0.43</v>
      </c>
      <c r="G63" s="144"/>
    </row>
    <row r="64" spans="1:7" x14ac:dyDescent="0.2">
      <c r="A64" s="311" t="s">
        <v>4125</v>
      </c>
      <c r="B64" s="311"/>
      <c r="C64" s="311"/>
      <c r="D64" s="311"/>
      <c r="E64" s="311"/>
      <c r="F64" s="165">
        <f>SUM(F62:F63)</f>
        <v>10.56</v>
      </c>
      <c r="G64" s="144"/>
    </row>
    <row r="65" spans="1:7" x14ac:dyDescent="0.2">
      <c r="G65" s="144"/>
    </row>
    <row r="66" spans="1:7" x14ac:dyDescent="0.2">
      <c r="A66" s="312" t="s">
        <v>4124</v>
      </c>
      <c r="B66" s="312"/>
      <c r="C66" s="312"/>
      <c r="D66" s="312"/>
      <c r="E66" s="312"/>
      <c r="F66" s="173">
        <f>F64+G59</f>
        <v>12.72</v>
      </c>
      <c r="G66" s="144"/>
    </row>
    <row r="67" spans="1:7" ht="12.75" customHeight="1" x14ac:dyDescent="0.2">
      <c r="A67" s="312" t="s">
        <v>4742</v>
      </c>
      <c r="B67" s="312"/>
      <c r="C67" s="312"/>
      <c r="D67" s="312"/>
      <c r="E67" s="313"/>
      <c r="F67" s="180">
        <f>TRUNC('compos apresentar'!F66*bdi!$D$19,2)</f>
        <v>2.58</v>
      </c>
      <c r="G67" s="144"/>
    </row>
    <row r="68" spans="1:7" x14ac:dyDescent="0.2">
      <c r="A68" s="312" t="s">
        <v>4123</v>
      </c>
      <c r="B68" s="312"/>
      <c r="C68" s="312"/>
      <c r="D68" s="312"/>
      <c r="E68" s="312"/>
      <c r="F68" s="179">
        <f>SUM(F66:F67)</f>
        <v>15.3</v>
      </c>
      <c r="G68" s="144"/>
    </row>
    <row r="69" spans="1:7" x14ac:dyDescent="0.2">
      <c r="G69" s="144"/>
    </row>
    <row r="70" spans="1:7" ht="31.5" x14ac:dyDescent="0.2">
      <c r="A70" s="314" t="s">
        <v>4736</v>
      </c>
      <c r="B70" s="314"/>
      <c r="C70" s="314"/>
      <c r="D70" s="314"/>
      <c r="E70" s="314"/>
      <c r="F70" s="314"/>
      <c r="G70" s="171" t="s">
        <v>4732</v>
      </c>
    </row>
    <row r="71" spans="1:7" x14ac:dyDescent="0.2">
      <c r="G71" s="144"/>
    </row>
    <row r="72" spans="1:7" ht="21" x14ac:dyDescent="0.2">
      <c r="A72" s="175" t="s">
        <v>4118</v>
      </c>
      <c r="B72" s="174" t="s">
        <v>4117</v>
      </c>
      <c r="C72" s="171" t="s">
        <v>4114</v>
      </c>
      <c r="D72" s="171" t="s">
        <v>4113</v>
      </c>
      <c r="E72" s="171" t="s">
        <v>4112</v>
      </c>
      <c r="F72" s="182" t="s">
        <v>4116</v>
      </c>
      <c r="G72" s="181" t="s">
        <v>4115</v>
      </c>
    </row>
    <row r="73" spans="1:7" x14ac:dyDescent="0.2">
      <c r="A73" s="162">
        <v>6</v>
      </c>
      <c r="B73" s="128" t="s">
        <v>4142</v>
      </c>
      <c r="C73" s="152">
        <v>8.56</v>
      </c>
      <c r="D73" s="152">
        <v>18.649999999999999</v>
      </c>
      <c r="E73" s="83">
        <v>117.99</v>
      </c>
      <c r="F73" s="127">
        <v>0.1008</v>
      </c>
      <c r="G73" s="161">
        <f>TRUNC(F73*D73,2)</f>
        <v>1.87</v>
      </c>
    </row>
    <row r="74" spans="1:7" x14ac:dyDescent="0.2">
      <c r="A74" s="149">
        <v>8</v>
      </c>
      <c r="B74" s="138" t="s">
        <v>4141</v>
      </c>
      <c r="C74" s="152">
        <v>5.65</v>
      </c>
      <c r="D74" s="152">
        <v>12.31</v>
      </c>
      <c r="E74" s="83">
        <v>117.99</v>
      </c>
      <c r="F74" s="137">
        <v>0.1008</v>
      </c>
      <c r="G74" s="161">
        <f>TRUNC(F74*D74,2)</f>
        <v>1.24</v>
      </c>
    </row>
    <row r="75" spans="1:7" x14ac:dyDescent="0.2">
      <c r="A75" s="311" t="s">
        <v>4138</v>
      </c>
      <c r="B75" s="311"/>
      <c r="C75" s="311"/>
      <c r="D75" s="311"/>
      <c r="E75" s="311"/>
      <c r="F75" s="311"/>
      <c r="G75" s="155">
        <f>SUM(G73:G74)</f>
        <v>3.1100000000000003</v>
      </c>
    </row>
    <row r="76" spans="1:7" x14ac:dyDescent="0.2">
      <c r="G76" s="144"/>
    </row>
    <row r="77" spans="1:7" ht="21" x14ac:dyDescent="0.2">
      <c r="A77" s="175" t="s">
        <v>4118</v>
      </c>
      <c r="B77" s="174" t="s">
        <v>4130</v>
      </c>
      <c r="C77" s="171" t="s">
        <v>4129</v>
      </c>
      <c r="D77" s="171" t="s">
        <v>4128</v>
      </c>
      <c r="E77" s="171" t="s">
        <v>4116</v>
      </c>
      <c r="F77" s="173" t="s">
        <v>4127</v>
      </c>
      <c r="G77" s="144"/>
    </row>
    <row r="78" spans="1:7" x14ac:dyDescent="0.2">
      <c r="A78" s="129">
        <v>102</v>
      </c>
      <c r="B78" s="128" t="s">
        <v>4137</v>
      </c>
      <c r="C78" s="127" t="s">
        <v>3292</v>
      </c>
      <c r="D78" s="137">
        <v>21.18</v>
      </c>
      <c r="E78" s="127">
        <v>3.1E-2</v>
      </c>
      <c r="F78" s="127">
        <f>TRUNC(E78*D78,2)</f>
        <v>0.65</v>
      </c>
      <c r="G78" s="144"/>
    </row>
    <row r="79" spans="1:7" x14ac:dyDescent="0.2">
      <c r="A79" s="139">
        <v>2440</v>
      </c>
      <c r="B79" s="138" t="s">
        <v>4104</v>
      </c>
      <c r="C79" s="137" t="s">
        <v>3292</v>
      </c>
      <c r="D79" s="137">
        <v>6.21</v>
      </c>
      <c r="E79" s="137">
        <v>1.08</v>
      </c>
      <c r="F79" s="127">
        <f>TRUNC(E79*D79,2)</f>
        <v>6.7</v>
      </c>
      <c r="G79" s="144"/>
    </row>
    <row r="80" spans="1:7" x14ac:dyDescent="0.2">
      <c r="A80" s="311" t="s">
        <v>4125</v>
      </c>
      <c r="B80" s="311"/>
      <c r="C80" s="311"/>
      <c r="D80" s="311"/>
      <c r="E80" s="311"/>
      <c r="F80" s="165">
        <f>SUM(F78:F79)</f>
        <v>7.3500000000000005</v>
      </c>
      <c r="G80" s="144"/>
    </row>
    <row r="81" spans="1:7" x14ac:dyDescent="0.2">
      <c r="G81" s="144"/>
    </row>
    <row r="82" spans="1:7" x14ac:dyDescent="0.2">
      <c r="A82" s="312" t="s">
        <v>4124</v>
      </c>
      <c r="B82" s="312"/>
      <c r="C82" s="312"/>
      <c r="D82" s="312"/>
      <c r="E82" s="312"/>
      <c r="F82" s="173">
        <f>F80+G75</f>
        <v>10.46</v>
      </c>
      <c r="G82" s="144"/>
    </row>
    <row r="83" spans="1:7" ht="12.75" customHeight="1" x14ac:dyDescent="0.2">
      <c r="A83" s="312" t="s">
        <v>4742</v>
      </c>
      <c r="B83" s="312"/>
      <c r="C83" s="312"/>
      <c r="D83" s="312"/>
      <c r="E83" s="313"/>
      <c r="F83" s="180">
        <f>TRUNC('compos apresentar'!F82*bdi!$D$19,2)</f>
        <v>2.12</v>
      </c>
      <c r="G83" s="144"/>
    </row>
    <row r="84" spans="1:7" x14ac:dyDescent="0.2">
      <c r="A84" s="312" t="s">
        <v>4123</v>
      </c>
      <c r="B84" s="312"/>
      <c r="C84" s="312"/>
      <c r="D84" s="312"/>
      <c r="E84" s="312"/>
      <c r="F84" s="179">
        <f>SUM(F82:F83)</f>
        <v>12.580000000000002</v>
      </c>
      <c r="G84" s="144"/>
    </row>
    <row r="85" spans="1:7" x14ac:dyDescent="0.2">
      <c r="G85" s="144"/>
    </row>
    <row r="86" spans="1:7" ht="34.5" customHeight="1" x14ac:dyDescent="0.2">
      <c r="A86" s="314" t="s">
        <v>4735</v>
      </c>
      <c r="B86" s="314"/>
      <c r="C86" s="314"/>
      <c r="D86" s="314"/>
      <c r="E86" s="314"/>
      <c r="F86" s="314"/>
      <c r="G86" s="171" t="s">
        <v>4732</v>
      </c>
    </row>
    <row r="87" spans="1:7" x14ac:dyDescent="0.2">
      <c r="G87" s="144"/>
    </row>
    <row r="88" spans="1:7" ht="21" x14ac:dyDescent="0.2">
      <c r="A88" s="175" t="s">
        <v>4118</v>
      </c>
      <c r="B88" s="174" t="s">
        <v>4117</v>
      </c>
      <c r="C88" s="171" t="s">
        <v>4114</v>
      </c>
      <c r="D88" s="171" t="s">
        <v>4113</v>
      </c>
      <c r="E88" s="171" t="s">
        <v>4112</v>
      </c>
      <c r="F88" s="182" t="s">
        <v>4116</v>
      </c>
      <c r="G88" s="181" t="s">
        <v>4115</v>
      </c>
    </row>
    <row r="89" spans="1:7" x14ac:dyDescent="0.2">
      <c r="A89" s="162">
        <v>6</v>
      </c>
      <c r="B89" s="128" t="s">
        <v>4142</v>
      </c>
      <c r="C89" s="152">
        <v>8.56</v>
      </c>
      <c r="D89" s="152">
        <v>18.649999999999999</v>
      </c>
      <c r="E89" s="83">
        <v>117.99</v>
      </c>
      <c r="F89" s="127">
        <v>8.0009999999999998E-2</v>
      </c>
      <c r="G89" s="161">
        <f>TRUNC(F89*D89,2)</f>
        <v>1.49</v>
      </c>
    </row>
    <row r="90" spans="1:7" x14ac:dyDescent="0.2">
      <c r="A90" s="149">
        <v>8</v>
      </c>
      <c r="B90" s="138" t="s">
        <v>4141</v>
      </c>
      <c r="C90" s="152">
        <v>5.65</v>
      </c>
      <c r="D90" s="152">
        <v>12.31</v>
      </c>
      <c r="E90" s="83">
        <v>117.99</v>
      </c>
      <c r="F90" s="137">
        <v>8.1000000000000003E-2</v>
      </c>
      <c r="G90" s="161">
        <f>TRUNC(F90*D90,2)</f>
        <v>0.99</v>
      </c>
    </row>
    <row r="91" spans="1:7" x14ac:dyDescent="0.2">
      <c r="A91" s="311" t="s">
        <v>4138</v>
      </c>
      <c r="B91" s="311"/>
      <c r="C91" s="311"/>
      <c r="D91" s="311"/>
      <c r="E91" s="311"/>
      <c r="F91" s="311"/>
      <c r="G91" s="155">
        <f>SUM(G89:G90)</f>
        <v>2.48</v>
      </c>
    </row>
    <row r="92" spans="1:7" x14ac:dyDescent="0.2">
      <c r="G92" s="144"/>
    </row>
    <row r="93" spans="1:7" ht="21" x14ac:dyDescent="0.2">
      <c r="A93" s="175" t="s">
        <v>4118</v>
      </c>
      <c r="B93" s="174" t="s">
        <v>4130</v>
      </c>
      <c r="C93" s="171" t="s">
        <v>4129</v>
      </c>
      <c r="D93" s="171" t="s">
        <v>4128</v>
      </c>
      <c r="E93" s="171" t="s">
        <v>4116</v>
      </c>
      <c r="F93" s="173" t="s">
        <v>4127</v>
      </c>
      <c r="G93" s="144"/>
    </row>
    <row r="94" spans="1:7" x14ac:dyDescent="0.2">
      <c r="A94" s="129">
        <v>102</v>
      </c>
      <c r="B94" s="128" t="s">
        <v>4137</v>
      </c>
      <c r="C94" s="127" t="s">
        <v>3292</v>
      </c>
      <c r="D94" s="137">
        <v>21.18</v>
      </c>
      <c r="E94" s="127">
        <v>2.1000000000000001E-2</v>
      </c>
      <c r="F94" s="127">
        <f>TRUNC(E94*D94,2)</f>
        <v>0.44</v>
      </c>
      <c r="G94" s="144"/>
    </row>
    <row r="95" spans="1:7" x14ac:dyDescent="0.2">
      <c r="A95" s="139">
        <v>2438</v>
      </c>
      <c r="B95" s="138" t="s">
        <v>4106</v>
      </c>
      <c r="C95" s="137" t="s">
        <v>3292</v>
      </c>
      <c r="D95" s="137">
        <v>6.71</v>
      </c>
      <c r="E95" s="137">
        <v>1.1000000000000001</v>
      </c>
      <c r="F95" s="127">
        <f>TRUNC(E95*D95,2)</f>
        <v>7.38</v>
      </c>
      <c r="G95" s="144"/>
    </row>
    <row r="96" spans="1:7" x14ac:dyDescent="0.2">
      <c r="A96" s="311" t="s">
        <v>4125</v>
      </c>
      <c r="B96" s="311"/>
      <c r="C96" s="311"/>
      <c r="D96" s="311"/>
      <c r="E96" s="311"/>
      <c r="F96" s="165">
        <f>SUM(F94:F95)</f>
        <v>7.82</v>
      </c>
      <c r="G96" s="144"/>
    </row>
    <row r="97" spans="1:7" x14ac:dyDescent="0.2">
      <c r="G97" s="144"/>
    </row>
    <row r="98" spans="1:7" x14ac:dyDescent="0.2">
      <c r="A98" s="312" t="s">
        <v>4124</v>
      </c>
      <c r="B98" s="312"/>
      <c r="C98" s="312"/>
      <c r="D98" s="312"/>
      <c r="E98" s="312"/>
      <c r="F98" s="173">
        <f>F96+G91</f>
        <v>10.3</v>
      </c>
      <c r="G98" s="144"/>
    </row>
    <row r="99" spans="1:7" ht="12.75" customHeight="1" x14ac:dyDescent="0.2">
      <c r="A99" s="312" t="s">
        <v>4742</v>
      </c>
      <c r="B99" s="312"/>
      <c r="C99" s="312"/>
      <c r="D99" s="312"/>
      <c r="E99" s="313"/>
      <c r="F99" s="180">
        <f>TRUNC('compos apresentar'!F98*bdi!$D$19,2)</f>
        <v>2.09</v>
      </c>
      <c r="G99" s="144"/>
    </row>
    <row r="100" spans="1:7" x14ac:dyDescent="0.2">
      <c r="A100" s="312" t="s">
        <v>4123</v>
      </c>
      <c r="B100" s="312"/>
      <c r="C100" s="312"/>
      <c r="D100" s="312"/>
      <c r="E100" s="312"/>
      <c r="F100" s="179">
        <f>SUM(F98:F99)</f>
        <v>12.39</v>
      </c>
      <c r="G100" s="144"/>
    </row>
    <row r="101" spans="1:7" x14ac:dyDescent="0.2">
      <c r="A101" s="178"/>
      <c r="B101" s="178"/>
      <c r="C101" s="178"/>
      <c r="D101" s="178"/>
      <c r="E101" s="178"/>
      <c r="F101" s="178"/>
      <c r="G101" s="144"/>
    </row>
    <row r="102" spans="1:7" ht="31.5" x14ac:dyDescent="0.2">
      <c r="A102" s="314" t="s">
        <v>4744</v>
      </c>
      <c r="B102" s="314"/>
      <c r="C102" s="314"/>
      <c r="D102" s="314"/>
      <c r="E102" s="314"/>
      <c r="F102" s="314"/>
      <c r="G102" s="171" t="s">
        <v>4732</v>
      </c>
    </row>
    <row r="103" spans="1:7" x14ac:dyDescent="0.2">
      <c r="G103" s="144"/>
    </row>
    <row r="104" spans="1:7" ht="21" x14ac:dyDescent="0.2">
      <c r="A104" s="175" t="s">
        <v>4118</v>
      </c>
      <c r="B104" s="174" t="s">
        <v>4117</v>
      </c>
      <c r="C104" s="171" t="s">
        <v>4114</v>
      </c>
      <c r="D104" s="171" t="s">
        <v>4113</v>
      </c>
      <c r="E104" s="171" t="s">
        <v>4112</v>
      </c>
      <c r="F104" s="182" t="s">
        <v>4116</v>
      </c>
      <c r="G104" s="181" t="s">
        <v>4115</v>
      </c>
    </row>
    <row r="105" spans="1:7" x14ac:dyDescent="0.2">
      <c r="A105" s="162">
        <v>6</v>
      </c>
      <c r="B105" s="128" t="s">
        <v>4142</v>
      </c>
      <c r="C105" s="152">
        <v>8.56</v>
      </c>
      <c r="D105" s="152">
        <v>18.649999999999999</v>
      </c>
      <c r="E105" s="83">
        <v>117.99</v>
      </c>
      <c r="F105" s="127">
        <v>8.0009999999999998E-2</v>
      </c>
      <c r="G105" s="161">
        <f>TRUNC(F105*D105,2)</f>
        <v>1.49</v>
      </c>
    </row>
    <row r="106" spans="1:7" x14ac:dyDescent="0.2">
      <c r="A106" s="149">
        <v>8</v>
      </c>
      <c r="B106" s="138" t="s">
        <v>4141</v>
      </c>
      <c r="C106" s="152">
        <v>5.65</v>
      </c>
      <c r="D106" s="152">
        <v>12.31</v>
      </c>
      <c r="E106" s="83">
        <v>117.99</v>
      </c>
      <c r="F106" s="137">
        <v>8.1000000000000003E-2</v>
      </c>
      <c r="G106" s="161">
        <f>TRUNC(F106*D106,2)</f>
        <v>0.99</v>
      </c>
    </row>
    <row r="107" spans="1:7" x14ac:dyDescent="0.2">
      <c r="A107" s="311" t="s">
        <v>4138</v>
      </c>
      <c r="B107" s="311"/>
      <c r="C107" s="311"/>
      <c r="D107" s="311"/>
      <c r="E107" s="311"/>
      <c r="F107" s="311"/>
      <c r="G107" s="155">
        <f>SUM(G105:G106)</f>
        <v>2.48</v>
      </c>
    </row>
    <row r="108" spans="1:7" x14ac:dyDescent="0.2">
      <c r="G108" s="144"/>
    </row>
    <row r="109" spans="1:7" ht="21" x14ac:dyDescent="0.2">
      <c r="A109" s="175" t="s">
        <v>4118</v>
      </c>
      <c r="B109" s="174" t="s">
        <v>4130</v>
      </c>
      <c r="C109" s="171" t="s">
        <v>4129</v>
      </c>
      <c r="D109" s="171" t="s">
        <v>4128</v>
      </c>
      <c r="E109" s="171" t="s">
        <v>4116</v>
      </c>
      <c r="F109" s="173" t="s">
        <v>4127</v>
      </c>
      <c r="G109" s="144"/>
    </row>
    <row r="110" spans="1:7" x14ac:dyDescent="0.2">
      <c r="A110" s="129">
        <v>102</v>
      </c>
      <c r="B110" s="128" t="s">
        <v>4137</v>
      </c>
      <c r="C110" s="127" t="s">
        <v>3292</v>
      </c>
      <c r="D110" s="137">
        <v>21.18</v>
      </c>
      <c r="E110" s="127">
        <v>2.1000000000000001E-2</v>
      </c>
      <c r="F110" s="127">
        <f>TRUNC(E110*D110,2)</f>
        <v>0.44</v>
      </c>
      <c r="G110" s="144"/>
    </row>
    <row r="111" spans="1:7" x14ac:dyDescent="0.2">
      <c r="A111" s="139">
        <v>2438</v>
      </c>
      <c r="B111" s="138" t="s">
        <v>4106</v>
      </c>
      <c r="C111" s="137" t="s">
        <v>3292</v>
      </c>
      <c r="D111" s="137">
        <v>6.71</v>
      </c>
      <c r="E111" s="137">
        <v>1.1000000000000001</v>
      </c>
      <c r="F111" s="127">
        <f>TRUNC(E111*D111,2)</f>
        <v>7.38</v>
      </c>
      <c r="G111" s="144"/>
    </row>
    <row r="112" spans="1:7" x14ac:dyDescent="0.2">
      <c r="A112" s="311" t="s">
        <v>4125</v>
      </c>
      <c r="B112" s="311"/>
      <c r="C112" s="311"/>
      <c r="D112" s="311"/>
      <c r="E112" s="311"/>
      <c r="F112" s="165">
        <f>SUM(F110:F111)</f>
        <v>7.82</v>
      </c>
      <c r="G112" s="144"/>
    </row>
    <row r="113" spans="1:7" x14ac:dyDescent="0.2">
      <c r="G113" s="144"/>
    </row>
    <row r="114" spans="1:7" x14ac:dyDescent="0.2">
      <c r="A114" s="312" t="s">
        <v>4124</v>
      </c>
      <c r="B114" s="312"/>
      <c r="C114" s="312"/>
      <c r="D114" s="312"/>
      <c r="E114" s="312"/>
      <c r="F114" s="173">
        <f>F112+G107</f>
        <v>10.3</v>
      </c>
      <c r="G114" s="144"/>
    </row>
    <row r="115" spans="1:7" x14ac:dyDescent="0.2">
      <c r="A115" s="312" t="s">
        <v>4742</v>
      </c>
      <c r="B115" s="312"/>
      <c r="C115" s="312"/>
      <c r="D115" s="312"/>
      <c r="E115" s="313"/>
      <c r="F115" s="180">
        <f>TRUNC('compos apresentar'!F114*bdi!$D$19,2)</f>
        <v>2.09</v>
      </c>
      <c r="G115" s="144"/>
    </row>
    <row r="116" spans="1:7" x14ac:dyDescent="0.2">
      <c r="A116" s="312" t="s">
        <v>4123</v>
      </c>
      <c r="B116" s="312"/>
      <c r="C116" s="312"/>
      <c r="D116" s="312"/>
      <c r="E116" s="312"/>
      <c r="F116" s="179">
        <f>SUM(F114:F115)</f>
        <v>12.39</v>
      </c>
      <c r="G116" s="144"/>
    </row>
    <row r="117" spans="1:7" x14ac:dyDescent="0.2">
      <c r="A117" s="178"/>
      <c r="B117" s="178"/>
      <c r="C117" s="178"/>
      <c r="D117" s="178"/>
      <c r="E117" s="178"/>
      <c r="F117" s="178"/>
      <c r="G117" s="144"/>
    </row>
    <row r="118" spans="1:7" x14ac:dyDescent="0.2">
      <c r="G118" s="144"/>
    </row>
    <row r="119" spans="1:7" ht="31.5" x14ac:dyDescent="0.2">
      <c r="A119" s="314" t="s">
        <v>4734</v>
      </c>
      <c r="B119" s="314"/>
      <c r="C119" s="314"/>
      <c r="D119" s="314"/>
      <c r="E119" s="314"/>
      <c r="F119" s="314"/>
      <c r="G119" s="171" t="s">
        <v>4732</v>
      </c>
    </row>
    <row r="120" spans="1:7" x14ac:dyDescent="0.2">
      <c r="G120" s="144"/>
    </row>
    <row r="121" spans="1:7" ht="21" x14ac:dyDescent="0.2">
      <c r="A121" s="175" t="s">
        <v>4118</v>
      </c>
      <c r="B121" s="174" t="s">
        <v>4117</v>
      </c>
      <c r="C121" s="171" t="s">
        <v>4114</v>
      </c>
      <c r="D121" s="171" t="s">
        <v>4113</v>
      </c>
      <c r="E121" s="171" t="s">
        <v>4112</v>
      </c>
      <c r="F121" s="182" t="s">
        <v>4116</v>
      </c>
      <c r="G121" s="181" t="s">
        <v>4115</v>
      </c>
    </row>
    <row r="122" spans="1:7" x14ac:dyDescent="0.2">
      <c r="A122" s="162">
        <v>8</v>
      </c>
      <c r="B122" s="128" t="s">
        <v>4141</v>
      </c>
      <c r="C122" s="152">
        <v>5.65</v>
      </c>
      <c r="D122" s="152">
        <v>12.31</v>
      </c>
      <c r="E122" s="83">
        <v>117.99</v>
      </c>
      <c r="F122" s="129">
        <v>0.08</v>
      </c>
      <c r="G122" s="161">
        <f>TRUNC(F122*D122,2)</f>
        <v>0.98</v>
      </c>
    </row>
    <row r="123" spans="1:7" x14ac:dyDescent="0.2">
      <c r="A123" s="149">
        <v>6</v>
      </c>
      <c r="B123" s="138" t="s">
        <v>4142</v>
      </c>
      <c r="C123" s="152">
        <v>8.56</v>
      </c>
      <c r="D123" s="152">
        <v>18.649999999999999</v>
      </c>
      <c r="E123" s="83">
        <v>117.99</v>
      </c>
      <c r="F123" s="137">
        <v>8.0100000000000005E-2</v>
      </c>
      <c r="G123" s="161">
        <f>TRUNC(F123*D123,2)</f>
        <v>1.49</v>
      </c>
    </row>
    <row r="124" spans="1:7" x14ac:dyDescent="0.2">
      <c r="A124" s="311" t="s">
        <v>4138</v>
      </c>
      <c r="B124" s="311"/>
      <c r="C124" s="311"/>
      <c r="D124" s="311"/>
      <c r="E124" s="311"/>
      <c r="F124" s="311"/>
      <c r="G124" s="155">
        <f>SUM(G122:G123)</f>
        <v>2.4699999999999998</v>
      </c>
    </row>
    <row r="125" spans="1:7" x14ac:dyDescent="0.2">
      <c r="G125" s="144"/>
    </row>
    <row r="126" spans="1:7" ht="21" x14ac:dyDescent="0.2">
      <c r="A126" s="175" t="s">
        <v>4118</v>
      </c>
      <c r="B126" s="174" t="s">
        <v>4130</v>
      </c>
      <c r="C126" s="171" t="s">
        <v>4129</v>
      </c>
      <c r="D126" s="171" t="s">
        <v>4128</v>
      </c>
      <c r="E126" s="171" t="s">
        <v>4116</v>
      </c>
      <c r="F126" s="173" t="s">
        <v>4127</v>
      </c>
      <c r="G126" s="144"/>
    </row>
    <row r="127" spans="1:7" x14ac:dyDescent="0.2">
      <c r="A127" s="129">
        <v>2439</v>
      </c>
      <c r="B127" s="128" t="s">
        <v>4105</v>
      </c>
      <c r="C127" s="127" t="s">
        <v>3292</v>
      </c>
      <c r="D127" s="127">
        <v>6.63</v>
      </c>
      <c r="E127" s="127">
        <v>1.0660000000000001</v>
      </c>
      <c r="F127" s="127">
        <f>TRUNC(E127*D127,2)</f>
        <v>7.06</v>
      </c>
      <c r="G127" s="144"/>
    </row>
    <row r="128" spans="1:7" x14ac:dyDescent="0.2">
      <c r="A128" s="139">
        <v>102</v>
      </c>
      <c r="B128" s="138" t="s">
        <v>4137</v>
      </c>
      <c r="C128" s="137" t="s">
        <v>3292</v>
      </c>
      <c r="D128" s="137">
        <v>21.18</v>
      </c>
      <c r="E128" s="137">
        <v>2.01E-2</v>
      </c>
      <c r="F128" s="127">
        <f>TRUNC(E128*D128,2)</f>
        <v>0.42</v>
      </c>
      <c r="G128" s="144"/>
    </row>
    <row r="129" spans="1:7" x14ac:dyDescent="0.2">
      <c r="A129" s="311" t="s">
        <v>4125</v>
      </c>
      <c r="B129" s="311"/>
      <c r="C129" s="311"/>
      <c r="D129" s="311"/>
      <c r="E129" s="311"/>
      <c r="F129" s="165">
        <f>SUM(F127:F128)</f>
        <v>7.4799999999999995</v>
      </c>
      <c r="G129" s="144"/>
    </row>
    <row r="130" spans="1:7" x14ac:dyDescent="0.2">
      <c r="G130" s="144"/>
    </row>
    <row r="131" spans="1:7" x14ac:dyDescent="0.2">
      <c r="A131" s="312" t="s">
        <v>4124</v>
      </c>
      <c r="B131" s="312"/>
      <c r="C131" s="312"/>
      <c r="D131" s="312"/>
      <c r="E131" s="312"/>
      <c r="F131" s="173">
        <f>F129+G124</f>
        <v>9.9499999999999993</v>
      </c>
      <c r="G131" s="144"/>
    </row>
    <row r="132" spans="1:7" ht="12.75" customHeight="1" x14ac:dyDescent="0.2">
      <c r="A132" s="312" t="s">
        <v>4742</v>
      </c>
      <c r="B132" s="312"/>
      <c r="C132" s="312"/>
      <c r="D132" s="312"/>
      <c r="E132" s="313"/>
      <c r="F132" s="180">
        <f>TRUNC('compos apresentar'!F131*bdi!$D$19,2)</f>
        <v>2.02</v>
      </c>
      <c r="G132" s="144"/>
    </row>
    <row r="133" spans="1:7" x14ac:dyDescent="0.2">
      <c r="A133" s="312" t="s">
        <v>4123</v>
      </c>
      <c r="B133" s="312"/>
      <c r="C133" s="312"/>
      <c r="D133" s="312"/>
      <c r="E133" s="312"/>
      <c r="F133" s="179">
        <f>SUM(F131:F132)</f>
        <v>11.969999999999999</v>
      </c>
      <c r="G133" s="144"/>
    </row>
    <row r="134" spans="1:7" x14ac:dyDescent="0.2">
      <c r="A134" s="178"/>
      <c r="B134" s="178"/>
      <c r="C134" s="178"/>
      <c r="D134" s="178"/>
      <c r="E134" s="178"/>
      <c r="F134" s="178"/>
      <c r="G134" s="144"/>
    </row>
    <row r="135" spans="1:7" ht="31.5" x14ac:dyDescent="0.2">
      <c r="A135" s="314" t="s">
        <v>4745</v>
      </c>
      <c r="B135" s="314"/>
      <c r="C135" s="314"/>
      <c r="D135" s="314"/>
      <c r="E135" s="314"/>
      <c r="F135" s="314"/>
      <c r="G135" s="171" t="s">
        <v>4732</v>
      </c>
    </row>
    <row r="136" spans="1:7" x14ac:dyDescent="0.2">
      <c r="G136" s="144"/>
    </row>
    <row r="137" spans="1:7" ht="21" x14ac:dyDescent="0.2">
      <c r="A137" s="175" t="s">
        <v>4118</v>
      </c>
      <c r="B137" s="174" t="s">
        <v>4117</v>
      </c>
      <c r="C137" s="171" t="s">
        <v>4114</v>
      </c>
      <c r="D137" s="171" t="s">
        <v>4113</v>
      </c>
      <c r="E137" s="171" t="s">
        <v>4112</v>
      </c>
      <c r="F137" s="182" t="s">
        <v>4116</v>
      </c>
      <c r="G137" s="181" t="s">
        <v>4115</v>
      </c>
    </row>
    <row r="138" spans="1:7" x14ac:dyDescent="0.2">
      <c r="A138" s="162">
        <v>8</v>
      </c>
      <c r="B138" s="128" t="s">
        <v>4141</v>
      </c>
      <c r="C138" s="152">
        <v>5.65</v>
      </c>
      <c r="D138" s="152">
        <v>12.31</v>
      </c>
      <c r="E138" s="83">
        <v>117.99</v>
      </c>
      <c r="F138" s="129">
        <v>0.08</v>
      </c>
      <c r="G138" s="161">
        <f>TRUNC(F138*D138,2)</f>
        <v>0.98</v>
      </c>
    </row>
    <row r="139" spans="1:7" x14ac:dyDescent="0.2">
      <c r="A139" s="149">
        <v>6</v>
      </c>
      <c r="B139" s="138" t="s">
        <v>4142</v>
      </c>
      <c r="C139" s="152">
        <v>8.56</v>
      </c>
      <c r="D139" s="152">
        <v>18.649999999999999</v>
      </c>
      <c r="E139" s="83">
        <v>117.99</v>
      </c>
      <c r="F139" s="137">
        <v>8.0100000000000005E-2</v>
      </c>
      <c r="G139" s="161">
        <f>TRUNC(F139*D139,2)</f>
        <v>1.49</v>
      </c>
    </row>
    <row r="140" spans="1:7" x14ac:dyDescent="0.2">
      <c r="A140" s="311" t="s">
        <v>4138</v>
      </c>
      <c r="B140" s="311"/>
      <c r="C140" s="311"/>
      <c r="D140" s="311"/>
      <c r="E140" s="311"/>
      <c r="F140" s="311"/>
      <c r="G140" s="155">
        <f>SUM(G138:G139)</f>
        <v>2.4699999999999998</v>
      </c>
    </row>
    <row r="141" spans="1:7" x14ac:dyDescent="0.2">
      <c r="G141" s="144"/>
    </row>
    <row r="142" spans="1:7" ht="21" x14ac:dyDescent="0.2">
      <c r="A142" s="175" t="s">
        <v>4118</v>
      </c>
      <c r="B142" s="174" t="s">
        <v>4130</v>
      </c>
      <c r="C142" s="171" t="s">
        <v>4129</v>
      </c>
      <c r="D142" s="171" t="s">
        <v>4128</v>
      </c>
      <c r="E142" s="171" t="s">
        <v>4116</v>
      </c>
      <c r="F142" s="173" t="s">
        <v>4127</v>
      </c>
      <c r="G142" s="144"/>
    </row>
    <row r="143" spans="1:7" x14ac:dyDescent="0.2">
      <c r="A143" s="129">
        <v>2439</v>
      </c>
      <c r="B143" s="128" t="s">
        <v>4105</v>
      </c>
      <c r="C143" s="127" t="s">
        <v>3292</v>
      </c>
      <c r="D143" s="127">
        <v>6.63</v>
      </c>
      <c r="E143" s="127">
        <v>1.0660000000000001</v>
      </c>
      <c r="F143" s="127">
        <f>TRUNC(E143*D143,2)</f>
        <v>7.06</v>
      </c>
      <c r="G143" s="144"/>
    </row>
    <row r="144" spans="1:7" x14ac:dyDescent="0.2">
      <c r="A144" s="139">
        <v>102</v>
      </c>
      <c r="B144" s="138" t="s">
        <v>4137</v>
      </c>
      <c r="C144" s="137" t="s">
        <v>3292</v>
      </c>
      <c r="D144" s="137">
        <v>21.18</v>
      </c>
      <c r="E144" s="137">
        <v>2.01E-2</v>
      </c>
      <c r="F144" s="127">
        <f>TRUNC(E144*D144,2)</f>
        <v>0.42</v>
      </c>
      <c r="G144" s="144"/>
    </row>
    <row r="145" spans="1:7" x14ac:dyDescent="0.2">
      <c r="A145" s="311" t="s">
        <v>4125</v>
      </c>
      <c r="B145" s="311"/>
      <c r="C145" s="311"/>
      <c r="D145" s="311"/>
      <c r="E145" s="311"/>
      <c r="F145" s="165">
        <f>SUM(F143:F144)</f>
        <v>7.4799999999999995</v>
      </c>
      <c r="G145" s="144"/>
    </row>
    <row r="146" spans="1:7" x14ac:dyDescent="0.2">
      <c r="G146" s="144"/>
    </row>
    <row r="147" spans="1:7" x14ac:dyDescent="0.2">
      <c r="A147" s="312" t="s">
        <v>4124</v>
      </c>
      <c r="B147" s="312"/>
      <c r="C147" s="312"/>
      <c r="D147" s="312"/>
      <c r="E147" s="312"/>
      <c r="F147" s="173">
        <f>F145+G140</f>
        <v>9.9499999999999993</v>
      </c>
      <c r="G147" s="144"/>
    </row>
    <row r="148" spans="1:7" x14ac:dyDescent="0.2">
      <c r="A148" s="312" t="s">
        <v>4742</v>
      </c>
      <c r="B148" s="312"/>
      <c r="C148" s="312"/>
      <c r="D148" s="312"/>
      <c r="E148" s="313"/>
      <c r="F148" s="180">
        <f>TRUNC('compos apresentar'!F147*bdi!$D$19,2)</f>
        <v>2.02</v>
      </c>
      <c r="G148" s="144"/>
    </row>
    <row r="149" spans="1:7" x14ac:dyDescent="0.2">
      <c r="A149" s="312" t="s">
        <v>4123</v>
      </c>
      <c r="B149" s="312"/>
      <c r="C149" s="312"/>
      <c r="D149" s="312"/>
      <c r="E149" s="312"/>
      <c r="F149" s="179">
        <f>SUM(F147:F148)</f>
        <v>11.969999999999999</v>
      </c>
      <c r="G149" s="144"/>
    </row>
    <row r="150" spans="1:7" x14ac:dyDescent="0.2">
      <c r="A150" s="178"/>
      <c r="B150" s="178"/>
      <c r="C150" s="178"/>
      <c r="D150" s="178"/>
      <c r="E150" s="178"/>
      <c r="F150" s="178"/>
      <c r="G150" s="144"/>
    </row>
    <row r="151" spans="1:7" ht="31.5" x14ac:dyDescent="0.2">
      <c r="A151" s="314" t="s">
        <v>4746</v>
      </c>
      <c r="B151" s="314"/>
      <c r="C151" s="314"/>
      <c r="D151" s="314"/>
      <c r="E151" s="314"/>
      <c r="F151" s="314"/>
      <c r="G151" s="171" t="s">
        <v>4732</v>
      </c>
    </row>
    <row r="152" spans="1:7" x14ac:dyDescent="0.2">
      <c r="G152" s="144"/>
    </row>
    <row r="153" spans="1:7" ht="21" x14ac:dyDescent="0.2">
      <c r="A153" s="175" t="s">
        <v>4118</v>
      </c>
      <c r="B153" s="174" t="s">
        <v>4117</v>
      </c>
      <c r="C153" s="171" t="s">
        <v>4114</v>
      </c>
      <c r="D153" s="171" t="s">
        <v>4113</v>
      </c>
      <c r="E153" s="171" t="s">
        <v>4112</v>
      </c>
      <c r="F153" s="182" t="s">
        <v>4116</v>
      </c>
      <c r="G153" s="181" t="s">
        <v>4115</v>
      </c>
    </row>
    <row r="154" spans="1:7" x14ac:dyDescent="0.2">
      <c r="A154" s="162">
        <v>6</v>
      </c>
      <c r="B154" s="128" t="s">
        <v>4142</v>
      </c>
      <c r="C154" s="152">
        <v>8.56</v>
      </c>
      <c r="D154" s="152">
        <v>18.649999999999999</v>
      </c>
      <c r="E154" s="83">
        <v>117.99</v>
      </c>
      <c r="F154" s="127">
        <v>0.1008</v>
      </c>
      <c r="G154" s="161">
        <f>TRUNC(F154*D154,2)</f>
        <v>1.87</v>
      </c>
    </row>
    <row r="155" spans="1:7" x14ac:dyDescent="0.2">
      <c r="A155" s="149">
        <v>8</v>
      </c>
      <c r="B155" s="138" t="s">
        <v>4141</v>
      </c>
      <c r="C155" s="152">
        <v>5.65</v>
      </c>
      <c r="D155" s="152">
        <v>12.31</v>
      </c>
      <c r="E155" s="83">
        <v>117.99</v>
      </c>
      <c r="F155" s="137">
        <v>0.1008</v>
      </c>
      <c r="G155" s="161">
        <f>TRUNC(F155*D155,2)</f>
        <v>1.24</v>
      </c>
    </row>
    <row r="156" spans="1:7" x14ac:dyDescent="0.2">
      <c r="A156" s="311" t="s">
        <v>4138</v>
      </c>
      <c r="B156" s="311"/>
      <c r="C156" s="311"/>
      <c r="D156" s="311"/>
      <c r="E156" s="311"/>
      <c r="F156" s="311"/>
      <c r="G156" s="155">
        <f>SUM(G154:G155)</f>
        <v>3.1100000000000003</v>
      </c>
    </row>
    <row r="157" spans="1:7" x14ac:dyDescent="0.2">
      <c r="G157" s="144"/>
    </row>
    <row r="158" spans="1:7" ht="21" x14ac:dyDescent="0.2">
      <c r="A158" s="175" t="s">
        <v>4118</v>
      </c>
      <c r="B158" s="174" t="s">
        <v>4130</v>
      </c>
      <c r="C158" s="171" t="s">
        <v>4129</v>
      </c>
      <c r="D158" s="171" t="s">
        <v>4128</v>
      </c>
      <c r="E158" s="171" t="s">
        <v>4116</v>
      </c>
      <c r="F158" s="173" t="s">
        <v>4127</v>
      </c>
      <c r="G158" s="144"/>
    </row>
    <row r="159" spans="1:7" x14ac:dyDescent="0.2">
      <c r="A159" s="129">
        <v>102</v>
      </c>
      <c r="B159" s="128" t="s">
        <v>4137</v>
      </c>
      <c r="C159" s="127" t="s">
        <v>3292</v>
      </c>
      <c r="D159" s="137">
        <v>21.18</v>
      </c>
      <c r="E159" s="127">
        <v>3.1E-2</v>
      </c>
      <c r="F159" s="127">
        <f>TRUNC(E159*D159,2)</f>
        <v>0.65</v>
      </c>
      <c r="G159" s="144"/>
    </row>
    <row r="160" spans="1:7" x14ac:dyDescent="0.2">
      <c r="A160" s="139">
        <v>2440</v>
      </c>
      <c r="B160" s="138" t="s">
        <v>4104</v>
      </c>
      <c r="C160" s="137" t="s">
        <v>3292</v>
      </c>
      <c r="D160" s="137">
        <v>6.21</v>
      </c>
      <c r="E160" s="137">
        <v>1.08</v>
      </c>
      <c r="F160" s="127">
        <f>TRUNC(E160*D160,2)</f>
        <v>6.7</v>
      </c>
      <c r="G160" s="144"/>
    </row>
    <row r="161" spans="1:7" x14ac:dyDescent="0.2">
      <c r="A161" s="311" t="s">
        <v>4125</v>
      </c>
      <c r="B161" s="311"/>
      <c r="C161" s="311"/>
      <c r="D161" s="311"/>
      <c r="E161" s="311"/>
      <c r="F161" s="165">
        <f>SUM(F159:F160)</f>
        <v>7.3500000000000005</v>
      </c>
      <c r="G161" s="144"/>
    </row>
    <row r="162" spans="1:7" x14ac:dyDescent="0.2">
      <c r="G162" s="144"/>
    </row>
    <row r="163" spans="1:7" x14ac:dyDescent="0.2">
      <c r="A163" s="312" t="s">
        <v>4124</v>
      </c>
      <c r="B163" s="312"/>
      <c r="C163" s="312"/>
      <c r="D163" s="312"/>
      <c r="E163" s="312"/>
      <c r="F163" s="173">
        <f>F161+G156</f>
        <v>10.46</v>
      </c>
      <c r="G163" s="144"/>
    </row>
    <row r="164" spans="1:7" x14ac:dyDescent="0.2">
      <c r="A164" s="312" t="s">
        <v>4742</v>
      </c>
      <c r="B164" s="312"/>
      <c r="C164" s="312"/>
      <c r="D164" s="312"/>
      <c r="E164" s="313"/>
      <c r="F164" s="180">
        <f>TRUNC('compos apresentar'!F163*bdi!$D$19,2)</f>
        <v>2.12</v>
      </c>
      <c r="G164" s="144"/>
    </row>
    <row r="165" spans="1:7" x14ac:dyDescent="0.2">
      <c r="A165" s="312" t="s">
        <v>4123</v>
      </c>
      <c r="B165" s="312"/>
      <c r="C165" s="312"/>
      <c r="D165" s="312"/>
      <c r="E165" s="312"/>
      <c r="F165" s="179">
        <f>SUM(F163:F164)</f>
        <v>12.580000000000002</v>
      </c>
      <c r="G165" s="144"/>
    </row>
    <row r="166" spans="1:7" x14ac:dyDescent="0.2">
      <c r="A166" s="178"/>
      <c r="B166" s="178"/>
      <c r="C166" s="178"/>
      <c r="D166" s="178"/>
      <c r="E166" s="178"/>
      <c r="F166" s="178"/>
      <c r="G166" s="144"/>
    </row>
    <row r="167" spans="1:7" x14ac:dyDescent="0.2">
      <c r="G167" s="144"/>
    </row>
    <row r="168" spans="1:7" ht="31.5" x14ac:dyDescent="0.2">
      <c r="A168" s="314" t="s">
        <v>4733</v>
      </c>
      <c r="B168" s="314"/>
      <c r="C168" s="314"/>
      <c r="D168" s="314"/>
      <c r="E168" s="314"/>
      <c r="F168" s="314"/>
      <c r="G168" s="171" t="s">
        <v>4732</v>
      </c>
    </row>
    <row r="169" spans="1:7" x14ac:dyDescent="0.2">
      <c r="G169" s="144"/>
    </row>
    <row r="170" spans="1:7" ht="21" x14ac:dyDescent="0.2">
      <c r="A170" s="175" t="s">
        <v>4118</v>
      </c>
      <c r="B170" s="174" t="s">
        <v>4117</v>
      </c>
      <c r="C170" s="171" t="s">
        <v>4114</v>
      </c>
      <c r="D170" s="171" t="s">
        <v>4113</v>
      </c>
      <c r="E170" s="171" t="s">
        <v>4112</v>
      </c>
      <c r="F170" s="182" t="s">
        <v>4116</v>
      </c>
      <c r="G170" s="181" t="s">
        <v>4115</v>
      </c>
    </row>
    <row r="171" spans="1:7" x14ac:dyDescent="0.2">
      <c r="A171" s="162">
        <v>8</v>
      </c>
      <c r="B171" s="128" t="s">
        <v>4141</v>
      </c>
      <c r="C171" s="152">
        <v>5.65</v>
      </c>
      <c r="D171" s="152">
        <v>12.31</v>
      </c>
      <c r="E171" s="83">
        <v>117.99</v>
      </c>
      <c r="F171" s="127" t="s">
        <v>4731</v>
      </c>
      <c r="G171" s="161">
        <f>TRUNC(F171*D171,2)</f>
        <v>0.98</v>
      </c>
    </row>
    <row r="172" spans="1:7" x14ac:dyDescent="0.2">
      <c r="A172" s="149">
        <v>6</v>
      </c>
      <c r="B172" s="138" t="s">
        <v>4142</v>
      </c>
      <c r="C172" s="152">
        <v>8.56</v>
      </c>
      <c r="D172" s="152">
        <v>18.649999999999999</v>
      </c>
      <c r="E172" s="83">
        <v>117.99</v>
      </c>
      <c r="F172" s="137">
        <v>8.0100000000000005E-2</v>
      </c>
      <c r="G172" s="161">
        <f>TRUNC(F172*D172,2)</f>
        <v>1.49</v>
      </c>
    </row>
    <row r="173" spans="1:7" x14ac:dyDescent="0.2">
      <c r="A173" s="311" t="s">
        <v>4138</v>
      </c>
      <c r="B173" s="311"/>
      <c r="C173" s="311"/>
      <c r="D173" s="311"/>
      <c r="E173" s="311"/>
      <c r="F173" s="311"/>
      <c r="G173" s="155">
        <f>SUM(G171:G172)</f>
        <v>2.4699999999999998</v>
      </c>
    </row>
    <row r="174" spans="1:7" x14ac:dyDescent="0.2">
      <c r="G174" s="144"/>
    </row>
    <row r="175" spans="1:7" ht="21" x14ac:dyDescent="0.2">
      <c r="A175" s="175" t="s">
        <v>4118</v>
      </c>
      <c r="B175" s="174" t="s">
        <v>4130</v>
      </c>
      <c r="C175" s="171" t="s">
        <v>4129</v>
      </c>
      <c r="D175" s="171" t="s">
        <v>4128</v>
      </c>
      <c r="E175" s="171" t="s">
        <v>4116</v>
      </c>
      <c r="F175" s="173" t="s">
        <v>4127</v>
      </c>
      <c r="G175" s="144"/>
    </row>
    <row r="176" spans="1:7" x14ac:dyDescent="0.2">
      <c r="A176" s="129">
        <v>2437</v>
      </c>
      <c r="B176" s="128" t="s">
        <v>4107</v>
      </c>
      <c r="C176" s="127" t="s">
        <v>3292</v>
      </c>
      <c r="D176" s="127">
        <v>7</v>
      </c>
      <c r="E176" s="127">
        <v>1.0940000000000001</v>
      </c>
      <c r="F176" s="127">
        <f>TRUNC(E176*D176,2)</f>
        <v>7.65</v>
      </c>
      <c r="G176" s="144"/>
    </row>
    <row r="177" spans="1:7" x14ac:dyDescent="0.2">
      <c r="A177" s="139">
        <v>102</v>
      </c>
      <c r="B177" s="138" t="s">
        <v>4137</v>
      </c>
      <c r="C177" s="137" t="s">
        <v>3292</v>
      </c>
      <c r="D177" s="137">
        <v>21.18</v>
      </c>
      <c r="E177" s="137">
        <v>0.02</v>
      </c>
      <c r="F177" s="127">
        <f>TRUNC(E177*D177,2)</f>
        <v>0.42</v>
      </c>
      <c r="G177" s="144"/>
    </row>
    <row r="178" spans="1:7" x14ac:dyDescent="0.2">
      <c r="A178" s="311" t="s">
        <v>4125</v>
      </c>
      <c r="B178" s="311"/>
      <c r="C178" s="311"/>
      <c r="D178" s="311"/>
      <c r="E178" s="311"/>
      <c r="F178" s="165">
        <f>SUM(F176:F177)</f>
        <v>8.07</v>
      </c>
      <c r="G178" s="144"/>
    </row>
    <row r="179" spans="1:7" x14ac:dyDescent="0.2">
      <c r="G179" s="144"/>
    </row>
    <row r="180" spans="1:7" x14ac:dyDescent="0.2">
      <c r="A180" s="312" t="s">
        <v>4124</v>
      </c>
      <c r="B180" s="312"/>
      <c r="C180" s="312"/>
      <c r="D180" s="312"/>
      <c r="E180" s="312"/>
      <c r="F180" s="173">
        <f>F178+G173</f>
        <v>10.54</v>
      </c>
      <c r="G180" s="144"/>
    </row>
    <row r="181" spans="1:7" ht="12.75" customHeight="1" x14ac:dyDescent="0.2">
      <c r="A181" s="312" t="s">
        <v>4742</v>
      </c>
      <c r="B181" s="312"/>
      <c r="C181" s="312"/>
      <c r="D181" s="312"/>
      <c r="E181" s="313"/>
      <c r="F181" s="180">
        <f>TRUNC('compos apresentar'!F180*bdi!$D$19,2)</f>
        <v>2.14</v>
      </c>
      <c r="G181" s="144"/>
    </row>
    <row r="182" spans="1:7" x14ac:dyDescent="0.2">
      <c r="A182" s="312" t="s">
        <v>4123</v>
      </c>
      <c r="B182" s="312"/>
      <c r="C182" s="312"/>
      <c r="D182" s="312"/>
      <c r="E182" s="312"/>
      <c r="F182" s="179">
        <f>SUM(F180:F181)</f>
        <v>12.68</v>
      </c>
      <c r="G182" s="144"/>
    </row>
    <row r="183" spans="1:7" x14ac:dyDescent="0.2">
      <c r="A183" s="178"/>
      <c r="B183" s="178"/>
      <c r="C183" s="178"/>
      <c r="D183" s="178"/>
      <c r="E183" s="178"/>
      <c r="F183" s="178"/>
      <c r="G183" s="144"/>
    </row>
    <row r="184" spans="1:7" ht="31.5" x14ac:dyDescent="0.2">
      <c r="A184" s="314" t="s">
        <v>4747</v>
      </c>
      <c r="B184" s="314"/>
      <c r="C184" s="314"/>
      <c r="D184" s="314"/>
      <c r="E184" s="314"/>
      <c r="F184" s="314"/>
      <c r="G184" s="171" t="s">
        <v>4732</v>
      </c>
    </row>
    <row r="185" spans="1:7" x14ac:dyDescent="0.2">
      <c r="G185" s="144"/>
    </row>
    <row r="186" spans="1:7" ht="21" x14ac:dyDescent="0.2">
      <c r="A186" s="175" t="s">
        <v>4118</v>
      </c>
      <c r="B186" s="174" t="s">
        <v>4117</v>
      </c>
      <c r="C186" s="171" t="s">
        <v>4114</v>
      </c>
      <c r="D186" s="171" t="s">
        <v>4113</v>
      </c>
      <c r="E186" s="171" t="s">
        <v>4112</v>
      </c>
      <c r="F186" s="182" t="s">
        <v>4116</v>
      </c>
      <c r="G186" s="181" t="s">
        <v>4115</v>
      </c>
    </row>
    <row r="187" spans="1:7" x14ac:dyDescent="0.2">
      <c r="A187" s="162">
        <v>8</v>
      </c>
      <c r="B187" s="128" t="s">
        <v>4141</v>
      </c>
      <c r="C187" s="152">
        <v>5.65</v>
      </c>
      <c r="D187" s="152">
        <v>12.31</v>
      </c>
      <c r="E187" s="83">
        <v>117.99</v>
      </c>
      <c r="F187" s="127" t="s">
        <v>4731</v>
      </c>
      <c r="G187" s="161">
        <f>TRUNC(F187*D187,2)</f>
        <v>0.98</v>
      </c>
    </row>
    <row r="188" spans="1:7" x14ac:dyDescent="0.2">
      <c r="A188" s="149">
        <v>6</v>
      </c>
      <c r="B188" s="138" t="s">
        <v>4142</v>
      </c>
      <c r="C188" s="152">
        <v>8.56</v>
      </c>
      <c r="D188" s="152">
        <v>18.649999999999999</v>
      </c>
      <c r="E188" s="83">
        <v>117.99</v>
      </c>
      <c r="F188" s="137">
        <v>8.0100000000000005E-2</v>
      </c>
      <c r="G188" s="161">
        <f>TRUNC(F188*D188,2)</f>
        <v>1.49</v>
      </c>
    </row>
    <row r="189" spans="1:7" x14ac:dyDescent="0.2">
      <c r="A189" s="311" t="s">
        <v>4138</v>
      </c>
      <c r="B189" s="311"/>
      <c r="C189" s="311"/>
      <c r="D189" s="311"/>
      <c r="E189" s="311"/>
      <c r="F189" s="311"/>
      <c r="G189" s="155">
        <f>SUM(G187:G188)</f>
        <v>2.4699999999999998</v>
      </c>
    </row>
    <row r="190" spans="1:7" x14ac:dyDescent="0.2">
      <c r="G190" s="144"/>
    </row>
    <row r="191" spans="1:7" ht="21" x14ac:dyDescent="0.2">
      <c r="A191" s="175" t="s">
        <v>4118</v>
      </c>
      <c r="B191" s="174" t="s">
        <v>4130</v>
      </c>
      <c r="C191" s="171" t="s">
        <v>4129</v>
      </c>
      <c r="D191" s="171" t="s">
        <v>4128</v>
      </c>
      <c r="E191" s="171" t="s">
        <v>4116</v>
      </c>
      <c r="F191" s="173" t="s">
        <v>4127</v>
      </c>
      <c r="G191" s="144"/>
    </row>
    <row r="192" spans="1:7" x14ac:dyDescent="0.2">
      <c r="A192" s="129">
        <v>2437</v>
      </c>
      <c r="B192" s="128" t="s">
        <v>4107</v>
      </c>
      <c r="C192" s="127" t="s">
        <v>3292</v>
      </c>
      <c r="D192" s="127">
        <v>7</v>
      </c>
      <c r="E192" s="127">
        <v>1.0940000000000001</v>
      </c>
      <c r="F192" s="127">
        <f>TRUNC(E192*D192,2)</f>
        <v>7.65</v>
      </c>
      <c r="G192" s="144"/>
    </row>
    <row r="193" spans="1:7" x14ac:dyDescent="0.2">
      <c r="A193" s="139">
        <v>102</v>
      </c>
      <c r="B193" s="138" t="s">
        <v>4137</v>
      </c>
      <c r="C193" s="137" t="s">
        <v>3292</v>
      </c>
      <c r="D193" s="137">
        <v>21.18</v>
      </c>
      <c r="E193" s="137">
        <v>0.02</v>
      </c>
      <c r="F193" s="127">
        <f>TRUNC(E193*D193,2)</f>
        <v>0.42</v>
      </c>
      <c r="G193" s="144"/>
    </row>
    <row r="194" spans="1:7" x14ac:dyDescent="0.2">
      <c r="A194" s="311" t="s">
        <v>4125</v>
      </c>
      <c r="B194" s="311"/>
      <c r="C194" s="311"/>
      <c r="D194" s="311"/>
      <c r="E194" s="311"/>
      <c r="F194" s="165">
        <f>SUM(F192:F193)</f>
        <v>8.07</v>
      </c>
      <c r="G194" s="144"/>
    </row>
    <row r="195" spans="1:7" x14ac:dyDescent="0.2">
      <c r="G195" s="144"/>
    </row>
    <row r="196" spans="1:7" x14ac:dyDescent="0.2">
      <c r="A196" s="312" t="s">
        <v>4124</v>
      </c>
      <c r="B196" s="312"/>
      <c r="C196" s="312"/>
      <c r="D196" s="312"/>
      <c r="E196" s="312"/>
      <c r="F196" s="173">
        <f>F194+G189</f>
        <v>10.54</v>
      </c>
      <c r="G196" s="144"/>
    </row>
    <row r="197" spans="1:7" x14ac:dyDescent="0.2">
      <c r="A197" s="312" t="s">
        <v>4742</v>
      </c>
      <c r="B197" s="312"/>
      <c r="C197" s="312"/>
      <c r="D197" s="312"/>
      <c r="E197" s="313"/>
      <c r="F197" s="180">
        <f>TRUNC('compos apresentar'!F196*bdi!$D$19,2)</f>
        <v>2.14</v>
      </c>
      <c r="G197" s="144"/>
    </row>
    <row r="198" spans="1:7" x14ac:dyDescent="0.2">
      <c r="A198" s="312" t="s">
        <v>4123</v>
      </c>
      <c r="B198" s="312"/>
      <c r="C198" s="312"/>
      <c r="D198" s="312"/>
      <c r="E198" s="312"/>
      <c r="F198" s="179">
        <f>SUM(F196:F197)</f>
        <v>12.68</v>
      </c>
      <c r="G198" s="144"/>
    </row>
    <row r="199" spans="1:7" x14ac:dyDescent="0.2">
      <c r="A199" s="178"/>
      <c r="B199" s="178"/>
      <c r="C199" s="178"/>
      <c r="D199" s="178"/>
      <c r="E199" s="178"/>
      <c r="F199" s="178"/>
      <c r="G199" s="144"/>
    </row>
    <row r="200" spans="1:7" ht="31.5" x14ac:dyDescent="0.2">
      <c r="A200" s="316" t="s">
        <v>4748</v>
      </c>
      <c r="B200" s="316"/>
      <c r="C200" s="316"/>
      <c r="D200" s="316"/>
      <c r="E200" s="316"/>
      <c r="F200" s="316"/>
      <c r="G200" s="171" t="s">
        <v>4732</v>
      </c>
    </row>
    <row r="201" spans="1:7" x14ac:dyDescent="0.2">
      <c r="G201" s="144"/>
    </row>
    <row r="202" spans="1:7" ht="21" x14ac:dyDescent="0.2">
      <c r="A202" s="175" t="s">
        <v>4118</v>
      </c>
      <c r="B202" s="174" t="s">
        <v>4117</v>
      </c>
      <c r="C202" s="171" t="s">
        <v>4114</v>
      </c>
      <c r="D202" s="171" t="s">
        <v>4113</v>
      </c>
      <c r="E202" s="171" t="s">
        <v>4112</v>
      </c>
      <c r="F202" s="182" t="s">
        <v>4116</v>
      </c>
      <c r="G202" s="181" t="s">
        <v>4115</v>
      </c>
    </row>
    <row r="203" spans="1:7" x14ac:dyDescent="0.2">
      <c r="A203" s="162">
        <v>6</v>
      </c>
      <c r="B203" s="128" t="s">
        <v>4142</v>
      </c>
      <c r="C203" s="152">
        <v>8.56</v>
      </c>
      <c r="D203" s="152">
        <v>18.649999999999999</v>
      </c>
      <c r="E203" s="83">
        <v>117.99</v>
      </c>
      <c r="F203" s="127">
        <v>7.0199999999999999E-2</v>
      </c>
      <c r="G203" s="161">
        <f>TRUNC(F203*D203,2)</f>
        <v>1.3</v>
      </c>
    </row>
    <row r="204" spans="1:7" x14ac:dyDescent="0.2">
      <c r="A204" s="149">
        <v>8</v>
      </c>
      <c r="B204" s="138" t="s">
        <v>4141</v>
      </c>
      <c r="C204" s="152">
        <v>5.65</v>
      </c>
      <c r="D204" s="152">
        <v>12.31</v>
      </c>
      <c r="E204" s="83">
        <v>117.99</v>
      </c>
      <c r="F204" s="137">
        <v>7.0499999999999993E-2</v>
      </c>
      <c r="G204" s="161">
        <f>TRUNC(F204*D204,2)</f>
        <v>0.86</v>
      </c>
    </row>
    <row r="205" spans="1:7" x14ac:dyDescent="0.2">
      <c r="A205" s="311" t="s">
        <v>4138</v>
      </c>
      <c r="B205" s="311"/>
      <c r="C205" s="311"/>
      <c r="D205" s="311"/>
      <c r="E205" s="311"/>
      <c r="F205" s="311"/>
      <c r="G205" s="155">
        <f>SUM(G203:G204)</f>
        <v>2.16</v>
      </c>
    </row>
    <row r="206" spans="1:7" x14ac:dyDescent="0.2">
      <c r="G206" s="144"/>
    </row>
    <row r="207" spans="1:7" ht="21" x14ac:dyDescent="0.2">
      <c r="A207" s="175" t="s">
        <v>4118</v>
      </c>
      <c r="B207" s="174" t="s">
        <v>4130</v>
      </c>
      <c r="C207" s="171" t="s">
        <v>4129</v>
      </c>
      <c r="D207" s="171" t="s">
        <v>4128</v>
      </c>
      <c r="E207" s="171" t="s">
        <v>4116</v>
      </c>
      <c r="F207" s="173" t="s">
        <v>4127</v>
      </c>
      <c r="G207" s="144"/>
    </row>
    <row r="208" spans="1:7" x14ac:dyDescent="0.2">
      <c r="A208" s="129">
        <v>2448</v>
      </c>
      <c r="B208" s="128" t="s">
        <v>4136</v>
      </c>
      <c r="C208" s="127" t="s">
        <v>3292</v>
      </c>
      <c r="D208" s="127">
        <v>9.5299999999999994</v>
      </c>
      <c r="E208" s="129">
        <v>1.0640000000000001</v>
      </c>
      <c r="F208" s="127">
        <f>TRUNC(E208*D208,2)</f>
        <v>10.130000000000001</v>
      </c>
      <c r="G208" s="144"/>
    </row>
    <row r="209" spans="1:7" x14ac:dyDescent="0.2">
      <c r="A209" s="139">
        <v>102</v>
      </c>
      <c r="B209" s="138" t="s">
        <v>4137</v>
      </c>
      <c r="C209" s="137" t="s">
        <v>3292</v>
      </c>
      <c r="D209" s="137">
        <v>21.18</v>
      </c>
      <c r="E209" s="137">
        <v>2.0500000000000001E-2</v>
      </c>
      <c r="F209" s="127">
        <f>TRUNC(E209*D209,2)</f>
        <v>0.43</v>
      </c>
      <c r="G209" s="144"/>
    </row>
    <row r="210" spans="1:7" x14ac:dyDescent="0.2">
      <c r="A210" s="311" t="s">
        <v>4125</v>
      </c>
      <c r="B210" s="311"/>
      <c r="C210" s="311"/>
      <c r="D210" s="311"/>
      <c r="E210" s="311"/>
      <c r="F210" s="165">
        <f>SUM(F208:F209)</f>
        <v>10.56</v>
      </c>
      <c r="G210" s="144"/>
    </row>
    <row r="211" spans="1:7" x14ac:dyDescent="0.2">
      <c r="G211" s="144"/>
    </row>
    <row r="212" spans="1:7" x14ac:dyDescent="0.2">
      <c r="A212" s="312" t="s">
        <v>4124</v>
      </c>
      <c r="B212" s="312"/>
      <c r="C212" s="312"/>
      <c r="D212" s="312"/>
      <c r="E212" s="312"/>
      <c r="F212" s="173">
        <f>F210+G205</f>
        <v>12.72</v>
      </c>
      <c r="G212" s="144"/>
    </row>
    <row r="213" spans="1:7" x14ac:dyDescent="0.2">
      <c r="A213" s="312" t="s">
        <v>4742</v>
      </c>
      <c r="B213" s="312"/>
      <c r="C213" s="312"/>
      <c r="D213" s="312"/>
      <c r="E213" s="313"/>
      <c r="F213" s="180">
        <f>TRUNC('compos apresentar'!F212*bdi!$D$19,2)</f>
        <v>2.58</v>
      </c>
      <c r="G213" s="144"/>
    </row>
    <row r="214" spans="1:7" x14ac:dyDescent="0.2">
      <c r="A214" s="312" t="s">
        <v>4123</v>
      </c>
      <c r="B214" s="312"/>
      <c r="C214" s="312"/>
      <c r="D214" s="312"/>
      <c r="E214" s="312"/>
      <c r="F214" s="179">
        <f>SUM(F212:F213)</f>
        <v>15.3</v>
      </c>
      <c r="G214" s="144"/>
    </row>
    <row r="215" spans="1:7" x14ac:dyDescent="0.2">
      <c r="A215" s="178"/>
      <c r="B215" s="178"/>
      <c r="C215" s="178"/>
      <c r="D215" s="178"/>
      <c r="E215" s="178"/>
      <c r="F215" s="178"/>
      <c r="G215" s="144"/>
    </row>
    <row r="216" spans="1:7" x14ac:dyDescent="0.2">
      <c r="G216" s="144"/>
    </row>
    <row r="217" spans="1:7" ht="51.75" customHeight="1" x14ac:dyDescent="0.2">
      <c r="A217" s="324" t="s">
        <v>4749</v>
      </c>
      <c r="B217" s="325"/>
      <c r="C217" s="325"/>
      <c r="D217" s="325"/>
      <c r="E217" s="325"/>
      <c r="F217" s="326"/>
      <c r="G217" s="171" t="s">
        <v>4155</v>
      </c>
    </row>
    <row r="218" spans="1:7" x14ac:dyDescent="0.2">
      <c r="G218" s="144"/>
    </row>
    <row r="219" spans="1:7" ht="21" x14ac:dyDescent="0.2">
      <c r="A219" s="175" t="s">
        <v>4118</v>
      </c>
      <c r="B219" s="174" t="s">
        <v>4117</v>
      </c>
      <c r="C219" s="171" t="s">
        <v>4114</v>
      </c>
      <c r="D219" s="171" t="s">
        <v>4113</v>
      </c>
      <c r="E219" s="171" t="s">
        <v>4112</v>
      </c>
      <c r="F219" s="182" t="s">
        <v>4116</v>
      </c>
      <c r="G219" s="181" t="s">
        <v>4115</v>
      </c>
    </row>
    <row r="220" spans="1:7" x14ac:dyDescent="0.2">
      <c r="A220" s="162">
        <v>11</v>
      </c>
      <c r="B220" s="128" t="s">
        <v>4146</v>
      </c>
      <c r="C220" s="152">
        <v>8.56</v>
      </c>
      <c r="D220" s="152">
        <v>18.649999999999999</v>
      </c>
      <c r="E220" s="83">
        <v>117.99</v>
      </c>
      <c r="F220" s="127">
        <v>0.24</v>
      </c>
      <c r="G220" s="161">
        <f>TRUNC(F220*D220,2)</f>
        <v>4.47</v>
      </c>
    </row>
    <row r="221" spans="1:7" x14ac:dyDescent="0.2">
      <c r="A221" s="149">
        <v>8</v>
      </c>
      <c r="B221" s="138" t="s">
        <v>4141</v>
      </c>
      <c r="C221" s="152">
        <v>5.65</v>
      </c>
      <c r="D221" s="152">
        <v>12.31</v>
      </c>
      <c r="E221" s="83">
        <v>117.99</v>
      </c>
      <c r="F221" s="137">
        <v>0.219</v>
      </c>
      <c r="G221" s="161">
        <f>TRUNC(F221*D221,2)</f>
        <v>2.69</v>
      </c>
    </row>
    <row r="222" spans="1:7" x14ac:dyDescent="0.2">
      <c r="A222" s="311" t="s">
        <v>4138</v>
      </c>
      <c r="B222" s="311"/>
      <c r="C222" s="311"/>
      <c r="D222" s="311"/>
      <c r="E222" s="311"/>
      <c r="F222" s="311"/>
      <c r="G222" s="155">
        <f>SUM(G220:G221)</f>
        <v>7.16</v>
      </c>
    </row>
    <row r="223" spans="1:7" ht="31.5" customHeight="1" x14ac:dyDescent="0.2">
      <c r="G223" s="144"/>
    </row>
    <row r="224" spans="1:7" ht="21" x14ac:dyDescent="0.2">
      <c r="A224" s="175" t="s">
        <v>4118</v>
      </c>
      <c r="B224" s="174" t="s">
        <v>4130</v>
      </c>
      <c r="C224" s="171" t="s">
        <v>4129</v>
      </c>
      <c r="D224" s="171" t="s">
        <v>4128</v>
      </c>
      <c r="E224" s="171" t="s">
        <v>4116</v>
      </c>
      <c r="F224" s="173" t="s">
        <v>4127</v>
      </c>
      <c r="G224" s="144"/>
    </row>
    <row r="225" spans="1:7" ht="22.5" x14ac:dyDescent="0.2">
      <c r="A225" s="129">
        <v>88</v>
      </c>
      <c r="B225" s="128" t="s">
        <v>4750</v>
      </c>
      <c r="C225" s="127" t="s">
        <v>3287</v>
      </c>
      <c r="D225" s="127">
        <v>9.17</v>
      </c>
      <c r="E225" s="127">
        <v>0.96299999999999997</v>
      </c>
      <c r="F225" s="127">
        <f>TRUNC(E225*D225,2)</f>
        <v>8.83</v>
      </c>
      <c r="G225" s="144"/>
    </row>
    <row r="226" spans="1:7" x14ac:dyDescent="0.2">
      <c r="A226" s="129">
        <v>20080</v>
      </c>
      <c r="B226" s="128" t="s">
        <v>3617</v>
      </c>
      <c r="C226" s="127" t="s">
        <v>3287</v>
      </c>
      <c r="D226" s="127">
        <v>16.809999999999999</v>
      </c>
      <c r="E226" s="127">
        <v>0.19400000000000001</v>
      </c>
      <c r="F226" s="127">
        <f>TRUNC(E226*D226,2)</f>
        <v>3.26</v>
      </c>
      <c r="G226" s="144"/>
    </row>
    <row r="227" spans="1:7" x14ac:dyDescent="0.2">
      <c r="A227" s="129">
        <v>38383</v>
      </c>
      <c r="B227" s="128" t="s">
        <v>3850</v>
      </c>
      <c r="C227" s="127" t="s">
        <v>3287</v>
      </c>
      <c r="D227" s="127">
        <v>1.58</v>
      </c>
      <c r="E227" s="127">
        <v>2.3E-2</v>
      </c>
      <c r="F227" s="127">
        <f>TRUNC(E227*D227,2)</f>
        <v>0.03</v>
      </c>
      <c r="G227" s="144"/>
    </row>
    <row r="228" spans="1:7" ht="22.5" x14ac:dyDescent="0.2">
      <c r="A228" s="139">
        <v>20083</v>
      </c>
      <c r="B228" s="138" t="s">
        <v>3733</v>
      </c>
      <c r="C228" s="127" t="s">
        <v>3287</v>
      </c>
      <c r="D228" s="137">
        <v>58.37</v>
      </c>
      <c r="E228" s="137">
        <v>5.1999999999999998E-2</v>
      </c>
      <c r="F228" s="127">
        <f>TRUNC(E228*D228,2)</f>
        <v>3.03</v>
      </c>
      <c r="G228" s="144"/>
    </row>
    <row r="229" spans="1:7" x14ac:dyDescent="0.2">
      <c r="A229" s="311" t="s">
        <v>4125</v>
      </c>
      <c r="B229" s="311"/>
      <c r="C229" s="311"/>
      <c r="D229" s="311"/>
      <c r="E229" s="311"/>
      <c r="F229" s="165">
        <f>SUM(F225:F228)</f>
        <v>15.149999999999999</v>
      </c>
      <c r="G229" s="144"/>
    </row>
    <row r="230" spans="1:7" x14ac:dyDescent="0.2">
      <c r="G230" s="144"/>
    </row>
    <row r="231" spans="1:7" x14ac:dyDescent="0.2">
      <c r="A231" s="312" t="s">
        <v>4124</v>
      </c>
      <c r="B231" s="312"/>
      <c r="C231" s="312"/>
      <c r="D231" s="312"/>
      <c r="E231" s="312"/>
      <c r="F231" s="173">
        <f>F229+G222</f>
        <v>22.31</v>
      </c>
      <c r="G231" s="144"/>
    </row>
    <row r="232" spans="1:7" ht="12.75" customHeight="1" x14ac:dyDescent="0.2">
      <c r="A232" s="312" t="s">
        <v>4742</v>
      </c>
      <c r="B232" s="312"/>
      <c r="C232" s="312"/>
      <c r="D232" s="312"/>
      <c r="E232" s="313"/>
      <c r="F232" s="180">
        <f>TRUNC('compos apresentar'!F231*bdi!$D$19,2)</f>
        <v>4.53</v>
      </c>
      <c r="G232" s="144"/>
    </row>
    <row r="233" spans="1:7" x14ac:dyDescent="0.2">
      <c r="A233" s="312" t="s">
        <v>4123</v>
      </c>
      <c r="B233" s="312"/>
      <c r="C233" s="312"/>
      <c r="D233" s="312"/>
      <c r="E233" s="312"/>
      <c r="F233" s="179">
        <f>SUM(F231:F232)</f>
        <v>26.84</v>
      </c>
      <c r="G233" s="144"/>
    </row>
    <row r="234" spans="1:7" x14ac:dyDescent="0.2">
      <c r="G234" s="144"/>
    </row>
    <row r="235" spans="1:7" x14ac:dyDescent="0.2">
      <c r="G235" s="144"/>
    </row>
    <row r="236" spans="1:7" ht="35.25" customHeight="1" x14ac:dyDescent="0.2">
      <c r="A236" s="324" t="s">
        <v>4730</v>
      </c>
      <c r="B236" s="325"/>
      <c r="C236" s="325"/>
      <c r="D236" s="325"/>
      <c r="E236" s="325"/>
      <c r="F236" s="326"/>
      <c r="G236" s="171" t="s">
        <v>4155</v>
      </c>
    </row>
    <row r="237" spans="1:7" x14ac:dyDescent="0.2">
      <c r="G237" s="144"/>
    </row>
    <row r="238" spans="1:7" ht="21" x14ac:dyDescent="0.2">
      <c r="A238" s="175" t="s">
        <v>4118</v>
      </c>
      <c r="B238" s="174" t="s">
        <v>4117</v>
      </c>
      <c r="C238" s="171" t="s">
        <v>4114</v>
      </c>
      <c r="D238" s="171" t="s">
        <v>4113</v>
      </c>
      <c r="E238" s="171" t="s">
        <v>4112</v>
      </c>
      <c r="F238" s="182" t="s">
        <v>4116</v>
      </c>
      <c r="G238" s="181" t="s">
        <v>4115</v>
      </c>
    </row>
    <row r="239" spans="1:7" x14ac:dyDescent="0.2">
      <c r="A239" s="162">
        <v>11</v>
      </c>
      <c r="B239" s="128" t="s">
        <v>4146</v>
      </c>
      <c r="C239" s="152">
        <v>8.56</v>
      </c>
      <c r="D239" s="152">
        <v>18.649999999999999</v>
      </c>
      <c r="E239" s="83">
        <v>117.99</v>
      </c>
      <c r="F239" s="127">
        <v>0.32</v>
      </c>
      <c r="G239" s="161">
        <f>TRUNC(F239*D239,2)</f>
        <v>5.96</v>
      </c>
    </row>
    <row r="240" spans="1:7" x14ac:dyDescent="0.2">
      <c r="A240" s="149">
        <v>8</v>
      </c>
      <c r="B240" s="138" t="s">
        <v>4141</v>
      </c>
      <c r="C240" s="152">
        <v>5.65</v>
      </c>
      <c r="D240" s="152">
        <v>12.31</v>
      </c>
      <c r="E240" s="83">
        <v>117.99</v>
      </c>
      <c r="F240" s="137">
        <v>0.28999999999999998</v>
      </c>
      <c r="G240" s="161">
        <f>TRUNC(F240*D240,2)</f>
        <v>3.56</v>
      </c>
    </row>
    <row r="241" spans="1:7" x14ac:dyDescent="0.2">
      <c r="A241" s="311" t="s">
        <v>4138</v>
      </c>
      <c r="B241" s="311"/>
      <c r="C241" s="311"/>
      <c r="D241" s="311"/>
      <c r="E241" s="311"/>
      <c r="F241" s="311"/>
      <c r="G241" s="155">
        <f>SUM(G239:G240)</f>
        <v>9.52</v>
      </c>
    </row>
    <row r="242" spans="1:7" x14ac:dyDescent="0.2">
      <c r="G242" s="144"/>
    </row>
    <row r="243" spans="1:7" ht="21" x14ac:dyDescent="0.2">
      <c r="A243" s="175" t="s">
        <v>4118</v>
      </c>
      <c r="B243" s="174" t="s">
        <v>4130</v>
      </c>
      <c r="C243" s="171" t="s">
        <v>4129</v>
      </c>
      <c r="D243" s="171" t="s">
        <v>4128</v>
      </c>
      <c r="E243" s="171" t="s">
        <v>4116</v>
      </c>
      <c r="F243" s="173" t="s">
        <v>4127</v>
      </c>
      <c r="G243" s="144"/>
    </row>
    <row r="244" spans="1:7" ht="33.75" x14ac:dyDescent="0.2">
      <c r="A244" s="129">
        <v>105</v>
      </c>
      <c r="B244" s="128" t="s">
        <v>3615</v>
      </c>
      <c r="C244" s="127" t="s">
        <v>3287</v>
      </c>
      <c r="D244" s="127">
        <v>316.31</v>
      </c>
      <c r="E244" s="127">
        <v>0.96699999999999997</v>
      </c>
      <c r="F244" s="127">
        <f>TRUNC(E244*D244,2)</f>
        <v>305.87</v>
      </c>
      <c r="G244" s="144"/>
    </row>
    <row r="245" spans="1:7" x14ac:dyDescent="0.2">
      <c r="A245" s="129">
        <v>20080</v>
      </c>
      <c r="B245" s="128" t="s">
        <v>3617</v>
      </c>
      <c r="C245" s="127" t="s">
        <v>3287</v>
      </c>
      <c r="D245" s="127">
        <v>16.809999999999999</v>
      </c>
      <c r="E245" s="127">
        <v>0.19400000000000001</v>
      </c>
      <c r="F245" s="127">
        <f>TRUNC(E245*D245,2)</f>
        <v>3.26</v>
      </c>
      <c r="G245" s="144"/>
    </row>
    <row r="246" spans="1:7" x14ac:dyDescent="0.2">
      <c r="A246" s="129">
        <v>38383</v>
      </c>
      <c r="B246" s="128" t="s">
        <v>3850</v>
      </c>
      <c r="C246" s="127" t="s">
        <v>3287</v>
      </c>
      <c r="D246" s="127">
        <v>1.58</v>
      </c>
      <c r="E246" s="127">
        <v>4.4999999999999998E-2</v>
      </c>
      <c r="F246" s="127">
        <f>TRUNC(E246*D246,2)</f>
        <v>7.0000000000000007E-2</v>
      </c>
      <c r="G246" s="144"/>
    </row>
    <row r="247" spans="1:7" ht="22.5" x14ac:dyDescent="0.2">
      <c r="A247" s="139">
        <v>20083</v>
      </c>
      <c r="B247" s="138" t="s">
        <v>3733</v>
      </c>
      <c r="C247" s="127" t="s">
        <v>3287</v>
      </c>
      <c r="D247" s="137">
        <v>58.37</v>
      </c>
      <c r="E247" s="137">
        <v>5.0999999999999997E-2</v>
      </c>
      <c r="F247" s="127">
        <f>TRUNC(E247*D247,2)</f>
        <v>2.97</v>
      </c>
      <c r="G247" s="144"/>
    </row>
    <row r="248" spans="1:7" x14ac:dyDescent="0.2">
      <c r="A248" s="311" t="s">
        <v>4125</v>
      </c>
      <c r="B248" s="311"/>
      <c r="C248" s="311"/>
      <c r="D248" s="311"/>
      <c r="E248" s="311"/>
      <c r="F248" s="165">
        <f>SUM(F244:F247)</f>
        <v>312.17</v>
      </c>
      <c r="G248" s="144"/>
    </row>
    <row r="249" spans="1:7" x14ac:dyDescent="0.2">
      <c r="G249" s="144"/>
    </row>
    <row r="250" spans="1:7" x14ac:dyDescent="0.2">
      <c r="A250" s="312" t="s">
        <v>4124</v>
      </c>
      <c r="B250" s="312"/>
      <c r="C250" s="312"/>
      <c r="D250" s="312"/>
      <c r="E250" s="312"/>
      <c r="F250" s="173">
        <f>F248+G241</f>
        <v>321.69</v>
      </c>
      <c r="G250" s="144"/>
    </row>
    <row r="251" spans="1:7" ht="12.75" customHeight="1" x14ac:dyDescent="0.2">
      <c r="A251" s="312" t="s">
        <v>4742</v>
      </c>
      <c r="B251" s="312"/>
      <c r="C251" s="312"/>
      <c r="D251" s="312"/>
      <c r="E251" s="313"/>
      <c r="F251" s="180">
        <f>TRUNC('compos apresentar'!F250*bdi!$D$19,2)</f>
        <v>65.430000000000007</v>
      </c>
      <c r="G251" s="144"/>
    </row>
    <row r="252" spans="1:7" x14ac:dyDescent="0.2">
      <c r="A252" s="312" t="s">
        <v>4123</v>
      </c>
      <c r="B252" s="312"/>
      <c r="C252" s="312"/>
      <c r="D252" s="312"/>
      <c r="E252" s="312"/>
      <c r="F252" s="179">
        <f>SUM(F250:F251)</f>
        <v>387.12</v>
      </c>
      <c r="G252" s="144"/>
    </row>
    <row r="253" spans="1:7" x14ac:dyDescent="0.2">
      <c r="G253" s="144"/>
    </row>
    <row r="254" spans="1:7" x14ac:dyDescent="0.2">
      <c r="G254" s="144"/>
    </row>
    <row r="255" spans="1:7" ht="31.5" x14ac:dyDescent="0.2">
      <c r="A255" s="314" t="s">
        <v>4729</v>
      </c>
      <c r="B255" s="314"/>
      <c r="C255" s="314"/>
      <c r="D255" s="314"/>
      <c r="E255" s="314"/>
      <c r="F255" s="314"/>
      <c r="G255" s="171" t="s">
        <v>4155</v>
      </c>
    </row>
    <row r="256" spans="1:7" x14ac:dyDescent="0.2">
      <c r="G256" s="144"/>
    </row>
    <row r="257" spans="1:7" ht="21" x14ac:dyDescent="0.2">
      <c r="A257" s="175" t="s">
        <v>4118</v>
      </c>
      <c r="B257" s="174" t="s">
        <v>4117</v>
      </c>
      <c r="C257" s="171" t="s">
        <v>4114</v>
      </c>
      <c r="D257" s="171" t="s">
        <v>4113</v>
      </c>
      <c r="E257" s="171" t="s">
        <v>4112</v>
      </c>
      <c r="F257" s="182" t="s">
        <v>4116</v>
      </c>
      <c r="G257" s="181" t="s">
        <v>4115</v>
      </c>
    </row>
    <row r="258" spans="1:7" x14ac:dyDescent="0.2">
      <c r="A258" s="162">
        <v>11</v>
      </c>
      <c r="B258" s="128" t="s">
        <v>4146</v>
      </c>
      <c r="C258" s="152">
        <v>8.56</v>
      </c>
      <c r="D258" s="152">
        <v>18.649999999999999</v>
      </c>
      <c r="E258" s="83">
        <v>117.99</v>
      </c>
      <c r="F258" s="127">
        <v>0.151</v>
      </c>
      <c r="G258" s="161">
        <f>TRUNC(F258*D258,2)</f>
        <v>2.81</v>
      </c>
    </row>
    <row r="259" spans="1:7" x14ac:dyDescent="0.2">
      <c r="A259" s="149">
        <v>8</v>
      </c>
      <c r="B259" s="138" t="s">
        <v>4141</v>
      </c>
      <c r="C259" s="152">
        <v>5.65</v>
      </c>
      <c r="D259" s="152">
        <v>12.31</v>
      </c>
      <c r="E259" s="83">
        <v>117.99</v>
      </c>
      <c r="F259" s="137">
        <v>0.151</v>
      </c>
      <c r="G259" s="161">
        <f>TRUNC(F259*D259,2)</f>
        <v>1.85</v>
      </c>
    </row>
    <row r="260" spans="1:7" x14ac:dyDescent="0.2">
      <c r="A260" s="311" t="s">
        <v>4138</v>
      </c>
      <c r="B260" s="311"/>
      <c r="C260" s="311"/>
      <c r="D260" s="311"/>
      <c r="E260" s="311"/>
      <c r="F260" s="311"/>
      <c r="G260" s="155">
        <f>SUM(G258:G259)</f>
        <v>4.66</v>
      </c>
    </row>
    <row r="261" spans="1:7" x14ac:dyDescent="0.2">
      <c r="G261" s="144"/>
    </row>
    <row r="262" spans="1:7" ht="21" x14ac:dyDescent="0.2">
      <c r="A262" s="175" t="s">
        <v>4118</v>
      </c>
      <c r="B262" s="174" t="s">
        <v>4130</v>
      </c>
      <c r="C262" s="171" t="s">
        <v>4129</v>
      </c>
      <c r="D262" s="171" t="s">
        <v>4128</v>
      </c>
      <c r="E262" s="171" t="s">
        <v>4116</v>
      </c>
      <c r="F262" s="173" t="s">
        <v>4127</v>
      </c>
      <c r="G262" s="144"/>
    </row>
    <row r="263" spans="1:7" x14ac:dyDescent="0.2">
      <c r="A263" s="129" t="s">
        <v>4102</v>
      </c>
      <c r="B263" s="128" t="s">
        <v>4101</v>
      </c>
      <c r="C263" s="127" t="s">
        <v>3287</v>
      </c>
      <c r="D263" s="127">
        <v>41.8</v>
      </c>
      <c r="E263" s="127">
        <v>0.99529999999999996</v>
      </c>
      <c r="F263" s="127">
        <f>TRUNC(E263*D263,2)</f>
        <v>41.6</v>
      </c>
      <c r="G263" s="144"/>
    </row>
    <row r="264" spans="1:7" x14ac:dyDescent="0.2">
      <c r="A264" s="311" t="s">
        <v>4125</v>
      </c>
      <c r="B264" s="311"/>
      <c r="C264" s="311"/>
      <c r="D264" s="311"/>
      <c r="E264" s="311"/>
      <c r="F264" s="165">
        <f>SUM(F263)</f>
        <v>41.6</v>
      </c>
      <c r="G264" s="144"/>
    </row>
    <row r="265" spans="1:7" x14ac:dyDescent="0.2">
      <c r="G265" s="144"/>
    </row>
    <row r="266" spans="1:7" x14ac:dyDescent="0.2">
      <c r="A266" s="312" t="s">
        <v>4124</v>
      </c>
      <c r="B266" s="312"/>
      <c r="C266" s="312"/>
      <c r="D266" s="312"/>
      <c r="E266" s="312"/>
      <c r="F266" s="173">
        <f>F264+G260</f>
        <v>46.260000000000005</v>
      </c>
      <c r="G266" s="144"/>
    </row>
    <row r="267" spans="1:7" ht="12.75" customHeight="1" x14ac:dyDescent="0.2">
      <c r="A267" s="312" t="s">
        <v>4742</v>
      </c>
      <c r="B267" s="312"/>
      <c r="C267" s="312"/>
      <c r="D267" s="312"/>
      <c r="E267" s="313"/>
      <c r="F267" s="180">
        <f>TRUNC('compos apresentar'!F266*bdi!$D$19,2)</f>
        <v>9.4</v>
      </c>
      <c r="G267" s="144"/>
    </row>
    <row r="268" spans="1:7" x14ac:dyDescent="0.2">
      <c r="A268" s="312" t="s">
        <v>4123</v>
      </c>
      <c r="B268" s="312"/>
      <c r="C268" s="312"/>
      <c r="D268" s="312"/>
      <c r="E268" s="312"/>
      <c r="F268" s="179">
        <f>SUM(F266:F267)</f>
        <v>55.660000000000004</v>
      </c>
      <c r="G268" s="144"/>
    </row>
    <row r="269" spans="1:7" x14ac:dyDescent="0.2">
      <c r="A269" s="178"/>
      <c r="B269" s="178"/>
      <c r="C269" s="178"/>
      <c r="D269" s="178"/>
      <c r="E269" s="178"/>
      <c r="F269" s="178"/>
      <c r="G269" s="144"/>
    </row>
    <row r="270" spans="1:7" ht="31.5" x14ac:dyDescent="0.2">
      <c r="A270" s="314" t="s">
        <v>4728</v>
      </c>
      <c r="B270" s="314"/>
      <c r="C270" s="314"/>
      <c r="D270" s="314"/>
      <c r="E270" s="314"/>
      <c r="F270" s="314"/>
      <c r="G270" s="171" t="s">
        <v>4155</v>
      </c>
    </row>
    <row r="271" spans="1:7" x14ac:dyDescent="0.2">
      <c r="G271" s="144"/>
    </row>
    <row r="272" spans="1:7" ht="21" x14ac:dyDescent="0.2">
      <c r="A272" s="175" t="s">
        <v>4118</v>
      </c>
      <c r="B272" s="174" t="s">
        <v>4117</v>
      </c>
      <c r="C272" s="171" t="s">
        <v>4114</v>
      </c>
      <c r="D272" s="171" t="s">
        <v>4113</v>
      </c>
      <c r="E272" s="171" t="s">
        <v>4112</v>
      </c>
      <c r="F272" s="182" t="s">
        <v>4116</v>
      </c>
      <c r="G272" s="181" t="s">
        <v>4115</v>
      </c>
    </row>
    <row r="273" spans="1:7" x14ac:dyDescent="0.2">
      <c r="A273" s="162">
        <v>11</v>
      </c>
      <c r="B273" s="128" t="s">
        <v>4146</v>
      </c>
      <c r="C273" s="152">
        <v>8.56</v>
      </c>
      <c r="D273" s="152">
        <v>18.649999999999999</v>
      </c>
      <c r="E273" s="83">
        <v>117.99</v>
      </c>
      <c r="F273" s="127">
        <v>0.25</v>
      </c>
      <c r="G273" s="161">
        <f>TRUNC(F273*D273,2)</f>
        <v>4.66</v>
      </c>
    </row>
    <row r="274" spans="1:7" x14ac:dyDescent="0.2">
      <c r="A274" s="149">
        <v>8</v>
      </c>
      <c r="B274" s="138" t="s">
        <v>4141</v>
      </c>
      <c r="C274" s="152">
        <v>5.65</v>
      </c>
      <c r="D274" s="152">
        <v>12.31</v>
      </c>
      <c r="E274" s="83">
        <v>117.99</v>
      </c>
      <c r="F274" s="137">
        <v>0.254</v>
      </c>
      <c r="G274" s="161">
        <f>TRUNC(F274*D274,2)</f>
        <v>3.12</v>
      </c>
    </row>
    <row r="275" spans="1:7" x14ac:dyDescent="0.2">
      <c r="A275" s="311" t="s">
        <v>4138</v>
      </c>
      <c r="B275" s="311"/>
      <c r="C275" s="311"/>
      <c r="D275" s="311"/>
      <c r="E275" s="311"/>
      <c r="F275" s="311"/>
      <c r="G275" s="155">
        <f>SUM(G273:G274)</f>
        <v>7.78</v>
      </c>
    </row>
    <row r="276" spans="1:7" x14ac:dyDescent="0.2">
      <c r="G276" s="144"/>
    </row>
    <row r="277" spans="1:7" ht="21" x14ac:dyDescent="0.2">
      <c r="A277" s="175" t="s">
        <v>4118</v>
      </c>
      <c r="B277" s="174" t="s">
        <v>4130</v>
      </c>
      <c r="C277" s="171" t="s">
        <v>4129</v>
      </c>
      <c r="D277" s="171" t="s">
        <v>4128</v>
      </c>
      <c r="E277" s="171" t="s">
        <v>4116</v>
      </c>
      <c r="F277" s="173" t="s">
        <v>4127</v>
      </c>
      <c r="G277" s="144"/>
    </row>
    <row r="278" spans="1:7" ht="22.5" x14ac:dyDescent="0.2">
      <c r="A278" s="129" t="s">
        <v>3614</v>
      </c>
      <c r="B278" s="128" t="s">
        <v>3613</v>
      </c>
      <c r="C278" s="127" t="s">
        <v>3287</v>
      </c>
      <c r="D278" s="127">
        <v>14.37</v>
      </c>
      <c r="E278" s="127">
        <v>0.996</v>
      </c>
      <c r="F278" s="127">
        <f>TRUNC(E278*D278,2)</f>
        <v>14.31</v>
      </c>
      <c r="G278" s="144"/>
    </row>
    <row r="279" spans="1:7" x14ac:dyDescent="0.2">
      <c r="A279" s="311" t="s">
        <v>4125</v>
      </c>
      <c r="B279" s="311"/>
      <c r="C279" s="311"/>
      <c r="D279" s="311"/>
      <c r="E279" s="311"/>
      <c r="F279" s="165">
        <f>SUM(F278)</f>
        <v>14.31</v>
      </c>
      <c r="G279" s="144"/>
    </row>
    <row r="280" spans="1:7" x14ac:dyDescent="0.2">
      <c r="G280" s="144"/>
    </row>
    <row r="281" spans="1:7" x14ac:dyDescent="0.2">
      <c r="A281" s="312" t="s">
        <v>4124</v>
      </c>
      <c r="B281" s="312"/>
      <c r="C281" s="312"/>
      <c r="D281" s="312"/>
      <c r="E281" s="312"/>
      <c r="F281" s="173">
        <f>F279+G275</f>
        <v>22.09</v>
      </c>
      <c r="G281" s="144"/>
    </row>
    <row r="282" spans="1:7" ht="12.75" customHeight="1" x14ac:dyDescent="0.2">
      <c r="A282" s="312" t="s">
        <v>4742</v>
      </c>
      <c r="B282" s="312"/>
      <c r="C282" s="312"/>
      <c r="D282" s="312"/>
      <c r="E282" s="313"/>
      <c r="F282" s="180">
        <f>TRUNC('compos apresentar'!F281*bdi!$D$19,2)</f>
        <v>4.49</v>
      </c>
      <c r="G282" s="144"/>
    </row>
    <row r="283" spans="1:7" x14ac:dyDescent="0.2">
      <c r="A283" s="312" t="s">
        <v>4123</v>
      </c>
      <c r="B283" s="312"/>
      <c r="C283" s="312"/>
      <c r="D283" s="312"/>
      <c r="E283" s="312"/>
      <c r="F283" s="179">
        <f>SUM(F281:F282)</f>
        <v>26.58</v>
      </c>
      <c r="G283" s="144"/>
    </row>
    <row r="284" spans="1:7" x14ac:dyDescent="0.2">
      <c r="A284" s="178"/>
      <c r="B284" s="178"/>
      <c r="C284" s="178"/>
      <c r="D284" s="178"/>
      <c r="E284" s="178"/>
      <c r="F284" s="178"/>
      <c r="G284" s="144"/>
    </row>
    <row r="285" spans="1:7" ht="31.5" x14ac:dyDescent="0.2">
      <c r="A285" s="314" t="s">
        <v>4751</v>
      </c>
      <c r="B285" s="314"/>
      <c r="C285" s="314"/>
      <c r="D285" s="314"/>
      <c r="E285" s="314"/>
      <c r="F285" s="314"/>
      <c r="G285" s="171" t="s">
        <v>4155</v>
      </c>
    </row>
    <row r="286" spans="1:7" x14ac:dyDescent="0.2">
      <c r="G286" s="144"/>
    </row>
    <row r="287" spans="1:7" ht="21" x14ac:dyDescent="0.2">
      <c r="A287" s="175" t="s">
        <v>4118</v>
      </c>
      <c r="B287" s="174" t="s">
        <v>4117</v>
      </c>
      <c r="C287" s="171" t="s">
        <v>4114</v>
      </c>
      <c r="D287" s="171" t="s">
        <v>4113</v>
      </c>
      <c r="E287" s="171" t="s">
        <v>4112</v>
      </c>
      <c r="F287" s="182" t="s">
        <v>4116</v>
      </c>
      <c r="G287" s="181" t="s">
        <v>4115</v>
      </c>
    </row>
    <row r="288" spans="1:7" x14ac:dyDescent="0.2">
      <c r="A288" s="162">
        <v>8</v>
      </c>
      <c r="B288" s="128" t="s">
        <v>4141</v>
      </c>
      <c r="C288" s="152">
        <v>5.65</v>
      </c>
      <c r="D288" s="152">
        <v>12.31</v>
      </c>
      <c r="E288" s="83">
        <v>117.99</v>
      </c>
      <c r="F288" s="127">
        <v>9.0499999999999997E-2</v>
      </c>
      <c r="G288" s="161">
        <f>TRUNC(F288*D288,2)</f>
        <v>1.1100000000000001</v>
      </c>
    </row>
    <row r="289" spans="1:7" x14ac:dyDescent="0.2">
      <c r="A289" s="149">
        <v>11</v>
      </c>
      <c r="B289" s="138" t="s">
        <v>4146</v>
      </c>
      <c r="C289" s="152">
        <v>8.56</v>
      </c>
      <c r="D289" s="152">
        <v>18.649999999999999</v>
      </c>
      <c r="E289" s="83">
        <v>117.99</v>
      </c>
      <c r="F289" s="137">
        <v>9.0700000000000003E-2</v>
      </c>
      <c r="G289" s="161">
        <f>TRUNC(F289*D289,2)</f>
        <v>1.69</v>
      </c>
    </row>
    <row r="290" spans="1:7" x14ac:dyDescent="0.2">
      <c r="A290" s="311" t="s">
        <v>4138</v>
      </c>
      <c r="B290" s="311"/>
      <c r="C290" s="311"/>
      <c r="D290" s="311"/>
      <c r="E290" s="311"/>
      <c r="F290" s="311"/>
      <c r="G290" s="155">
        <f>SUM(G288:G289)</f>
        <v>2.8</v>
      </c>
    </row>
    <row r="291" spans="1:7" x14ac:dyDescent="0.2">
      <c r="G291" s="144"/>
    </row>
    <row r="292" spans="1:7" ht="21" x14ac:dyDescent="0.2">
      <c r="A292" s="175" t="s">
        <v>4118</v>
      </c>
      <c r="B292" s="174" t="s">
        <v>4130</v>
      </c>
      <c r="C292" s="171" t="s">
        <v>4129</v>
      </c>
      <c r="D292" s="171" t="s">
        <v>4128</v>
      </c>
      <c r="E292" s="171" t="s">
        <v>4116</v>
      </c>
      <c r="F292" s="173" t="s">
        <v>4127</v>
      </c>
      <c r="G292" s="144"/>
    </row>
    <row r="293" spans="1:7" x14ac:dyDescent="0.2">
      <c r="A293" s="129" t="s">
        <v>4154</v>
      </c>
      <c r="B293" s="128" t="s">
        <v>4153</v>
      </c>
      <c r="C293" s="127" t="s">
        <v>3290</v>
      </c>
      <c r="D293" s="137">
        <v>0.38</v>
      </c>
      <c r="E293" s="127">
        <v>0.8</v>
      </c>
      <c r="F293" s="127">
        <f>TRUNC(E293*D293,2)</f>
        <v>0.3</v>
      </c>
      <c r="G293" s="144"/>
    </row>
    <row r="294" spans="1:7" ht="22.5" x14ac:dyDescent="0.2">
      <c r="A294" s="139" t="s">
        <v>4752</v>
      </c>
      <c r="B294" s="138" t="s">
        <v>4753</v>
      </c>
      <c r="C294" s="137" t="s">
        <v>3287</v>
      </c>
      <c r="D294" s="137">
        <v>13.07</v>
      </c>
      <c r="E294" s="137">
        <v>1</v>
      </c>
      <c r="F294" s="127">
        <f>TRUNC(E294*D294,2)</f>
        <v>13.07</v>
      </c>
      <c r="G294" s="144"/>
    </row>
    <row r="295" spans="1:7" x14ac:dyDescent="0.2">
      <c r="A295" s="311" t="s">
        <v>4125</v>
      </c>
      <c r="B295" s="311"/>
      <c r="C295" s="311"/>
      <c r="D295" s="311"/>
      <c r="E295" s="311"/>
      <c r="F295" s="165">
        <f>SUM(F293:F294)</f>
        <v>13.370000000000001</v>
      </c>
      <c r="G295" s="144"/>
    </row>
    <row r="296" spans="1:7" x14ac:dyDescent="0.2">
      <c r="G296" s="144"/>
    </row>
    <row r="297" spans="1:7" x14ac:dyDescent="0.2">
      <c r="A297" s="312" t="s">
        <v>4124</v>
      </c>
      <c r="B297" s="312"/>
      <c r="C297" s="312"/>
      <c r="D297" s="312"/>
      <c r="E297" s="312"/>
      <c r="F297" s="173">
        <f>F295+G290</f>
        <v>16.170000000000002</v>
      </c>
      <c r="G297" s="144"/>
    </row>
    <row r="298" spans="1:7" x14ac:dyDescent="0.2">
      <c r="A298" s="312" t="s">
        <v>4742</v>
      </c>
      <c r="B298" s="312"/>
      <c r="C298" s="312"/>
      <c r="D298" s="312"/>
      <c r="E298" s="313"/>
      <c r="F298" s="180">
        <f>TRUNC('compos apresentar'!F297*bdi!$D$19,2)</f>
        <v>3.28</v>
      </c>
      <c r="G298" s="144"/>
    </row>
    <row r="299" spans="1:7" x14ac:dyDescent="0.2">
      <c r="A299" s="312" t="s">
        <v>4123</v>
      </c>
      <c r="B299" s="312"/>
      <c r="C299" s="312"/>
      <c r="D299" s="312"/>
      <c r="E299" s="312"/>
      <c r="F299" s="179">
        <f>SUM(F297:F298)</f>
        <v>19.450000000000003</v>
      </c>
      <c r="G299" s="144"/>
    </row>
    <row r="300" spans="1:7" x14ac:dyDescent="0.2">
      <c r="A300" s="178"/>
      <c r="B300" s="178"/>
      <c r="C300" s="178"/>
      <c r="D300" s="178"/>
      <c r="E300" s="178"/>
      <c r="F300" s="178"/>
      <c r="G300" s="144"/>
    </row>
    <row r="301" spans="1:7" ht="31.5" x14ac:dyDescent="0.2">
      <c r="A301" s="314" t="s">
        <v>4755</v>
      </c>
      <c r="B301" s="314"/>
      <c r="C301" s="314"/>
      <c r="D301" s="314"/>
      <c r="E301" s="314"/>
      <c r="F301" s="314"/>
      <c r="G301" s="171" t="s">
        <v>4155</v>
      </c>
    </row>
    <row r="302" spans="1:7" x14ac:dyDescent="0.2">
      <c r="G302" s="144"/>
    </row>
    <row r="303" spans="1:7" ht="21" x14ac:dyDescent="0.2">
      <c r="A303" s="175" t="s">
        <v>4118</v>
      </c>
      <c r="B303" s="174" t="s">
        <v>4117</v>
      </c>
      <c r="C303" s="171" t="s">
        <v>4114</v>
      </c>
      <c r="D303" s="171" t="s">
        <v>4113</v>
      </c>
      <c r="E303" s="171" t="s">
        <v>4112</v>
      </c>
      <c r="F303" s="182" t="s">
        <v>4116</v>
      </c>
      <c r="G303" s="181" t="s">
        <v>4115</v>
      </c>
    </row>
    <row r="304" spans="1:7" x14ac:dyDescent="0.2">
      <c r="A304" s="162">
        <v>8</v>
      </c>
      <c r="B304" s="128" t="s">
        <v>4141</v>
      </c>
      <c r="C304" s="152">
        <v>5.65</v>
      </c>
      <c r="D304" s="152">
        <v>12.31</v>
      </c>
      <c r="E304" s="83">
        <v>117.99</v>
      </c>
      <c r="F304" s="127">
        <v>9.0499999999999997E-2</v>
      </c>
      <c r="G304" s="161">
        <f>TRUNC(F304*D304,2)</f>
        <v>1.1100000000000001</v>
      </c>
    </row>
    <row r="305" spans="1:7" x14ac:dyDescent="0.2">
      <c r="A305" s="149">
        <v>11</v>
      </c>
      <c r="B305" s="138" t="s">
        <v>4146</v>
      </c>
      <c r="C305" s="152">
        <v>8.56</v>
      </c>
      <c r="D305" s="152">
        <v>18.649999999999999</v>
      </c>
      <c r="E305" s="83">
        <v>117.99</v>
      </c>
      <c r="F305" s="137">
        <v>9.0700000000000003E-2</v>
      </c>
      <c r="G305" s="161">
        <f>TRUNC(F305*D305,2)</f>
        <v>1.69</v>
      </c>
    </row>
    <row r="306" spans="1:7" x14ac:dyDescent="0.2">
      <c r="A306" s="311" t="s">
        <v>4138</v>
      </c>
      <c r="B306" s="311"/>
      <c r="C306" s="311"/>
      <c r="D306" s="311"/>
      <c r="E306" s="311"/>
      <c r="F306" s="311"/>
      <c r="G306" s="155">
        <f>SUM(G304:G305)</f>
        <v>2.8</v>
      </c>
    </row>
    <row r="307" spans="1:7" x14ac:dyDescent="0.2">
      <c r="G307" s="144"/>
    </row>
    <row r="308" spans="1:7" ht="21" x14ac:dyDescent="0.2">
      <c r="A308" s="175" t="s">
        <v>4118</v>
      </c>
      <c r="B308" s="174" t="s">
        <v>4130</v>
      </c>
      <c r="C308" s="171" t="s">
        <v>4129</v>
      </c>
      <c r="D308" s="171" t="s">
        <v>4128</v>
      </c>
      <c r="E308" s="171" t="s">
        <v>4116</v>
      </c>
      <c r="F308" s="173" t="s">
        <v>4127</v>
      </c>
      <c r="G308" s="144"/>
    </row>
    <row r="309" spans="1:7" x14ac:dyDescent="0.2">
      <c r="A309" s="129" t="s">
        <v>4154</v>
      </c>
      <c r="B309" s="128" t="s">
        <v>3909</v>
      </c>
      <c r="C309" s="127" t="s">
        <v>3290</v>
      </c>
      <c r="D309" s="137">
        <v>0.38</v>
      </c>
      <c r="E309" s="127">
        <v>0.8</v>
      </c>
      <c r="F309" s="127">
        <f>TRUNC(E309*D309,2)</f>
        <v>0.3</v>
      </c>
      <c r="G309" s="144"/>
    </row>
    <row r="310" spans="1:7" ht="33.75" x14ac:dyDescent="0.2">
      <c r="A310" s="139" t="s">
        <v>3552</v>
      </c>
      <c r="B310" s="138" t="s">
        <v>3551</v>
      </c>
      <c r="C310" s="137" t="s">
        <v>3287</v>
      </c>
      <c r="D310" s="137">
        <v>16.899999999999999</v>
      </c>
      <c r="E310" s="137">
        <v>1</v>
      </c>
      <c r="F310" s="127">
        <f>TRUNC(E310*D310,2)</f>
        <v>16.899999999999999</v>
      </c>
      <c r="G310" s="144"/>
    </row>
    <row r="311" spans="1:7" x14ac:dyDescent="0.2">
      <c r="A311" s="311" t="s">
        <v>4125</v>
      </c>
      <c r="B311" s="311"/>
      <c r="C311" s="311"/>
      <c r="D311" s="311"/>
      <c r="E311" s="311"/>
      <c r="F311" s="165">
        <f>SUM(F309:F310)</f>
        <v>17.2</v>
      </c>
      <c r="G311" s="144"/>
    </row>
    <row r="312" spans="1:7" x14ac:dyDescent="0.2">
      <c r="G312" s="144"/>
    </row>
    <row r="313" spans="1:7" x14ac:dyDescent="0.2">
      <c r="A313" s="312" t="s">
        <v>4124</v>
      </c>
      <c r="B313" s="312"/>
      <c r="C313" s="312"/>
      <c r="D313" s="312"/>
      <c r="E313" s="312"/>
      <c r="F313" s="173">
        <f>F311+G306</f>
        <v>20</v>
      </c>
      <c r="G313" s="144"/>
    </row>
    <row r="314" spans="1:7" x14ac:dyDescent="0.2">
      <c r="A314" s="312" t="s">
        <v>4742</v>
      </c>
      <c r="B314" s="312"/>
      <c r="C314" s="312"/>
      <c r="D314" s="312"/>
      <c r="E314" s="313"/>
      <c r="F314" s="180">
        <f>TRUNC('compos apresentar'!F313*bdi!$D$19,2)</f>
        <v>4.0599999999999996</v>
      </c>
      <c r="G314" s="144"/>
    </row>
    <row r="315" spans="1:7" x14ac:dyDescent="0.2">
      <c r="A315" s="312" t="s">
        <v>4123</v>
      </c>
      <c r="B315" s="312"/>
      <c r="C315" s="312"/>
      <c r="D315" s="312"/>
      <c r="E315" s="312"/>
      <c r="F315" s="179">
        <f>SUM(F313:F314)</f>
        <v>24.06</v>
      </c>
      <c r="G315" s="144"/>
    </row>
    <row r="316" spans="1:7" x14ac:dyDescent="0.2">
      <c r="A316" s="178"/>
      <c r="B316" s="178"/>
      <c r="C316" s="178"/>
      <c r="D316" s="178"/>
      <c r="E316" s="178"/>
      <c r="F316" s="178"/>
      <c r="G316" s="144"/>
    </row>
    <row r="317" spans="1:7" ht="31.5" x14ac:dyDescent="0.2">
      <c r="A317" s="314" t="s">
        <v>4756</v>
      </c>
      <c r="B317" s="314"/>
      <c r="C317" s="314"/>
      <c r="D317" s="314"/>
      <c r="E317" s="314"/>
      <c r="F317" s="314"/>
      <c r="G317" s="171" t="s">
        <v>4155</v>
      </c>
    </row>
    <row r="318" spans="1:7" x14ac:dyDescent="0.2">
      <c r="G318" s="144"/>
    </row>
    <row r="319" spans="1:7" ht="21" x14ac:dyDescent="0.2">
      <c r="A319" s="175" t="s">
        <v>4118</v>
      </c>
      <c r="B319" s="174" t="s">
        <v>4117</v>
      </c>
      <c r="C319" s="171" t="s">
        <v>4114</v>
      </c>
      <c r="D319" s="171" t="s">
        <v>4113</v>
      </c>
      <c r="E319" s="171" t="s">
        <v>4112</v>
      </c>
      <c r="F319" s="182" t="s">
        <v>4116</v>
      </c>
      <c r="G319" s="181" t="s">
        <v>4115</v>
      </c>
    </row>
    <row r="320" spans="1:7" x14ac:dyDescent="0.2">
      <c r="A320" s="162">
        <v>8</v>
      </c>
      <c r="B320" s="128" t="s">
        <v>4141</v>
      </c>
      <c r="C320" s="152">
        <v>5.65</v>
      </c>
      <c r="D320" s="152">
        <v>12.31</v>
      </c>
      <c r="E320" s="83">
        <v>117.99</v>
      </c>
      <c r="F320" s="127">
        <v>0.14050000000000001</v>
      </c>
      <c r="G320" s="161">
        <f>TRUNC(F320*D320,2)</f>
        <v>1.72</v>
      </c>
    </row>
    <row r="321" spans="1:7" x14ac:dyDescent="0.2">
      <c r="A321" s="149">
        <v>11</v>
      </c>
      <c r="B321" s="138" t="s">
        <v>4146</v>
      </c>
      <c r="C321" s="152">
        <v>8.56</v>
      </c>
      <c r="D321" s="152">
        <v>18.649999999999999</v>
      </c>
      <c r="E321" s="83">
        <v>117.99</v>
      </c>
      <c r="F321" s="137">
        <v>0.14069999999999999</v>
      </c>
      <c r="G321" s="161">
        <f>TRUNC(F321*D321,2)</f>
        <v>2.62</v>
      </c>
    </row>
    <row r="322" spans="1:7" x14ac:dyDescent="0.2">
      <c r="A322" s="311" t="s">
        <v>4138</v>
      </c>
      <c r="B322" s="311"/>
      <c r="C322" s="311"/>
      <c r="D322" s="311"/>
      <c r="E322" s="311"/>
      <c r="F322" s="311"/>
      <c r="G322" s="155">
        <f>SUM(G320:G321)</f>
        <v>4.34</v>
      </c>
    </row>
    <row r="323" spans="1:7" x14ac:dyDescent="0.2">
      <c r="G323" s="144"/>
    </row>
    <row r="324" spans="1:7" ht="21" x14ac:dyDescent="0.2">
      <c r="A324" s="175" t="s">
        <v>4118</v>
      </c>
      <c r="B324" s="174" t="s">
        <v>4130</v>
      </c>
      <c r="C324" s="171" t="s">
        <v>4129</v>
      </c>
      <c r="D324" s="171" t="s">
        <v>4128</v>
      </c>
      <c r="E324" s="171" t="s">
        <v>4116</v>
      </c>
      <c r="F324" s="173" t="s">
        <v>4127</v>
      </c>
      <c r="G324" s="144"/>
    </row>
    <row r="325" spans="1:7" x14ac:dyDescent="0.2">
      <c r="A325" s="129" t="s">
        <v>4154</v>
      </c>
      <c r="B325" s="128" t="s">
        <v>3909</v>
      </c>
      <c r="C325" s="127" t="s">
        <v>3290</v>
      </c>
      <c r="D325" s="137">
        <v>0.38</v>
      </c>
      <c r="E325" s="127">
        <v>0.8</v>
      </c>
      <c r="F325" s="127">
        <f>TRUNC(E325*D325,2)</f>
        <v>0.3</v>
      </c>
      <c r="G325" s="144"/>
    </row>
    <row r="326" spans="1:7" ht="33.75" x14ac:dyDescent="0.2">
      <c r="A326" s="139" t="s">
        <v>4757</v>
      </c>
      <c r="B326" s="138" t="s">
        <v>4758</v>
      </c>
      <c r="C326" s="137" t="s">
        <v>3287</v>
      </c>
      <c r="D326" s="137">
        <v>41.64</v>
      </c>
      <c r="E326" s="137">
        <v>1</v>
      </c>
      <c r="F326" s="127">
        <f>TRUNC(E326*D326,2)</f>
        <v>41.64</v>
      </c>
      <c r="G326" s="144"/>
    </row>
    <row r="327" spans="1:7" x14ac:dyDescent="0.2">
      <c r="A327" s="311" t="s">
        <v>4125</v>
      </c>
      <c r="B327" s="311"/>
      <c r="C327" s="311"/>
      <c r="D327" s="311"/>
      <c r="E327" s="311"/>
      <c r="F327" s="165">
        <f>SUM(F325:F326)</f>
        <v>41.94</v>
      </c>
      <c r="G327" s="144"/>
    </row>
    <row r="328" spans="1:7" x14ac:dyDescent="0.2">
      <c r="G328" s="144"/>
    </row>
    <row r="329" spans="1:7" x14ac:dyDescent="0.2">
      <c r="A329" s="312" t="s">
        <v>4124</v>
      </c>
      <c r="B329" s="312"/>
      <c r="C329" s="312"/>
      <c r="D329" s="312"/>
      <c r="E329" s="312"/>
      <c r="F329" s="173">
        <f>F327+G322</f>
        <v>46.28</v>
      </c>
      <c r="G329" s="144"/>
    </row>
    <row r="330" spans="1:7" x14ac:dyDescent="0.2">
      <c r="A330" s="312" t="s">
        <v>4742</v>
      </c>
      <c r="B330" s="312"/>
      <c r="C330" s="312"/>
      <c r="D330" s="312"/>
      <c r="E330" s="313"/>
      <c r="F330" s="180">
        <f>TRUNC('compos apresentar'!F329*bdi!$D$19,2)</f>
        <v>9.41</v>
      </c>
      <c r="G330" s="144"/>
    </row>
    <row r="331" spans="1:7" x14ac:dyDescent="0.2">
      <c r="A331" s="312" t="s">
        <v>4123</v>
      </c>
      <c r="B331" s="312"/>
      <c r="C331" s="312"/>
      <c r="D331" s="312"/>
      <c r="E331" s="312"/>
      <c r="F331" s="179">
        <f>SUM(F329:F330)</f>
        <v>55.69</v>
      </c>
      <c r="G331" s="144"/>
    </row>
    <row r="332" spans="1:7" x14ac:dyDescent="0.2">
      <c r="A332" s="178"/>
      <c r="B332" s="178"/>
      <c r="C332" s="178"/>
      <c r="D332" s="178"/>
      <c r="E332" s="178"/>
      <c r="F332" s="178"/>
      <c r="G332" s="144"/>
    </row>
    <row r="333" spans="1:7" ht="31.5" x14ac:dyDescent="0.2">
      <c r="A333" s="314" t="s">
        <v>4759</v>
      </c>
      <c r="B333" s="314"/>
      <c r="C333" s="314"/>
      <c r="D333" s="314"/>
      <c r="E333" s="314"/>
      <c r="F333" s="314"/>
      <c r="G333" s="171" t="s">
        <v>4155</v>
      </c>
    </row>
    <row r="334" spans="1:7" x14ac:dyDescent="0.2">
      <c r="G334" s="144"/>
    </row>
    <row r="335" spans="1:7" ht="21" x14ac:dyDescent="0.2">
      <c r="A335" s="175" t="s">
        <v>4118</v>
      </c>
      <c r="B335" s="174" t="s">
        <v>4117</v>
      </c>
      <c r="C335" s="171" t="s">
        <v>4114</v>
      </c>
      <c r="D335" s="171" t="s">
        <v>4113</v>
      </c>
      <c r="E335" s="171" t="s">
        <v>4112</v>
      </c>
      <c r="F335" s="182" t="s">
        <v>4116</v>
      </c>
      <c r="G335" s="181" t="s">
        <v>4115</v>
      </c>
    </row>
    <row r="336" spans="1:7" x14ac:dyDescent="0.2">
      <c r="A336" s="162">
        <v>8</v>
      </c>
      <c r="B336" s="128" t="s">
        <v>4141</v>
      </c>
      <c r="C336" s="152">
        <v>5.65</v>
      </c>
      <c r="D336" s="152">
        <v>12.31</v>
      </c>
      <c r="E336" s="83">
        <v>117.99</v>
      </c>
      <c r="F336" s="127">
        <v>0.14000000000000001</v>
      </c>
      <c r="G336" s="161">
        <f>TRUNC(F336*D336,2)</f>
        <v>1.72</v>
      </c>
    </row>
    <row r="337" spans="1:7" x14ac:dyDescent="0.2">
      <c r="A337" s="149">
        <v>11</v>
      </c>
      <c r="B337" s="138" t="s">
        <v>4146</v>
      </c>
      <c r="C337" s="152">
        <v>8.56</v>
      </c>
      <c r="D337" s="152">
        <v>18.649999999999999</v>
      </c>
      <c r="E337" s="83">
        <v>117.99</v>
      </c>
      <c r="F337" s="137">
        <v>0.14149999999999999</v>
      </c>
      <c r="G337" s="161">
        <f>TRUNC(F337*D337,2)</f>
        <v>2.63</v>
      </c>
    </row>
    <row r="338" spans="1:7" x14ac:dyDescent="0.2">
      <c r="A338" s="311" t="s">
        <v>4138</v>
      </c>
      <c r="B338" s="311"/>
      <c r="C338" s="311"/>
      <c r="D338" s="311"/>
      <c r="E338" s="311"/>
      <c r="F338" s="311"/>
      <c r="G338" s="155">
        <f>SUM(G336:G337)</f>
        <v>4.3499999999999996</v>
      </c>
    </row>
    <row r="339" spans="1:7" x14ac:dyDescent="0.2">
      <c r="G339" s="144"/>
    </row>
    <row r="340" spans="1:7" ht="21" x14ac:dyDescent="0.2">
      <c r="A340" s="175" t="s">
        <v>4118</v>
      </c>
      <c r="B340" s="174" t="s">
        <v>4130</v>
      </c>
      <c r="C340" s="171" t="s">
        <v>4129</v>
      </c>
      <c r="D340" s="171" t="s">
        <v>4128</v>
      </c>
      <c r="E340" s="171" t="s">
        <v>4116</v>
      </c>
      <c r="F340" s="173" t="s">
        <v>4127</v>
      </c>
      <c r="G340" s="144"/>
    </row>
    <row r="341" spans="1:7" ht="33.75" x14ac:dyDescent="0.2">
      <c r="A341" s="139" t="s">
        <v>4760</v>
      </c>
      <c r="B341" s="138" t="s">
        <v>4761</v>
      </c>
      <c r="C341" s="137" t="s">
        <v>3287</v>
      </c>
      <c r="D341" s="137">
        <v>26.83</v>
      </c>
      <c r="E341" s="137">
        <v>1</v>
      </c>
      <c r="F341" s="127">
        <f>TRUNC(E341*D341,2)</f>
        <v>26.83</v>
      </c>
      <c r="G341" s="144"/>
    </row>
    <row r="342" spans="1:7" x14ac:dyDescent="0.2">
      <c r="A342" s="311" t="s">
        <v>4125</v>
      </c>
      <c r="B342" s="311"/>
      <c r="C342" s="311"/>
      <c r="D342" s="311"/>
      <c r="E342" s="311"/>
      <c r="F342" s="165">
        <f>SUM(F341:F341)</f>
        <v>26.83</v>
      </c>
      <c r="G342" s="144"/>
    </row>
    <row r="343" spans="1:7" x14ac:dyDescent="0.2">
      <c r="G343" s="144"/>
    </row>
    <row r="344" spans="1:7" x14ac:dyDescent="0.2">
      <c r="A344" s="312" t="s">
        <v>4124</v>
      </c>
      <c r="B344" s="312"/>
      <c r="C344" s="312"/>
      <c r="D344" s="312"/>
      <c r="E344" s="312"/>
      <c r="F344" s="173">
        <f>F342+G338</f>
        <v>31.18</v>
      </c>
      <c r="G344" s="144"/>
    </row>
    <row r="345" spans="1:7" x14ac:dyDescent="0.2">
      <c r="A345" s="312" t="s">
        <v>4742</v>
      </c>
      <c r="B345" s="312"/>
      <c r="C345" s="312"/>
      <c r="D345" s="312"/>
      <c r="E345" s="313"/>
      <c r="F345" s="180">
        <f>TRUNC('compos apresentar'!F344*bdi!$D$19,2)</f>
        <v>6.34</v>
      </c>
      <c r="G345" s="144"/>
    </row>
    <row r="346" spans="1:7" x14ac:dyDescent="0.2">
      <c r="A346" s="312" t="s">
        <v>4123</v>
      </c>
      <c r="B346" s="312"/>
      <c r="C346" s="312"/>
      <c r="D346" s="312"/>
      <c r="E346" s="312"/>
      <c r="F346" s="179">
        <f>SUM(F344:F345)</f>
        <v>37.519999999999996</v>
      </c>
      <c r="G346" s="144"/>
    </row>
    <row r="347" spans="1:7" x14ac:dyDescent="0.2">
      <c r="A347" s="178"/>
      <c r="B347" s="178"/>
      <c r="C347" s="178"/>
      <c r="D347" s="178"/>
      <c r="E347" s="178"/>
      <c r="F347" s="178"/>
      <c r="G347" s="144"/>
    </row>
    <row r="348" spans="1:7" ht="31.5" x14ac:dyDescent="0.2">
      <c r="A348" s="314" t="s">
        <v>4762</v>
      </c>
      <c r="B348" s="314"/>
      <c r="C348" s="314"/>
      <c r="D348" s="314"/>
      <c r="E348" s="314"/>
      <c r="F348" s="314"/>
      <c r="G348" s="171" t="s">
        <v>4155</v>
      </c>
    </row>
    <row r="349" spans="1:7" x14ac:dyDescent="0.2">
      <c r="G349" s="144"/>
    </row>
    <row r="350" spans="1:7" ht="21" x14ac:dyDescent="0.2">
      <c r="A350" s="175" t="s">
        <v>4118</v>
      </c>
      <c r="B350" s="174" t="s">
        <v>4117</v>
      </c>
      <c r="C350" s="171" t="s">
        <v>4114</v>
      </c>
      <c r="D350" s="171" t="s">
        <v>4113</v>
      </c>
      <c r="E350" s="171" t="s">
        <v>4112</v>
      </c>
      <c r="F350" s="182" t="s">
        <v>4116</v>
      </c>
      <c r="G350" s="181" t="s">
        <v>4115</v>
      </c>
    </row>
    <row r="351" spans="1:7" x14ac:dyDescent="0.2">
      <c r="A351" s="162">
        <v>8</v>
      </c>
      <c r="B351" s="128" t="s">
        <v>4141</v>
      </c>
      <c r="C351" s="152">
        <v>5.65</v>
      </c>
      <c r="D351" s="152">
        <v>12.31</v>
      </c>
      <c r="E351" s="83">
        <v>117.99</v>
      </c>
      <c r="F351" s="127">
        <v>0.14000000000000001</v>
      </c>
      <c r="G351" s="161">
        <f>TRUNC(F351*D351,2)</f>
        <v>1.72</v>
      </c>
    </row>
    <row r="352" spans="1:7" x14ac:dyDescent="0.2">
      <c r="A352" s="149">
        <v>11</v>
      </c>
      <c r="B352" s="138" t="s">
        <v>4146</v>
      </c>
      <c r="C352" s="152">
        <v>8.56</v>
      </c>
      <c r="D352" s="152">
        <v>18.649999999999999</v>
      </c>
      <c r="E352" s="83">
        <v>117.99</v>
      </c>
      <c r="F352" s="137">
        <v>0.14149999999999999</v>
      </c>
      <c r="G352" s="161">
        <f>TRUNC(F352*D352,2)</f>
        <v>2.63</v>
      </c>
    </row>
    <row r="353" spans="1:7" x14ac:dyDescent="0.2">
      <c r="A353" s="311" t="s">
        <v>4138</v>
      </c>
      <c r="B353" s="311"/>
      <c r="C353" s="311"/>
      <c r="D353" s="311"/>
      <c r="E353" s="311"/>
      <c r="F353" s="311"/>
      <c r="G353" s="155">
        <f>SUM(G351:G352)</f>
        <v>4.3499999999999996</v>
      </c>
    </row>
    <row r="354" spans="1:7" x14ac:dyDescent="0.2">
      <c r="G354" s="144"/>
    </row>
    <row r="355" spans="1:7" ht="21" x14ac:dyDescent="0.2">
      <c r="A355" s="175" t="s">
        <v>4118</v>
      </c>
      <c r="B355" s="174" t="s">
        <v>4130</v>
      </c>
      <c r="C355" s="171" t="s">
        <v>4129</v>
      </c>
      <c r="D355" s="171" t="s">
        <v>4128</v>
      </c>
      <c r="E355" s="171" t="s">
        <v>4116</v>
      </c>
      <c r="F355" s="173" t="s">
        <v>4127</v>
      </c>
      <c r="G355" s="144"/>
    </row>
    <row r="356" spans="1:7" x14ac:dyDescent="0.2">
      <c r="A356" s="129" t="s">
        <v>4154</v>
      </c>
      <c r="B356" s="128" t="s">
        <v>4153</v>
      </c>
      <c r="C356" s="127" t="s">
        <v>3290</v>
      </c>
      <c r="D356" s="137">
        <v>0.38</v>
      </c>
      <c r="E356" s="127">
        <v>2</v>
      </c>
      <c r="F356" s="127">
        <f>TRUNC(E356*D356,2)</f>
        <v>0.76</v>
      </c>
      <c r="G356" s="144"/>
    </row>
    <row r="357" spans="1:7" ht="33.75" x14ac:dyDescent="0.2">
      <c r="A357" s="139">
        <v>83</v>
      </c>
      <c r="B357" s="138" t="s">
        <v>3612</v>
      </c>
      <c r="C357" s="137" t="s">
        <v>3287</v>
      </c>
      <c r="D357" s="137">
        <v>232.32999999999998</v>
      </c>
      <c r="E357" s="137">
        <v>0.96599999999999997</v>
      </c>
      <c r="F357" s="127">
        <f>TRUNC(E357*D357,2)</f>
        <v>224.43</v>
      </c>
      <c r="G357" s="144"/>
    </row>
    <row r="358" spans="1:7" x14ac:dyDescent="0.2">
      <c r="A358" s="311" t="s">
        <v>4125</v>
      </c>
      <c r="B358" s="311"/>
      <c r="C358" s="311"/>
      <c r="D358" s="311"/>
      <c r="E358" s="311"/>
      <c r="F358" s="165">
        <f>SUM(F356:F357)</f>
        <v>225.19</v>
      </c>
      <c r="G358" s="144"/>
    </row>
    <row r="359" spans="1:7" x14ac:dyDescent="0.2">
      <c r="G359" s="144"/>
    </row>
    <row r="360" spans="1:7" x14ac:dyDescent="0.2">
      <c r="A360" s="312" t="s">
        <v>4124</v>
      </c>
      <c r="B360" s="312"/>
      <c r="C360" s="312"/>
      <c r="D360" s="312"/>
      <c r="E360" s="312"/>
      <c r="F360" s="173">
        <f>F358+G353</f>
        <v>229.54</v>
      </c>
      <c r="G360" s="144"/>
    </row>
    <row r="361" spans="1:7" ht="12.75" customHeight="1" x14ac:dyDescent="0.2">
      <c r="A361" s="312" t="s">
        <v>4742</v>
      </c>
      <c r="B361" s="312"/>
      <c r="C361" s="312"/>
      <c r="D361" s="312"/>
      <c r="E361" s="313"/>
      <c r="F361" s="180">
        <f>TRUNC('compos apresentar'!F360*bdi!$D$19,2)</f>
        <v>46.68</v>
      </c>
      <c r="G361" s="144"/>
    </row>
    <row r="362" spans="1:7" x14ac:dyDescent="0.2">
      <c r="A362" s="312" t="s">
        <v>4123</v>
      </c>
      <c r="B362" s="312"/>
      <c r="C362" s="312"/>
      <c r="D362" s="312"/>
      <c r="E362" s="312"/>
      <c r="F362" s="179">
        <f>SUM(F360:F361)</f>
        <v>276.21999999999997</v>
      </c>
      <c r="G362" s="144"/>
    </row>
    <row r="363" spans="1:7" x14ac:dyDescent="0.2">
      <c r="A363" s="178"/>
      <c r="B363" s="178"/>
      <c r="C363" s="178"/>
      <c r="D363" s="178"/>
      <c r="E363" s="178"/>
      <c r="F363" s="178"/>
      <c r="G363" s="144"/>
    </row>
    <row r="364" spans="1:7" x14ac:dyDescent="0.2">
      <c r="G364" s="144"/>
    </row>
    <row r="365" spans="1:7" ht="31.5" x14ac:dyDescent="0.2">
      <c r="A365" s="314" t="s">
        <v>4727</v>
      </c>
      <c r="B365" s="314"/>
      <c r="C365" s="314"/>
      <c r="D365" s="314"/>
      <c r="E365" s="314"/>
      <c r="F365" s="314"/>
      <c r="G365" s="171" t="s">
        <v>4155</v>
      </c>
    </row>
    <row r="366" spans="1:7" x14ac:dyDescent="0.2">
      <c r="G366" s="144"/>
    </row>
    <row r="367" spans="1:7" ht="21" x14ac:dyDescent="0.2">
      <c r="A367" s="175" t="s">
        <v>4118</v>
      </c>
      <c r="B367" s="174" t="s">
        <v>4117</v>
      </c>
      <c r="C367" s="171" t="s">
        <v>4114</v>
      </c>
      <c r="D367" s="171" t="s">
        <v>4113</v>
      </c>
      <c r="E367" s="171" t="s">
        <v>4112</v>
      </c>
      <c r="F367" s="182" t="s">
        <v>4116</v>
      </c>
      <c r="G367" s="181" t="s">
        <v>4115</v>
      </c>
    </row>
    <row r="368" spans="1:7" x14ac:dyDescent="0.2">
      <c r="A368" s="162">
        <v>8</v>
      </c>
      <c r="B368" s="128" t="s">
        <v>4141</v>
      </c>
      <c r="C368" s="152">
        <v>5.65</v>
      </c>
      <c r="D368" s="152">
        <v>12.31</v>
      </c>
      <c r="E368" s="83">
        <v>117.99</v>
      </c>
      <c r="F368" s="127">
        <v>9.0499999999999997E-2</v>
      </c>
      <c r="G368" s="161">
        <f>TRUNC(F368*D368,2)</f>
        <v>1.1100000000000001</v>
      </c>
    </row>
    <row r="369" spans="1:7" x14ac:dyDescent="0.2">
      <c r="A369" s="149">
        <v>11</v>
      </c>
      <c r="B369" s="138" t="s">
        <v>4146</v>
      </c>
      <c r="C369" s="152">
        <v>8.56</v>
      </c>
      <c r="D369" s="152">
        <v>18.649999999999999</v>
      </c>
      <c r="E369" s="83">
        <v>117.99</v>
      </c>
      <c r="F369" s="137">
        <v>9.0999999999999998E-2</v>
      </c>
      <c r="G369" s="161">
        <f>TRUNC(F369*D369,2)</f>
        <v>1.69</v>
      </c>
    </row>
    <row r="370" spans="1:7" x14ac:dyDescent="0.2">
      <c r="A370" s="311" t="s">
        <v>4138</v>
      </c>
      <c r="B370" s="311"/>
      <c r="C370" s="311"/>
      <c r="D370" s="311"/>
      <c r="E370" s="311"/>
      <c r="F370" s="311"/>
      <c r="G370" s="155">
        <f>SUM(G368:G369)</f>
        <v>2.8</v>
      </c>
    </row>
    <row r="371" spans="1:7" x14ac:dyDescent="0.2">
      <c r="G371" s="144"/>
    </row>
    <row r="372" spans="1:7" ht="21" x14ac:dyDescent="0.2">
      <c r="A372" s="175" t="s">
        <v>4118</v>
      </c>
      <c r="B372" s="174" t="s">
        <v>4130</v>
      </c>
      <c r="C372" s="171" t="s">
        <v>4129</v>
      </c>
      <c r="D372" s="171" t="s">
        <v>4128</v>
      </c>
      <c r="E372" s="171" t="s">
        <v>4116</v>
      </c>
      <c r="F372" s="173" t="s">
        <v>4127</v>
      </c>
      <c r="G372" s="144"/>
    </row>
    <row r="373" spans="1:7" x14ac:dyDescent="0.2">
      <c r="A373" s="129" t="s">
        <v>4154</v>
      </c>
      <c r="B373" s="128" t="s">
        <v>4153</v>
      </c>
      <c r="C373" s="127" t="s">
        <v>3290</v>
      </c>
      <c r="D373" s="137">
        <v>0.38</v>
      </c>
      <c r="E373" s="127">
        <v>0.35</v>
      </c>
      <c r="F373" s="127">
        <f>TRUNC(E373*D373,2)</f>
        <v>0.13</v>
      </c>
      <c r="G373" s="144"/>
    </row>
    <row r="374" spans="1:7" ht="22.5" x14ac:dyDescent="0.2">
      <c r="A374" s="139" t="s">
        <v>4100</v>
      </c>
      <c r="B374" s="138" t="s">
        <v>4099</v>
      </c>
      <c r="C374" s="137" t="s">
        <v>3287</v>
      </c>
      <c r="D374" s="137">
        <v>0.72</v>
      </c>
      <c r="E374" s="137">
        <v>1.0004999999999999</v>
      </c>
      <c r="F374" s="127">
        <f>TRUNC(E374*D374,2)</f>
        <v>0.72</v>
      </c>
      <c r="G374" s="144"/>
    </row>
    <row r="375" spans="1:7" x14ac:dyDescent="0.2">
      <c r="A375" s="311" t="s">
        <v>4125</v>
      </c>
      <c r="B375" s="311"/>
      <c r="C375" s="311"/>
      <c r="D375" s="311"/>
      <c r="E375" s="311"/>
      <c r="F375" s="165">
        <f>SUM(F373:F374)</f>
        <v>0.85</v>
      </c>
      <c r="G375" s="144"/>
    </row>
    <row r="376" spans="1:7" x14ac:dyDescent="0.2">
      <c r="G376" s="144"/>
    </row>
    <row r="377" spans="1:7" x14ac:dyDescent="0.2">
      <c r="A377" s="312" t="s">
        <v>4124</v>
      </c>
      <c r="B377" s="312"/>
      <c r="C377" s="312"/>
      <c r="D377" s="312"/>
      <c r="E377" s="312"/>
      <c r="F377" s="173">
        <f>F375+G370</f>
        <v>3.65</v>
      </c>
      <c r="G377" s="144"/>
    </row>
    <row r="378" spans="1:7" ht="12.75" customHeight="1" x14ac:dyDescent="0.2">
      <c r="A378" s="312" t="s">
        <v>4742</v>
      </c>
      <c r="B378" s="312"/>
      <c r="C378" s="312"/>
      <c r="D378" s="312"/>
      <c r="E378" s="313"/>
      <c r="F378" s="180">
        <f>TRUNC('compos apresentar'!F377*bdi!$D$19,2)</f>
        <v>0.74</v>
      </c>
      <c r="G378" s="144"/>
    </row>
    <row r="379" spans="1:7" x14ac:dyDescent="0.2">
      <c r="A379" s="312" t="s">
        <v>4123</v>
      </c>
      <c r="B379" s="312"/>
      <c r="C379" s="312"/>
      <c r="D379" s="312"/>
      <c r="E379" s="312"/>
      <c r="F379" s="179">
        <f>SUM(F377:F378)</f>
        <v>4.3899999999999997</v>
      </c>
      <c r="G379" s="144"/>
    </row>
    <row r="380" spans="1:7" x14ac:dyDescent="0.2">
      <c r="G380" s="144"/>
    </row>
    <row r="381" spans="1:7" ht="31.5" x14ac:dyDescent="0.2">
      <c r="A381" s="314" t="s">
        <v>4726</v>
      </c>
      <c r="B381" s="314"/>
      <c r="C381" s="314"/>
      <c r="D381" s="314"/>
      <c r="E381" s="314"/>
      <c r="F381" s="314"/>
      <c r="G381" s="171" t="s">
        <v>4155</v>
      </c>
    </row>
    <row r="382" spans="1:7" x14ac:dyDescent="0.2">
      <c r="G382" s="144"/>
    </row>
    <row r="383" spans="1:7" ht="21" x14ac:dyDescent="0.2">
      <c r="A383" s="175" t="s">
        <v>4118</v>
      </c>
      <c r="B383" s="174" t="s">
        <v>4117</v>
      </c>
      <c r="C383" s="171" t="s">
        <v>4114</v>
      </c>
      <c r="D383" s="171" t="s">
        <v>4113</v>
      </c>
      <c r="E383" s="171" t="s">
        <v>4112</v>
      </c>
      <c r="F383" s="182" t="s">
        <v>4116</v>
      </c>
      <c r="G383" s="181" t="s">
        <v>4115</v>
      </c>
    </row>
    <row r="384" spans="1:7" x14ac:dyDescent="0.2">
      <c r="A384" s="162">
        <v>11</v>
      </c>
      <c r="B384" s="128" t="s">
        <v>4146</v>
      </c>
      <c r="C384" s="152">
        <v>8.56</v>
      </c>
      <c r="D384" s="152">
        <v>18.649999999999999</v>
      </c>
      <c r="E384" s="83">
        <v>117.99</v>
      </c>
      <c r="F384" s="127">
        <v>9.1499999999999998E-2</v>
      </c>
      <c r="G384" s="161">
        <f>TRUNC(F384*D384,2)</f>
        <v>1.7</v>
      </c>
    </row>
    <row r="385" spans="1:7" x14ac:dyDescent="0.2">
      <c r="A385" s="149">
        <v>8</v>
      </c>
      <c r="B385" s="138" t="s">
        <v>4141</v>
      </c>
      <c r="C385" s="152">
        <v>5.65</v>
      </c>
      <c r="D385" s="152">
        <v>12.31</v>
      </c>
      <c r="E385" s="83">
        <v>117.99</v>
      </c>
      <c r="F385" s="137">
        <v>0.09</v>
      </c>
      <c r="G385" s="161">
        <f>TRUNC(F385*D385,2)</f>
        <v>1.1000000000000001</v>
      </c>
    </row>
    <row r="386" spans="1:7" x14ac:dyDescent="0.2">
      <c r="A386" s="311" t="s">
        <v>4138</v>
      </c>
      <c r="B386" s="311"/>
      <c r="C386" s="311"/>
      <c r="D386" s="311"/>
      <c r="E386" s="311"/>
      <c r="F386" s="311"/>
      <c r="G386" s="155">
        <f>SUM(G384:G385)</f>
        <v>2.8</v>
      </c>
    </row>
    <row r="387" spans="1:7" x14ac:dyDescent="0.2">
      <c r="G387" s="144"/>
    </row>
    <row r="388" spans="1:7" ht="21" x14ac:dyDescent="0.2">
      <c r="A388" s="175" t="s">
        <v>4118</v>
      </c>
      <c r="B388" s="174" t="s">
        <v>4130</v>
      </c>
      <c r="C388" s="171" t="s">
        <v>4129</v>
      </c>
      <c r="D388" s="171" t="s">
        <v>4128</v>
      </c>
      <c r="E388" s="171" t="s">
        <v>4116</v>
      </c>
      <c r="F388" s="173" t="s">
        <v>4127</v>
      </c>
      <c r="G388" s="144"/>
    </row>
    <row r="389" spans="1:7" x14ac:dyDescent="0.2">
      <c r="A389" s="129" t="s">
        <v>3548</v>
      </c>
      <c r="B389" s="128" t="s">
        <v>4098</v>
      </c>
      <c r="C389" s="127" t="s">
        <v>3287</v>
      </c>
      <c r="D389" s="127">
        <v>1.72</v>
      </c>
      <c r="E389" s="127">
        <v>0.97499999999999998</v>
      </c>
      <c r="F389" s="127">
        <f>TRUNC(E389*D389,2)</f>
        <v>1.67</v>
      </c>
      <c r="G389" s="144"/>
    </row>
    <row r="390" spans="1:7" x14ac:dyDescent="0.2">
      <c r="A390" s="139" t="s">
        <v>4154</v>
      </c>
      <c r="B390" s="138" t="s">
        <v>4153</v>
      </c>
      <c r="C390" s="137" t="s">
        <v>3290</v>
      </c>
      <c r="D390" s="137">
        <v>0.38</v>
      </c>
      <c r="E390" s="137">
        <v>0.5</v>
      </c>
      <c r="F390" s="127">
        <f>TRUNC(E390*D390,2)</f>
        <v>0.19</v>
      </c>
      <c r="G390" s="144"/>
    </row>
    <row r="391" spans="1:7" x14ac:dyDescent="0.2">
      <c r="A391" s="311" t="s">
        <v>4125</v>
      </c>
      <c r="B391" s="311"/>
      <c r="C391" s="311"/>
      <c r="D391" s="311"/>
      <c r="E391" s="311"/>
      <c r="F391" s="165">
        <f>SUM(F389:F390)</f>
        <v>1.8599999999999999</v>
      </c>
      <c r="G391" s="144"/>
    </row>
    <row r="392" spans="1:7" x14ac:dyDescent="0.2">
      <c r="G392" s="144"/>
    </row>
    <row r="393" spans="1:7" x14ac:dyDescent="0.2">
      <c r="A393" s="312" t="s">
        <v>4124</v>
      </c>
      <c r="B393" s="312"/>
      <c r="C393" s="312"/>
      <c r="D393" s="312"/>
      <c r="E393" s="312"/>
      <c r="F393" s="173">
        <f>F391+G386</f>
        <v>4.66</v>
      </c>
      <c r="G393" s="144"/>
    </row>
    <row r="394" spans="1:7" ht="12.75" customHeight="1" x14ac:dyDescent="0.2">
      <c r="A394" s="312" t="s">
        <v>4742</v>
      </c>
      <c r="B394" s="312"/>
      <c r="C394" s="312"/>
      <c r="D394" s="312"/>
      <c r="E394" s="313"/>
      <c r="F394" s="180">
        <f>TRUNC('compos apresentar'!F393*bdi!$D$19,2)</f>
        <v>0.94</v>
      </c>
      <c r="G394" s="144"/>
    </row>
    <row r="395" spans="1:7" x14ac:dyDescent="0.2">
      <c r="A395" s="312" t="s">
        <v>4123</v>
      </c>
      <c r="B395" s="312"/>
      <c r="C395" s="312"/>
      <c r="D395" s="312"/>
      <c r="E395" s="312"/>
      <c r="F395" s="179">
        <f>SUM(F393:F394)</f>
        <v>5.6</v>
      </c>
      <c r="G395" s="144"/>
    </row>
    <row r="396" spans="1:7" x14ac:dyDescent="0.2">
      <c r="A396" s="178"/>
      <c r="B396" s="178"/>
      <c r="C396" s="178"/>
      <c r="D396" s="178"/>
      <c r="E396" s="178"/>
      <c r="F396" s="178"/>
      <c r="G396" s="144"/>
    </row>
    <row r="397" spans="1:7" x14ac:dyDescent="0.2">
      <c r="A397" s="178"/>
      <c r="B397" s="178"/>
      <c r="C397" s="178"/>
      <c r="D397" s="178"/>
      <c r="E397" s="178"/>
      <c r="F397" s="178"/>
      <c r="G397" s="144"/>
    </row>
    <row r="398" spans="1:7" ht="31.5" x14ac:dyDescent="0.2">
      <c r="A398" s="314" t="s">
        <v>4725</v>
      </c>
      <c r="B398" s="314"/>
      <c r="C398" s="314"/>
      <c r="D398" s="314"/>
      <c r="E398" s="314"/>
      <c r="F398" s="314"/>
      <c r="G398" s="171" t="s">
        <v>4155</v>
      </c>
    </row>
    <row r="399" spans="1:7" x14ac:dyDescent="0.2">
      <c r="G399" s="144"/>
    </row>
    <row r="400" spans="1:7" ht="21" x14ac:dyDescent="0.2">
      <c r="A400" s="175" t="s">
        <v>4118</v>
      </c>
      <c r="B400" s="174" t="s">
        <v>4117</v>
      </c>
      <c r="C400" s="171" t="s">
        <v>4114</v>
      </c>
      <c r="D400" s="171" t="s">
        <v>4113</v>
      </c>
      <c r="E400" s="171" t="s">
        <v>4112</v>
      </c>
      <c r="F400" s="182" t="s">
        <v>4116</v>
      </c>
      <c r="G400" s="181" t="s">
        <v>4115</v>
      </c>
    </row>
    <row r="401" spans="1:7" x14ac:dyDescent="0.2">
      <c r="A401" s="162">
        <v>11</v>
      </c>
      <c r="B401" s="128" t="s">
        <v>4146</v>
      </c>
      <c r="C401" s="152">
        <v>8.56</v>
      </c>
      <c r="D401" s="152">
        <v>18.649999999999999</v>
      </c>
      <c r="E401" s="83">
        <v>117.99</v>
      </c>
      <c r="F401" s="127">
        <v>0.14000000000000001</v>
      </c>
      <c r="G401" s="161">
        <f>TRUNC(F401*D401,2)</f>
        <v>2.61</v>
      </c>
    </row>
    <row r="402" spans="1:7" x14ac:dyDescent="0.2">
      <c r="A402" s="149">
        <v>8</v>
      </c>
      <c r="B402" s="138" t="s">
        <v>4141</v>
      </c>
      <c r="C402" s="152">
        <v>5.65</v>
      </c>
      <c r="D402" s="152">
        <v>12.31</v>
      </c>
      <c r="E402" s="83">
        <v>117.99</v>
      </c>
      <c r="F402" s="137">
        <v>0.1421</v>
      </c>
      <c r="G402" s="161">
        <f>TRUNC(F402*D402,2)</f>
        <v>1.74</v>
      </c>
    </row>
    <row r="403" spans="1:7" x14ac:dyDescent="0.2">
      <c r="A403" s="311" t="s">
        <v>4138</v>
      </c>
      <c r="B403" s="311"/>
      <c r="C403" s="311"/>
      <c r="D403" s="311"/>
      <c r="E403" s="311"/>
      <c r="F403" s="311"/>
      <c r="G403" s="155">
        <f>SUM(G401:G402)</f>
        <v>4.3499999999999996</v>
      </c>
    </row>
    <row r="404" spans="1:7" x14ac:dyDescent="0.2">
      <c r="G404" s="144"/>
    </row>
    <row r="405" spans="1:7" ht="21" x14ac:dyDescent="0.2">
      <c r="A405" s="175" t="s">
        <v>4118</v>
      </c>
      <c r="B405" s="174" t="s">
        <v>4130</v>
      </c>
      <c r="C405" s="171" t="s">
        <v>4129</v>
      </c>
      <c r="D405" s="171" t="s">
        <v>4128</v>
      </c>
      <c r="E405" s="171" t="s">
        <v>4116</v>
      </c>
      <c r="F405" s="173" t="s">
        <v>4127</v>
      </c>
      <c r="G405" s="144"/>
    </row>
    <row r="406" spans="1:7" ht="33.75" x14ac:dyDescent="0.2">
      <c r="A406" s="129" t="s">
        <v>3611</v>
      </c>
      <c r="B406" s="128" t="s">
        <v>3610</v>
      </c>
      <c r="C406" s="127" t="s">
        <v>3287</v>
      </c>
      <c r="D406" s="127">
        <v>11.06</v>
      </c>
      <c r="E406" s="127">
        <v>0.96099999999999997</v>
      </c>
      <c r="F406" s="127">
        <f>TRUNC(E406*D406,2)</f>
        <v>10.62</v>
      </c>
      <c r="G406" s="144"/>
    </row>
    <row r="407" spans="1:7" x14ac:dyDescent="0.2">
      <c r="A407" s="139" t="s">
        <v>4154</v>
      </c>
      <c r="B407" s="138" t="s">
        <v>4153</v>
      </c>
      <c r="C407" s="137" t="s">
        <v>3290</v>
      </c>
      <c r="D407" s="137">
        <v>0.38</v>
      </c>
      <c r="E407" s="137">
        <v>0.92</v>
      </c>
      <c r="F407" s="127">
        <f>TRUNC(E407*D407,2)</f>
        <v>0.34</v>
      </c>
      <c r="G407" s="144"/>
    </row>
    <row r="408" spans="1:7" x14ac:dyDescent="0.2">
      <c r="A408" s="311" t="s">
        <v>4125</v>
      </c>
      <c r="B408" s="311"/>
      <c r="C408" s="311"/>
      <c r="D408" s="311"/>
      <c r="E408" s="311"/>
      <c r="F408" s="165">
        <f>SUM(F406:F407)</f>
        <v>10.959999999999999</v>
      </c>
      <c r="G408" s="144"/>
    </row>
    <row r="409" spans="1:7" x14ac:dyDescent="0.2">
      <c r="G409" s="144"/>
    </row>
    <row r="410" spans="1:7" x14ac:dyDescent="0.2">
      <c r="A410" s="312" t="s">
        <v>4124</v>
      </c>
      <c r="B410" s="312"/>
      <c r="C410" s="312"/>
      <c r="D410" s="312"/>
      <c r="E410" s="312"/>
      <c r="F410" s="173">
        <f>F408+G403</f>
        <v>15.309999999999999</v>
      </c>
      <c r="G410" s="144"/>
    </row>
    <row r="411" spans="1:7" ht="12.75" customHeight="1" x14ac:dyDescent="0.2">
      <c r="A411" s="312" t="s">
        <v>4742</v>
      </c>
      <c r="B411" s="312"/>
      <c r="C411" s="312"/>
      <c r="D411" s="312"/>
      <c r="E411" s="313"/>
      <c r="F411" s="180">
        <f>TRUNC('compos apresentar'!F410*bdi!$D$19,2)</f>
        <v>3.11</v>
      </c>
      <c r="G411" s="144"/>
    </row>
    <row r="412" spans="1:7" x14ac:dyDescent="0.2">
      <c r="A412" s="312" t="s">
        <v>4123</v>
      </c>
      <c r="B412" s="312"/>
      <c r="C412" s="312"/>
      <c r="D412" s="312"/>
      <c r="E412" s="312"/>
      <c r="F412" s="179">
        <f>SUM(F410:F411)</f>
        <v>18.419999999999998</v>
      </c>
      <c r="G412" s="144"/>
    </row>
    <row r="413" spans="1:7" x14ac:dyDescent="0.2">
      <c r="A413" s="178"/>
      <c r="B413" s="178"/>
      <c r="C413" s="178"/>
      <c r="D413" s="178"/>
      <c r="E413" s="178"/>
      <c r="F413" s="178"/>
      <c r="G413" s="144"/>
    </row>
    <row r="414" spans="1:7" x14ac:dyDescent="0.2">
      <c r="A414" s="178"/>
      <c r="B414" s="178"/>
      <c r="C414" s="178"/>
      <c r="D414" s="178"/>
      <c r="E414" s="178"/>
      <c r="F414" s="178"/>
      <c r="G414" s="144"/>
    </row>
    <row r="415" spans="1:7" ht="31.5" x14ac:dyDescent="0.2">
      <c r="A415" s="314" t="s">
        <v>4724</v>
      </c>
      <c r="B415" s="314"/>
      <c r="C415" s="314"/>
      <c r="D415" s="314"/>
      <c r="E415" s="314"/>
      <c r="F415" s="314"/>
      <c r="G415" s="171" t="s">
        <v>4155</v>
      </c>
    </row>
    <row r="416" spans="1:7" x14ac:dyDescent="0.2">
      <c r="G416" s="144"/>
    </row>
    <row r="417" spans="1:7" ht="21" x14ac:dyDescent="0.2">
      <c r="A417" s="175" t="s">
        <v>4118</v>
      </c>
      <c r="B417" s="174" t="s">
        <v>4117</v>
      </c>
      <c r="C417" s="171" t="s">
        <v>4114</v>
      </c>
      <c r="D417" s="171" t="s">
        <v>4113</v>
      </c>
      <c r="E417" s="171" t="s">
        <v>4112</v>
      </c>
      <c r="F417" s="182" t="s">
        <v>4116</v>
      </c>
      <c r="G417" s="181" t="s">
        <v>4115</v>
      </c>
    </row>
    <row r="418" spans="1:7" x14ac:dyDescent="0.2">
      <c r="A418" s="162">
        <v>11</v>
      </c>
      <c r="B418" s="128" t="s">
        <v>4146</v>
      </c>
      <c r="C418" s="152">
        <v>8.56</v>
      </c>
      <c r="D418" s="152">
        <v>18.649999999999999</v>
      </c>
      <c r="E418" s="83">
        <v>117.99</v>
      </c>
      <c r="F418" s="219">
        <v>0.187</v>
      </c>
      <c r="G418" s="161">
        <f>TRUNC(F418*D418,2)</f>
        <v>3.48</v>
      </c>
    </row>
    <row r="419" spans="1:7" x14ac:dyDescent="0.2">
      <c r="A419" s="149">
        <v>8</v>
      </c>
      <c r="B419" s="138" t="s">
        <v>4141</v>
      </c>
      <c r="C419" s="152">
        <v>5.65</v>
      </c>
      <c r="D419" s="152">
        <v>12.31</v>
      </c>
      <c r="E419" s="83">
        <v>117.99</v>
      </c>
      <c r="F419" s="218">
        <v>0.18523999999999999</v>
      </c>
      <c r="G419" s="161">
        <f>TRUNC(F419*D419,2)</f>
        <v>2.2799999999999998</v>
      </c>
    </row>
    <row r="420" spans="1:7" x14ac:dyDescent="0.2">
      <c r="A420" s="311" t="s">
        <v>4138</v>
      </c>
      <c r="B420" s="311"/>
      <c r="C420" s="311"/>
      <c r="D420" s="311"/>
      <c r="E420" s="311"/>
      <c r="F420" s="311"/>
      <c r="G420" s="155">
        <f>SUM(G418:G419)</f>
        <v>5.76</v>
      </c>
    </row>
    <row r="421" spans="1:7" x14ac:dyDescent="0.2">
      <c r="G421" s="144"/>
    </row>
    <row r="422" spans="1:7" ht="21" x14ac:dyDescent="0.2">
      <c r="A422" s="175" t="s">
        <v>4118</v>
      </c>
      <c r="B422" s="174" t="s">
        <v>4130</v>
      </c>
      <c r="C422" s="171" t="s">
        <v>4129</v>
      </c>
      <c r="D422" s="171" t="s">
        <v>4128</v>
      </c>
      <c r="E422" s="171" t="s">
        <v>4116</v>
      </c>
      <c r="F422" s="173" t="s">
        <v>4127</v>
      </c>
      <c r="G422" s="144"/>
    </row>
    <row r="423" spans="1:7" ht="33.75" x14ac:dyDescent="0.2">
      <c r="A423" s="129" t="s">
        <v>3609</v>
      </c>
      <c r="B423" s="128" t="s">
        <v>3608</v>
      </c>
      <c r="C423" s="127" t="s">
        <v>3287</v>
      </c>
      <c r="D423" s="127">
        <v>22.360000000000003</v>
      </c>
      <c r="E423" s="127">
        <v>0.99209999999999998</v>
      </c>
      <c r="F423" s="127">
        <f>TRUNC(E423*D423,2)</f>
        <v>22.18</v>
      </c>
      <c r="G423" s="144"/>
    </row>
    <row r="424" spans="1:7" x14ac:dyDescent="0.2">
      <c r="A424" s="139" t="s">
        <v>4154</v>
      </c>
      <c r="B424" s="138" t="s">
        <v>4153</v>
      </c>
      <c r="C424" s="137" t="s">
        <v>3290</v>
      </c>
      <c r="D424" s="137">
        <v>0.38</v>
      </c>
      <c r="E424" s="137">
        <v>1.35</v>
      </c>
      <c r="F424" s="127">
        <f>TRUNC(E424*D424,2)</f>
        <v>0.51</v>
      </c>
      <c r="G424" s="144"/>
    </row>
    <row r="425" spans="1:7" x14ac:dyDescent="0.2">
      <c r="A425" s="311" t="s">
        <v>4125</v>
      </c>
      <c r="B425" s="311"/>
      <c r="C425" s="311"/>
      <c r="D425" s="311"/>
      <c r="E425" s="311"/>
      <c r="F425" s="165">
        <f>SUM(F423:F424)</f>
        <v>22.69</v>
      </c>
      <c r="G425" s="144"/>
    </row>
    <row r="426" spans="1:7" x14ac:dyDescent="0.2">
      <c r="G426" s="144"/>
    </row>
    <row r="427" spans="1:7" x14ac:dyDescent="0.2">
      <c r="A427" s="312" t="s">
        <v>4124</v>
      </c>
      <c r="B427" s="312"/>
      <c r="C427" s="312"/>
      <c r="D427" s="312"/>
      <c r="E427" s="312"/>
      <c r="F427" s="173">
        <f>F425+G420</f>
        <v>28.450000000000003</v>
      </c>
      <c r="G427" s="144"/>
    </row>
    <row r="428" spans="1:7" ht="12.75" customHeight="1" x14ac:dyDescent="0.2">
      <c r="A428" s="312" t="s">
        <v>4742</v>
      </c>
      <c r="B428" s="312"/>
      <c r="C428" s="312"/>
      <c r="D428" s="312"/>
      <c r="E428" s="313"/>
      <c r="F428" s="180">
        <f>TRUNC('compos apresentar'!F427*bdi!$D$19,2)</f>
        <v>5.78</v>
      </c>
      <c r="G428" s="144"/>
    </row>
    <row r="429" spans="1:7" x14ac:dyDescent="0.2">
      <c r="A429" s="312" t="s">
        <v>4123</v>
      </c>
      <c r="B429" s="312"/>
      <c r="C429" s="312"/>
      <c r="D429" s="312"/>
      <c r="E429" s="312"/>
      <c r="F429" s="179">
        <f>SUM(F427:F428)</f>
        <v>34.230000000000004</v>
      </c>
      <c r="G429" s="144"/>
    </row>
    <row r="430" spans="1:7" x14ac:dyDescent="0.2">
      <c r="A430" s="178"/>
      <c r="B430" s="178"/>
      <c r="C430" s="178"/>
      <c r="D430" s="178"/>
      <c r="E430" s="178"/>
      <c r="F430" s="178"/>
      <c r="G430" s="144"/>
    </row>
    <row r="431" spans="1:7" ht="31.5" x14ac:dyDescent="0.2">
      <c r="A431" s="314" t="s">
        <v>4763</v>
      </c>
      <c r="B431" s="314"/>
      <c r="C431" s="314"/>
      <c r="D431" s="314"/>
      <c r="E431" s="314"/>
      <c r="F431" s="314"/>
      <c r="G431" s="171" t="s">
        <v>4155</v>
      </c>
    </row>
    <row r="432" spans="1:7" x14ac:dyDescent="0.2">
      <c r="G432" s="144"/>
    </row>
    <row r="433" spans="1:7" ht="21" x14ac:dyDescent="0.2">
      <c r="A433" s="175" t="s">
        <v>4118</v>
      </c>
      <c r="B433" s="174" t="s">
        <v>4117</v>
      </c>
      <c r="C433" s="171" t="s">
        <v>4114</v>
      </c>
      <c r="D433" s="171" t="s">
        <v>4113</v>
      </c>
      <c r="E433" s="171" t="s">
        <v>4112</v>
      </c>
      <c r="F433" s="182" t="s">
        <v>4116</v>
      </c>
      <c r="G433" s="181" t="s">
        <v>4115</v>
      </c>
    </row>
    <row r="434" spans="1:7" x14ac:dyDescent="0.2">
      <c r="A434" s="162">
        <v>11</v>
      </c>
      <c r="B434" s="128" t="s">
        <v>4146</v>
      </c>
      <c r="C434" s="152">
        <v>8.56</v>
      </c>
      <c r="D434" s="152">
        <v>18.649999999999999</v>
      </c>
      <c r="E434" s="83">
        <v>117.99</v>
      </c>
      <c r="F434" s="127">
        <v>0.14069999999999999</v>
      </c>
      <c r="G434" s="161">
        <f>TRUNC(F434*D434,2)</f>
        <v>2.62</v>
      </c>
    </row>
    <row r="435" spans="1:7" x14ac:dyDescent="0.2">
      <c r="A435" s="149">
        <v>8</v>
      </c>
      <c r="B435" s="138" t="s">
        <v>4141</v>
      </c>
      <c r="C435" s="152">
        <v>5.65</v>
      </c>
      <c r="D435" s="152">
        <v>12.31</v>
      </c>
      <c r="E435" s="83">
        <v>117.99</v>
      </c>
      <c r="F435" s="137">
        <v>0.14050000000000001</v>
      </c>
      <c r="G435" s="161">
        <f>TRUNC(F435*D435,2)</f>
        <v>1.72</v>
      </c>
    </row>
    <row r="436" spans="1:7" x14ac:dyDescent="0.2">
      <c r="A436" s="311" t="s">
        <v>4138</v>
      </c>
      <c r="B436" s="311"/>
      <c r="C436" s="311"/>
      <c r="D436" s="311"/>
      <c r="E436" s="311"/>
      <c r="F436" s="311"/>
      <c r="G436" s="155">
        <f>SUM(G434:G435)</f>
        <v>4.34</v>
      </c>
    </row>
    <row r="437" spans="1:7" x14ac:dyDescent="0.2">
      <c r="G437" s="144"/>
    </row>
    <row r="438" spans="1:7" ht="21" x14ac:dyDescent="0.2">
      <c r="A438" s="175" t="s">
        <v>4118</v>
      </c>
      <c r="B438" s="174" t="s">
        <v>4130</v>
      </c>
      <c r="C438" s="171" t="s">
        <v>4129</v>
      </c>
      <c r="D438" s="171" t="s">
        <v>4128</v>
      </c>
      <c r="E438" s="171" t="s">
        <v>4116</v>
      </c>
      <c r="F438" s="173" t="s">
        <v>4127</v>
      </c>
      <c r="G438" s="144"/>
    </row>
    <row r="439" spans="1:7" ht="33.75" x14ac:dyDescent="0.2">
      <c r="A439" s="129" t="s">
        <v>3618</v>
      </c>
      <c r="B439" s="128" t="s">
        <v>4764</v>
      </c>
      <c r="C439" s="127" t="s">
        <v>3287</v>
      </c>
      <c r="D439" s="127">
        <v>4.4000000000000004</v>
      </c>
      <c r="E439" s="127">
        <v>0.99209999999999998</v>
      </c>
      <c r="F439" s="127">
        <f>TRUNC(E439*D439,2)</f>
        <v>4.3600000000000003</v>
      </c>
      <c r="G439" s="144"/>
    </row>
    <row r="440" spans="1:7" x14ac:dyDescent="0.2">
      <c r="A440" s="139" t="s">
        <v>4154</v>
      </c>
      <c r="B440" s="138" t="s">
        <v>4153</v>
      </c>
      <c r="C440" s="137" t="s">
        <v>3290</v>
      </c>
      <c r="D440" s="137">
        <v>0.38</v>
      </c>
      <c r="E440" s="137">
        <v>0.79</v>
      </c>
      <c r="F440" s="127">
        <f>TRUNC(E440*D440,2)</f>
        <v>0.3</v>
      </c>
      <c r="G440" s="144"/>
    </row>
    <row r="441" spans="1:7" x14ac:dyDescent="0.2">
      <c r="A441" s="311" t="s">
        <v>4125</v>
      </c>
      <c r="B441" s="311"/>
      <c r="C441" s="311"/>
      <c r="D441" s="311"/>
      <c r="E441" s="311"/>
      <c r="F441" s="165">
        <f>SUM(F439:F440)</f>
        <v>4.66</v>
      </c>
      <c r="G441" s="144"/>
    </row>
    <row r="442" spans="1:7" x14ac:dyDescent="0.2">
      <c r="G442" s="144"/>
    </row>
    <row r="443" spans="1:7" x14ac:dyDescent="0.2">
      <c r="A443" s="312" t="s">
        <v>4124</v>
      </c>
      <c r="B443" s="312"/>
      <c r="C443" s="312"/>
      <c r="D443" s="312"/>
      <c r="E443" s="312"/>
      <c r="F443" s="173">
        <f>F441+G436</f>
        <v>9</v>
      </c>
      <c r="G443" s="144"/>
    </row>
    <row r="444" spans="1:7" x14ac:dyDescent="0.2">
      <c r="A444" s="312" t="s">
        <v>4742</v>
      </c>
      <c r="B444" s="312"/>
      <c r="C444" s="312"/>
      <c r="D444" s="312"/>
      <c r="E444" s="313"/>
      <c r="F444" s="180">
        <f>TRUNC('compos apresentar'!F443*bdi!$D$19,2)</f>
        <v>1.83</v>
      </c>
      <c r="G444" s="144"/>
    </row>
    <row r="445" spans="1:7" x14ac:dyDescent="0.2">
      <c r="A445" s="312" t="s">
        <v>4123</v>
      </c>
      <c r="B445" s="312"/>
      <c r="C445" s="312"/>
      <c r="D445" s="312"/>
      <c r="E445" s="312"/>
      <c r="F445" s="179">
        <f>SUM(F443:F444)</f>
        <v>10.83</v>
      </c>
      <c r="G445" s="144"/>
    </row>
    <row r="446" spans="1:7" x14ac:dyDescent="0.2">
      <c r="A446" s="178"/>
      <c r="B446" s="178"/>
      <c r="C446" s="178"/>
      <c r="D446" s="178"/>
      <c r="E446" s="178"/>
      <c r="F446" s="178"/>
      <c r="G446" s="144"/>
    </row>
    <row r="447" spans="1:7" x14ac:dyDescent="0.2">
      <c r="G447" s="144"/>
    </row>
    <row r="448" spans="1:7" ht="31.5" x14ac:dyDescent="0.2">
      <c r="A448" s="314" t="s">
        <v>4723</v>
      </c>
      <c r="B448" s="314"/>
      <c r="C448" s="314"/>
      <c r="D448" s="314"/>
      <c r="E448" s="314"/>
      <c r="F448" s="314"/>
      <c r="G448" s="171" t="s">
        <v>4155</v>
      </c>
    </row>
    <row r="449" spans="1:7" x14ac:dyDescent="0.2">
      <c r="G449" s="144"/>
    </row>
    <row r="450" spans="1:7" ht="21" x14ac:dyDescent="0.2">
      <c r="A450" s="175" t="s">
        <v>4118</v>
      </c>
      <c r="B450" s="174" t="s">
        <v>4130</v>
      </c>
      <c r="C450" s="171" t="s">
        <v>4129</v>
      </c>
      <c r="D450" s="171" t="s">
        <v>4128</v>
      </c>
      <c r="E450" s="171" t="s">
        <v>4116</v>
      </c>
      <c r="F450" s="173" t="s">
        <v>4127</v>
      </c>
      <c r="G450" s="144"/>
    </row>
    <row r="451" spans="1:7" x14ac:dyDescent="0.2">
      <c r="A451" s="129" t="s">
        <v>4097</v>
      </c>
      <c r="B451" s="128" t="s">
        <v>4096</v>
      </c>
      <c r="C451" s="127" t="s">
        <v>3287</v>
      </c>
      <c r="D451" s="127">
        <v>55.8</v>
      </c>
      <c r="E451" s="127">
        <v>1.0275000000000001</v>
      </c>
      <c r="F451" s="127">
        <f>TRUNC(E451*D451,2)</f>
        <v>57.33</v>
      </c>
      <c r="G451" s="144"/>
    </row>
    <row r="452" spans="1:7" x14ac:dyDescent="0.2">
      <c r="A452" s="311" t="s">
        <v>4125</v>
      </c>
      <c r="B452" s="311"/>
      <c r="C452" s="311"/>
      <c r="D452" s="311"/>
      <c r="E452" s="311"/>
      <c r="F452" s="165">
        <f>SUM(F451)</f>
        <v>57.33</v>
      </c>
      <c r="G452" s="144"/>
    </row>
    <row r="453" spans="1:7" x14ac:dyDescent="0.2">
      <c r="G453" s="144"/>
    </row>
    <row r="454" spans="1:7" x14ac:dyDescent="0.2">
      <c r="A454" s="312" t="s">
        <v>4124</v>
      </c>
      <c r="B454" s="312"/>
      <c r="C454" s="312"/>
      <c r="D454" s="312"/>
      <c r="E454" s="312"/>
      <c r="F454" s="173">
        <f>F452</f>
        <v>57.33</v>
      </c>
      <c r="G454" s="144"/>
    </row>
    <row r="455" spans="1:7" ht="12.75" customHeight="1" x14ac:dyDescent="0.2">
      <c r="A455" s="312" t="s">
        <v>4742</v>
      </c>
      <c r="B455" s="312"/>
      <c r="C455" s="312"/>
      <c r="D455" s="312"/>
      <c r="E455" s="313"/>
      <c r="F455" s="180">
        <f>TRUNC('compos apresentar'!F454*bdi!$D$19,2)</f>
        <v>11.66</v>
      </c>
      <c r="G455" s="144"/>
    </row>
    <row r="456" spans="1:7" x14ac:dyDescent="0.2">
      <c r="A456" s="312" t="s">
        <v>4123</v>
      </c>
      <c r="B456" s="312"/>
      <c r="C456" s="312"/>
      <c r="D456" s="312"/>
      <c r="E456" s="312"/>
      <c r="F456" s="179">
        <f>SUM(F454:F455)</f>
        <v>68.989999999999995</v>
      </c>
      <c r="G456" s="144"/>
    </row>
    <row r="457" spans="1:7" x14ac:dyDescent="0.2">
      <c r="A457" s="178"/>
      <c r="B457" s="178"/>
      <c r="C457" s="178"/>
      <c r="D457" s="178"/>
      <c r="E457" s="178"/>
      <c r="F457" s="178"/>
      <c r="G457" s="144"/>
    </row>
    <row r="458" spans="1:7" ht="53.25" customHeight="1" x14ac:dyDescent="0.2">
      <c r="A458" s="314" t="s">
        <v>4765</v>
      </c>
      <c r="B458" s="314"/>
      <c r="C458" s="314"/>
      <c r="D458" s="314"/>
      <c r="E458" s="314"/>
      <c r="F458" s="314"/>
      <c r="G458" s="171" t="s">
        <v>4131</v>
      </c>
    </row>
    <row r="459" spans="1:7" x14ac:dyDescent="0.2">
      <c r="G459" s="144"/>
    </row>
    <row r="460" spans="1:7" ht="21" x14ac:dyDescent="0.2">
      <c r="A460" s="175" t="s">
        <v>4118</v>
      </c>
      <c r="B460" s="174" t="s">
        <v>4117</v>
      </c>
      <c r="C460" s="171" t="s">
        <v>4114</v>
      </c>
      <c r="D460" s="171" t="s">
        <v>4113</v>
      </c>
      <c r="E460" s="171" t="s">
        <v>4112</v>
      </c>
      <c r="F460" s="182" t="s">
        <v>4116</v>
      </c>
      <c r="G460" s="181" t="s">
        <v>4115</v>
      </c>
    </row>
    <row r="461" spans="1:7" x14ac:dyDescent="0.2">
      <c r="A461" s="149">
        <v>21</v>
      </c>
      <c r="B461" s="128" t="s">
        <v>4233</v>
      </c>
      <c r="C461" s="152">
        <v>8.56</v>
      </c>
      <c r="D461" s="152">
        <v>18.649999999999999</v>
      </c>
      <c r="E461" s="83">
        <v>117.99</v>
      </c>
      <c r="F461" s="127">
        <v>0.98350000000000004</v>
      </c>
      <c r="G461" s="161">
        <f>TRUNC(F461*D461,2)</f>
        <v>18.34</v>
      </c>
    </row>
    <row r="462" spans="1:7" x14ac:dyDescent="0.2">
      <c r="A462" s="149">
        <v>8</v>
      </c>
      <c r="B462" s="138" t="s">
        <v>3745</v>
      </c>
      <c r="C462" s="148">
        <v>5.12</v>
      </c>
      <c r="D462" s="148">
        <v>11.16</v>
      </c>
      <c r="E462" s="83">
        <v>117.99</v>
      </c>
      <c r="F462" s="137">
        <v>1</v>
      </c>
      <c r="G462" s="161">
        <f>TRUNC(F462*D462,2)</f>
        <v>11.16</v>
      </c>
    </row>
    <row r="463" spans="1:7" x14ac:dyDescent="0.2">
      <c r="A463" s="311" t="s">
        <v>4138</v>
      </c>
      <c r="B463" s="311"/>
      <c r="C463" s="311"/>
      <c r="D463" s="311"/>
      <c r="E463" s="311"/>
      <c r="F463" s="311"/>
      <c r="G463" s="155">
        <f>SUM(G461:G462)</f>
        <v>29.5</v>
      </c>
    </row>
    <row r="464" spans="1:7" x14ac:dyDescent="0.2">
      <c r="G464" s="144"/>
    </row>
    <row r="465" spans="1:7" ht="21" x14ac:dyDescent="0.2">
      <c r="A465" s="175" t="s">
        <v>4118</v>
      </c>
      <c r="B465" s="174" t="s">
        <v>4130</v>
      </c>
      <c r="C465" s="171" t="s">
        <v>4129</v>
      </c>
      <c r="D465" s="171" t="s">
        <v>4128</v>
      </c>
      <c r="E465" s="171" t="s">
        <v>4116</v>
      </c>
      <c r="F465" s="173" t="s">
        <v>4127</v>
      </c>
      <c r="G465" s="144"/>
    </row>
    <row r="466" spans="1:7" ht="33.75" x14ac:dyDescent="0.2">
      <c r="A466" s="129">
        <v>7158</v>
      </c>
      <c r="B466" s="128" t="s">
        <v>4767</v>
      </c>
      <c r="C466" s="127" t="s">
        <v>236</v>
      </c>
      <c r="D466" s="127">
        <v>37.19</v>
      </c>
      <c r="E466" s="127">
        <v>1.0203</v>
      </c>
      <c r="F466" s="127">
        <f>TRUNC(E466*D466,2)</f>
        <v>37.94</v>
      </c>
      <c r="G466" s="144"/>
    </row>
    <row r="467" spans="1:7" ht="22.5" x14ac:dyDescent="0.2">
      <c r="A467" s="129">
        <v>7696</v>
      </c>
      <c r="B467" s="128" t="s">
        <v>4768</v>
      </c>
      <c r="C467" s="127" t="s">
        <v>255</v>
      </c>
      <c r="D467" s="127">
        <v>69.84</v>
      </c>
      <c r="E467" s="127">
        <v>0.61050000000000004</v>
      </c>
      <c r="F467" s="127">
        <f t="shared" ref="F467:F471" si="1">TRUNC(E467*D467,2)</f>
        <v>42.63</v>
      </c>
      <c r="G467" s="144"/>
    </row>
    <row r="468" spans="1:7" ht="22.5" x14ac:dyDescent="0.2">
      <c r="A468" s="129">
        <v>7698</v>
      </c>
      <c r="B468" s="128" t="s">
        <v>4769</v>
      </c>
      <c r="C468" s="127" t="s">
        <v>255</v>
      </c>
      <c r="D468" s="127">
        <v>43.29</v>
      </c>
      <c r="E468" s="127">
        <v>0.87009999999999998</v>
      </c>
      <c r="F468" s="127">
        <f t="shared" si="1"/>
        <v>37.659999999999997</v>
      </c>
      <c r="G468" s="144"/>
    </row>
    <row r="469" spans="1:7" ht="22.5" x14ac:dyDescent="0.2">
      <c r="A469" s="129">
        <v>11002</v>
      </c>
      <c r="B469" s="128" t="s">
        <v>4770</v>
      </c>
      <c r="C469" s="127" t="s">
        <v>333</v>
      </c>
      <c r="D469" s="127">
        <v>23.72</v>
      </c>
      <c r="E469" s="127">
        <v>2.5000000000000001E-3</v>
      </c>
      <c r="F469" s="127">
        <f t="shared" si="1"/>
        <v>0.05</v>
      </c>
      <c r="G469" s="144"/>
    </row>
    <row r="470" spans="1:7" ht="33.75" x14ac:dyDescent="0.2">
      <c r="A470" s="129">
        <v>43130</v>
      </c>
      <c r="B470" s="128" t="s">
        <v>4771</v>
      </c>
      <c r="C470" s="127" t="s">
        <v>333</v>
      </c>
      <c r="D470" s="127">
        <v>22.18</v>
      </c>
      <c r="E470" s="127">
        <v>7.9699999999999993E-2</v>
      </c>
      <c r="F470" s="127">
        <f t="shared" si="1"/>
        <v>1.76</v>
      </c>
      <c r="G470" s="144"/>
    </row>
    <row r="471" spans="1:7" ht="33.75" x14ac:dyDescent="0.2">
      <c r="A471" s="139">
        <v>94962</v>
      </c>
      <c r="B471" s="138" t="s">
        <v>4766</v>
      </c>
      <c r="C471" s="137" t="s">
        <v>280</v>
      </c>
      <c r="D471" s="127">
        <v>335.66999999999996</v>
      </c>
      <c r="E471" s="137">
        <v>4.4999999999999997E-3</v>
      </c>
      <c r="F471" s="127">
        <f t="shared" si="1"/>
        <v>1.51</v>
      </c>
      <c r="G471" s="144"/>
    </row>
    <row r="472" spans="1:7" x14ac:dyDescent="0.2">
      <c r="A472" s="311" t="s">
        <v>4125</v>
      </c>
      <c r="B472" s="311"/>
      <c r="C472" s="311"/>
      <c r="D472" s="311"/>
      <c r="E472" s="311"/>
      <c r="F472" s="165">
        <f>SUM(F466:F471)</f>
        <v>121.55</v>
      </c>
      <c r="G472" s="144"/>
    </row>
    <row r="473" spans="1:7" x14ac:dyDescent="0.2">
      <c r="G473" s="144"/>
    </row>
    <row r="474" spans="1:7" x14ac:dyDescent="0.2">
      <c r="A474" s="312" t="s">
        <v>4124</v>
      </c>
      <c r="B474" s="312"/>
      <c r="C474" s="312"/>
      <c r="D474" s="312"/>
      <c r="E474" s="312"/>
      <c r="F474" s="173">
        <f>F472+G463</f>
        <v>151.05000000000001</v>
      </c>
      <c r="G474" s="144"/>
    </row>
    <row r="475" spans="1:7" x14ac:dyDescent="0.2">
      <c r="A475" s="312" t="s">
        <v>4742</v>
      </c>
      <c r="B475" s="312"/>
      <c r="C475" s="312"/>
      <c r="D475" s="312"/>
      <c r="E475" s="313"/>
      <c r="F475" s="180">
        <f>TRUNC('compos apresentar'!F474*bdi!$D$19,2)</f>
        <v>30.72</v>
      </c>
      <c r="G475" s="144"/>
    </row>
    <row r="476" spans="1:7" x14ac:dyDescent="0.2">
      <c r="A476" s="312" t="s">
        <v>4123</v>
      </c>
      <c r="B476" s="312"/>
      <c r="C476" s="312"/>
      <c r="D476" s="312"/>
      <c r="E476" s="312"/>
      <c r="F476" s="179">
        <f>SUM(F474:F475)</f>
        <v>181.77</v>
      </c>
      <c r="G476" s="144"/>
    </row>
    <row r="477" spans="1:7" x14ac:dyDescent="0.2">
      <c r="A477" s="178"/>
      <c r="B477" s="178"/>
      <c r="C477" s="178"/>
      <c r="D477" s="178"/>
      <c r="E477" s="178"/>
      <c r="F477" s="178"/>
      <c r="G477" s="144"/>
    </row>
    <row r="478" spans="1:7" x14ac:dyDescent="0.2">
      <c r="A478" s="178"/>
      <c r="B478" s="178"/>
      <c r="C478" s="178"/>
      <c r="D478" s="178"/>
      <c r="E478" s="178"/>
      <c r="F478" s="178"/>
      <c r="G478" s="144"/>
    </row>
    <row r="479" spans="1:7" ht="32.450000000000003" customHeight="1" x14ac:dyDescent="0.2">
      <c r="A479" s="314" t="s">
        <v>4722</v>
      </c>
      <c r="B479" s="314"/>
      <c r="C479" s="314"/>
      <c r="D479" s="314"/>
      <c r="E479" s="314"/>
      <c r="F479" s="314"/>
      <c r="G479" s="171" t="s">
        <v>4185</v>
      </c>
    </row>
    <row r="480" spans="1:7" x14ac:dyDescent="0.2">
      <c r="G480" s="144"/>
    </row>
    <row r="481" spans="1:7" ht="21" x14ac:dyDescent="0.2">
      <c r="A481" s="175" t="s">
        <v>4118</v>
      </c>
      <c r="B481" s="174" t="s">
        <v>4117</v>
      </c>
      <c r="C481" s="171" t="s">
        <v>4114</v>
      </c>
      <c r="D481" s="171" t="s">
        <v>4113</v>
      </c>
      <c r="E481" s="171" t="s">
        <v>4112</v>
      </c>
      <c r="F481" s="182" t="s">
        <v>4116</v>
      </c>
      <c r="G481" s="181" t="s">
        <v>4115</v>
      </c>
    </row>
    <row r="482" spans="1:7" x14ac:dyDescent="0.2">
      <c r="A482" s="162">
        <v>88309</v>
      </c>
      <c r="B482" s="128" t="s">
        <v>3793</v>
      </c>
      <c r="C482" s="152">
        <v>8.56</v>
      </c>
      <c r="D482" s="152">
        <v>18.649999999999999</v>
      </c>
      <c r="E482" s="83">
        <v>117.99</v>
      </c>
      <c r="F482" s="219">
        <v>0.37</v>
      </c>
      <c r="G482" s="161">
        <f>TRUNC(F482*D482,2)</f>
        <v>6.9</v>
      </c>
    </row>
    <row r="483" spans="1:7" x14ac:dyDescent="0.2">
      <c r="A483" s="162">
        <v>88313</v>
      </c>
      <c r="B483" s="128" t="s">
        <v>4721</v>
      </c>
      <c r="C483" s="152">
        <v>8.56</v>
      </c>
      <c r="D483" s="152">
        <v>18.649999999999999</v>
      </c>
      <c r="E483" s="83">
        <v>117.99</v>
      </c>
      <c r="F483" s="219">
        <v>4.9000000000000004</v>
      </c>
      <c r="G483" s="161">
        <f>TRUNC(F483*D483,2)</f>
        <v>91.38</v>
      </c>
    </row>
    <row r="484" spans="1:7" x14ac:dyDescent="0.2">
      <c r="A484" s="162">
        <v>88316</v>
      </c>
      <c r="B484" s="128" t="s">
        <v>3744</v>
      </c>
      <c r="C484" s="152">
        <v>5.12</v>
      </c>
      <c r="D484" s="152">
        <v>11.16</v>
      </c>
      <c r="E484" s="83">
        <v>117.99</v>
      </c>
      <c r="F484" s="219">
        <v>0.56000000000000005</v>
      </c>
      <c r="G484" s="161">
        <f>TRUNC(F484*D484,2)</f>
        <v>6.24</v>
      </c>
    </row>
    <row r="485" spans="1:7" ht="22.5" x14ac:dyDescent="0.2">
      <c r="A485" s="162">
        <v>90776</v>
      </c>
      <c r="B485" s="128" t="s">
        <v>4184</v>
      </c>
      <c r="C485" s="152">
        <v>21.074999999999999</v>
      </c>
      <c r="D485" s="152">
        <v>36.76</v>
      </c>
      <c r="E485" s="83">
        <v>75.45</v>
      </c>
      <c r="F485" s="219">
        <v>1.329</v>
      </c>
      <c r="G485" s="161">
        <f>TRUNC(F485*D485,2)</f>
        <v>48.85</v>
      </c>
    </row>
    <row r="486" spans="1:7" ht="22.5" x14ac:dyDescent="0.2">
      <c r="A486" s="149">
        <v>90778</v>
      </c>
      <c r="B486" s="138" t="s">
        <v>4183</v>
      </c>
      <c r="C486" s="152">
        <v>42.29</v>
      </c>
      <c r="D486" s="152">
        <v>73.77</v>
      </c>
      <c r="E486" s="83">
        <v>75.45</v>
      </c>
      <c r="F486" s="218">
        <v>0.38419999999999999</v>
      </c>
      <c r="G486" s="161">
        <f>TRUNC(F486*D486,2)</f>
        <v>28.34</v>
      </c>
    </row>
    <row r="487" spans="1:7" x14ac:dyDescent="0.2">
      <c r="A487" s="311" t="s">
        <v>4138</v>
      </c>
      <c r="B487" s="311"/>
      <c r="C487" s="311"/>
      <c r="D487" s="311"/>
      <c r="E487" s="311"/>
      <c r="F487" s="311"/>
      <c r="G487" s="155">
        <f>SUM(G482:G486)</f>
        <v>181.71</v>
      </c>
    </row>
    <row r="488" spans="1:7" x14ac:dyDescent="0.2">
      <c r="G488" s="144"/>
    </row>
    <row r="489" spans="1:7" ht="21" x14ac:dyDescent="0.2">
      <c r="A489" s="175" t="s">
        <v>4118</v>
      </c>
      <c r="B489" s="174" t="s">
        <v>4130</v>
      </c>
      <c r="C489" s="171" t="s">
        <v>4129</v>
      </c>
      <c r="D489" s="171" t="s">
        <v>4128</v>
      </c>
      <c r="E489" s="171" t="s">
        <v>4116</v>
      </c>
      <c r="F489" s="173" t="s">
        <v>4127</v>
      </c>
      <c r="G489" s="144"/>
    </row>
    <row r="490" spans="1:7" ht="45" x14ac:dyDescent="0.2">
      <c r="A490" s="129">
        <v>38405</v>
      </c>
      <c r="B490" s="128" t="s">
        <v>3284</v>
      </c>
      <c r="C490" s="127" t="s">
        <v>280</v>
      </c>
      <c r="D490" s="127">
        <v>496.05</v>
      </c>
      <c r="E490" s="127">
        <v>1.2090000000000001</v>
      </c>
      <c r="F490" s="127">
        <f>TRUNC(E490*D490,2)</f>
        <v>599.72</v>
      </c>
      <c r="G490" s="144"/>
    </row>
    <row r="491" spans="1:7" ht="33.75" x14ac:dyDescent="0.2">
      <c r="A491" s="129">
        <v>97913</v>
      </c>
      <c r="B491" s="128" t="s">
        <v>3277</v>
      </c>
      <c r="C491" s="127" t="s">
        <v>3276</v>
      </c>
      <c r="D491" s="127">
        <v>2.4700000000000002</v>
      </c>
      <c r="E491" s="127">
        <v>0.499</v>
      </c>
      <c r="F491" s="127">
        <f>TRUNC(E491*D491,2)</f>
        <v>1.23</v>
      </c>
      <c r="G491" s="144"/>
    </row>
    <row r="492" spans="1:7" ht="56.25" x14ac:dyDescent="0.2">
      <c r="A492" s="129">
        <v>100973</v>
      </c>
      <c r="B492" s="128" t="s">
        <v>3275</v>
      </c>
      <c r="C492" s="127" t="s">
        <v>280</v>
      </c>
      <c r="D492" s="127">
        <v>6.73</v>
      </c>
      <c r="E492" s="127">
        <v>1.27</v>
      </c>
      <c r="F492" s="127">
        <f>TRUNC(E492*D492,2)</f>
        <v>8.5399999999999991</v>
      </c>
      <c r="G492" s="144"/>
    </row>
    <row r="493" spans="1:7" ht="33.75" x14ac:dyDescent="0.2">
      <c r="A493" s="139">
        <v>100206</v>
      </c>
      <c r="B493" s="138" t="s">
        <v>3607</v>
      </c>
      <c r="C493" s="137" t="s">
        <v>3276</v>
      </c>
      <c r="D493" s="127">
        <v>784.45</v>
      </c>
      <c r="E493" s="137">
        <v>3.7999999999999999E-2</v>
      </c>
      <c r="F493" s="127">
        <f>TRUNC(E493*D493,2)</f>
        <v>29.8</v>
      </c>
      <c r="G493" s="144"/>
    </row>
    <row r="494" spans="1:7" x14ac:dyDescent="0.2">
      <c r="A494" s="311" t="s">
        <v>4125</v>
      </c>
      <c r="B494" s="311"/>
      <c r="C494" s="311"/>
      <c r="D494" s="311"/>
      <c r="E494" s="311"/>
      <c r="F494" s="165">
        <f>SUM(F490:F493)</f>
        <v>639.29</v>
      </c>
      <c r="G494" s="144"/>
    </row>
    <row r="495" spans="1:7" x14ac:dyDescent="0.2">
      <c r="G495" s="144"/>
    </row>
    <row r="496" spans="1:7" x14ac:dyDescent="0.2">
      <c r="A496" s="312" t="s">
        <v>4124</v>
      </c>
      <c r="B496" s="312"/>
      <c r="C496" s="312"/>
      <c r="D496" s="312"/>
      <c r="E496" s="312"/>
      <c r="F496" s="173">
        <f>F494+G487</f>
        <v>821</v>
      </c>
      <c r="G496" s="144"/>
    </row>
    <row r="497" spans="1:7" ht="12.75" customHeight="1" x14ac:dyDescent="0.2">
      <c r="A497" s="312" t="s">
        <v>4742</v>
      </c>
      <c r="B497" s="312"/>
      <c r="C497" s="312"/>
      <c r="D497" s="312"/>
      <c r="E497" s="313"/>
      <c r="F497" s="180">
        <f>TRUNC('compos apresentar'!F496*bdi!$D$19,2)</f>
        <v>166.99</v>
      </c>
      <c r="G497" s="144"/>
    </row>
    <row r="498" spans="1:7" x14ac:dyDescent="0.2">
      <c r="A498" s="312" t="s">
        <v>4123</v>
      </c>
      <c r="B498" s="312"/>
      <c r="C498" s="312"/>
      <c r="D498" s="312"/>
      <c r="E498" s="312"/>
      <c r="F498" s="179">
        <f>SUM(F496:F497)</f>
        <v>987.99</v>
      </c>
      <c r="G498" s="144"/>
    </row>
    <row r="499" spans="1:7" x14ac:dyDescent="0.2">
      <c r="A499" s="178"/>
      <c r="B499" s="178"/>
      <c r="C499" s="178"/>
      <c r="D499" s="178"/>
      <c r="E499" s="178"/>
      <c r="F499" s="178"/>
      <c r="G499" s="144"/>
    </row>
    <row r="500" spans="1:7" x14ac:dyDescent="0.2">
      <c r="A500" s="178"/>
      <c r="B500" s="178"/>
      <c r="C500" s="178"/>
      <c r="D500" s="178"/>
      <c r="E500" s="178"/>
      <c r="F500" s="178"/>
      <c r="G500" s="144"/>
    </row>
    <row r="501" spans="1:7" ht="28.9" customHeight="1" x14ac:dyDescent="0.2">
      <c r="A501" s="314" t="s">
        <v>4720</v>
      </c>
      <c r="B501" s="314"/>
      <c r="C501" s="314"/>
      <c r="D501" s="314"/>
      <c r="E501" s="314"/>
      <c r="F501" s="314"/>
      <c r="G501" s="171" t="s">
        <v>4131</v>
      </c>
    </row>
    <row r="502" spans="1:7" x14ac:dyDescent="0.2">
      <c r="G502" s="144"/>
    </row>
    <row r="503" spans="1:7" ht="21" x14ac:dyDescent="0.2">
      <c r="A503" s="175" t="s">
        <v>4118</v>
      </c>
      <c r="B503" s="174" t="s">
        <v>4117</v>
      </c>
      <c r="C503" s="171" t="s">
        <v>4114</v>
      </c>
      <c r="D503" s="171" t="s">
        <v>4113</v>
      </c>
      <c r="E503" s="171" t="s">
        <v>4112</v>
      </c>
      <c r="F503" s="182" t="s">
        <v>4116</v>
      </c>
      <c r="G503" s="181" t="s">
        <v>4115</v>
      </c>
    </row>
    <row r="504" spans="1:7" x14ac:dyDescent="0.2">
      <c r="A504" s="162">
        <v>4</v>
      </c>
      <c r="B504" s="128" t="s">
        <v>4262</v>
      </c>
      <c r="C504" s="152">
        <v>8.56</v>
      </c>
      <c r="D504" s="152">
        <v>18.649999999999999</v>
      </c>
      <c r="E504" s="83">
        <v>117.99</v>
      </c>
      <c r="F504" s="127">
        <v>0.3075</v>
      </c>
      <c r="G504" s="161">
        <f>TRUNC(F504*D504,2)</f>
        <v>5.73</v>
      </c>
    </row>
    <row r="505" spans="1:7" x14ac:dyDescent="0.2">
      <c r="A505" s="311" t="s">
        <v>4138</v>
      </c>
      <c r="B505" s="311"/>
      <c r="C505" s="311"/>
      <c r="D505" s="311"/>
      <c r="E505" s="311"/>
      <c r="F505" s="311"/>
      <c r="G505" s="155">
        <f>SUM(G504:G504)</f>
        <v>5.73</v>
      </c>
    </row>
    <row r="506" spans="1:7" x14ac:dyDescent="0.2">
      <c r="G506" s="144"/>
    </row>
    <row r="507" spans="1:7" ht="21" x14ac:dyDescent="0.2">
      <c r="A507" s="175" t="s">
        <v>4118</v>
      </c>
      <c r="B507" s="174" t="s">
        <v>4130</v>
      </c>
      <c r="C507" s="171" t="s">
        <v>4129</v>
      </c>
      <c r="D507" s="171" t="s">
        <v>4128</v>
      </c>
      <c r="E507" s="171" t="s">
        <v>4116</v>
      </c>
      <c r="F507" s="173" t="s">
        <v>4127</v>
      </c>
      <c r="G507" s="144"/>
    </row>
    <row r="508" spans="1:7" x14ac:dyDescent="0.2">
      <c r="A508" s="129">
        <v>2942</v>
      </c>
      <c r="B508" s="128" t="s">
        <v>3418</v>
      </c>
      <c r="C508" s="127" t="s">
        <v>3604</v>
      </c>
      <c r="D508" s="127">
        <v>85.75</v>
      </c>
      <c r="E508" s="127">
        <v>0.90329999999999999</v>
      </c>
      <c r="F508" s="127">
        <f t="shared" ref="F508:F515" si="2">TRUNC(E508*D508,2)</f>
        <v>77.45</v>
      </c>
      <c r="G508" s="144"/>
    </row>
    <row r="509" spans="1:7" ht="22.5" x14ac:dyDescent="0.2">
      <c r="A509" s="139">
        <v>2803</v>
      </c>
      <c r="B509" s="138" t="s">
        <v>3606</v>
      </c>
      <c r="C509" s="137" t="s">
        <v>3356</v>
      </c>
      <c r="D509" s="137">
        <v>9</v>
      </c>
      <c r="E509" s="137">
        <v>15</v>
      </c>
      <c r="F509" s="127">
        <f t="shared" si="2"/>
        <v>135</v>
      </c>
      <c r="G509" s="144"/>
    </row>
    <row r="510" spans="1:7" x14ac:dyDescent="0.2">
      <c r="A510" s="139">
        <v>2256</v>
      </c>
      <c r="B510" s="138" t="s">
        <v>3605</v>
      </c>
      <c r="C510" s="137" t="s">
        <v>3604</v>
      </c>
      <c r="D510" s="137">
        <v>22.15</v>
      </c>
      <c r="E510" s="137">
        <v>3.125</v>
      </c>
      <c r="F510" s="127">
        <f t="shared" si="2"/>
        <v>69.209999999999994</v>
      </c>
      <c r="G510" s="144"/>
    </row>
    <row r="511" spans="1:7" x14ac:dyDescent="0.2">
      <c r="A511" s="139">
        <v>1334</v>
      </c>
      <c r="B511" s="138" t="s">
        <v>3965</v>
      </c>
      <c r="C511" s="137" t="s">
        <v>3604</v>
      </c>
      <c r="D511" s="137">
        <v>10.44</v>
      </c>
      <c r="E511" s="137">
        <v>5.21E-2</v>
      </c>
      <c r="F511" s="127">
        <f t="shared" si="2"/>
        <v>0.54</v>
      </c>
      <c r="G511" s="144"/>
    </row>
    <row r="512" spans="1:7" x14ac:dyDescent="0.2">
      <c r="A512" s="139">
        <v>2246</v>
      </c>
      <c r="B512" s="138" t="s">
        <v>3954</v>
      </c>
      <c r="C512" s="137" t="s">
        <v>3356</v>
      </c>
      <c r="D512" s="137">
        <v>21.66</v>
      </c>
      <c r="E512" s="137">
        <v>4.1700000000000001E-2</v>
      </c>
      <c r="F512" s="127">
        <f t="shared" si="2"/>
        <v>0.9</v>
      </c>
      <c r="G512" s="144"/>
    </row>
    <row r="513" spans="1:7" ht="22.5" x14ac:dyDescent="0.2">
      <c r="A513" s="139">
        <v>1264</v>
      </c>
      <c r="B513" s="138" t="s">
        <v>4719</v>
      </c>
      <c r="C513" s="137" t="s">
        <v>3604</v>
      </c>
      <c r="D513" s="137">
        <v>13.34</v>
      </c>
      <c r="E513" s="137">
        <v>5.9499999999999997E-2</v>
      </c>
      <c r="F513" s="127">
        <f t="shared" si="2"/>
        <v>0.79</v>
      </c>
      <c r="G513" s="144"/>
    </row>
    <row r="514" spans="1:7" x14ac:dyDescent="0.2">
      <c r="A514" s="139">
        <v>1672</v>
      </c>
      <c r="B514" s="138" t="s">
        <v>3347</v>
      </c>
      <c r="C514" s="137" t="s">
        <v>3604</v>
      </c>
      <c r="D514" s="137">
        <v>2.3199999999999998</v>
      </c>
      <c r="E514" s="137">
        <v>0.29759999999999998</v>
      </c>
      <c r="F514" s="127">
        <f t="shared" si="2"/>
        <v>0.69</v>
      </c>
      <c r="G514" s="144"/>
    </row>
    <row r="515" spans="1:7" x14ac:dyDescent="0.2">
      <c r="A515" s="139">
        <v>2417</v>
      </c>
      <c r="B515" s="138" t="s">
        <v>3820</v>
      </c>
      <c r="C515" s="137" t="s">
        <v>3356</v>
      </c>
      <c r="D515" s="137">
        <v>28.06</v>
      </c>
      <c r="E515" s="137">
        <v>0.23799999999999999</v>
      </c>
      <c r="F515" s="127">
        <f t="shared" si="2"/>
        <v>6.67</v>
      </c>
      <c r="G515" s="144"/>
    </row>
    <row r="516" spans="1:7" x14ac:dyDescent="0.2">
      <c r="A516" s="311" t="s">
        <v>4125</v>
      </c>
      <c r="B516" s="311"/>
      <c r="C516" s="311"/>
      <c r="D516" s="311"/>
      <c r="E516" s="311"/>
      <c r="F516" s="165">
        <f>SUM(F508:F515)</f>
        <v>291.25</v>
      </c>
      <c r="G516" s="144"/>
    </row>
    <row r="517" spans="1:7" x14ac:dyDescent="0.2">
      <c r="G517" s="144"/>
    </row>
    <row r="518" spans="1:7" x14ac:dyDescent="0.2">
      <c r="A518" s="312" t="s">
        <v>4124</v>
      </c>
      <c r="B518" s="312"/>
      <c r="C518" s="312"/>
      <c r="D518" s="312"/>
      <c r="E518" s="312"/>
      <c r="F518" s="173">
        <f>SUM(F516,G505)</f>
        <v>296.98</v>
      </c>
      <c r="G518" s="144"/>
    </row>
    <row r="519" spans="1:7" ht="12.75" customHeight="1" x14ac:dyDescent="0.2">
      <c r="A519" s="312" t="s">
        <v>4742</v>
      </c>
      <c r="B519" s="312"/>
      <c r="C519" s="312"/>
      <c r="D519" s="312"/>
      <c r="E519" s="313"/>
      <c r="F519" s="180">
        <f>TRUNC('compos apresentar'!F518*bdi!$D$19,2)</f>
        <v>60.4</v>
      </c>
      <c r="G519" s="144"/>
    </row>
    <row r="520" spans="1:7" x14ac:dyDescent="0.2">
      <c r="A520" s="312" t="s">
        <v>4123</v>
      </c>
      <c r="B520" s="312"/>
      <c r="C520" s="312"/>
      <c r="D520" s="312"/>
      <c r="E520" s="312"/>
      <c r="F520" s="179">
        <f>SUM(F518:F519)</f>
        <v>357.38</v>
      </c>
      <c r="G520" s="144"/>
    </row>
    <row r="521" spans="1:7" x14ac:dyDescent="0.2">
      <c r="A521" s="178"/>
      <c r="B521" s="178"/>
      <c r="C521" s="178"/>
      <c r="D521" s="178"/>
      <c r="E521" s="178"/>
      <c r="F521" s="178"/>
      <c r="G521" s="144"/>
    </row>
    <row r="522" spans="1:7" x14ac:dyDescent="0.2">
      <c r="G522" s="144"/>
    </row>
    <row r="523" spans="1:7" ht="31.5" x14ac:dyDescent="0.2">
      <c r="A523" s="314" t="s">
        <v>4718</v>
      </c>
      <c r="B523" s="314"/>
      <c r="C523" s="314"/>
      <c r="D523" s="314"/>
      <c r="E523" s="314"/>
      <c r="F523" s="314"/>
      <c r="G523" s="171" t="s">
        <v>4279</v>
      </c>
    </row>
    <row r="524" spans="1:7" x14ac:dyDescent="0.2">
      <c r="G524" s="144"/>
    </row>
    <row r="525" spans="1:7" ht="21" x14ac:dyDescent="0.2">
      <c r="A525" s="175" t="s">
        <v>4118</v>
      </c>
      <c r="B525" s="174" t="s">
        <v>4117</v>
      </c>
      <c r="C525" s="171" t="s">
        <v>4114</v>
      </c>
      <c r="D525" s="171" t="s">
        <v>4113</v>
      </c>
      <c r="E525" s="171" t="s">
        <v>4112</v>
      </c>
      <c r="F525" s="182" t="s">
        <v>4116</v>
      </c>
      <c r="G525" s="181" t="s">
        <v>4115</v>
      </c>
    </row>
    <row r="526" spans="1:7" x14ac:dyDescent="0.2">
      <c r="A526" s="162">
        <v>17</v>
      </c>
      <c r="B526" s="128" t="s">
        <v>4091</v>
      </c>
      <c r="C526" s="152">
        <v>8.57</v>
      </c>
      <c r="D526" s="152">
        <v>14.94</v>
      </c>
      <c r="E526" s="152" t="s">
        <v>4398</v>
      </c>
      <c r="F526" s="127">
        <v>0.996</v>
      </c>
      <c r="G526" s="161">
        <f>TRUNC(F526*D526,2)</f>
        <v>14.88</v>
      </c>
    </row>
    <row r="527" spans="1:7" x14ac:dyDescent="0.2">
      <c r="A527" s="311" t="s">
        <v>4138</v>
      </c>
      <c r="B527" s="311"/>
      <c r="C527" s="311"/>
      <c r="D527" s="311"/>
      <c r="E527" s="311"/>
      <c r="F527" s="311"/>
      <c r="G527" s="155">
        <f>SUM(G526)</f>
        <v>14.88</v>
      </c>
    </row>
    <row r="528" spans="1:7" x14ac:dyDescent="0.2">
      <c r="G528" s="144"/>
    </row>
    <row r="529" spans="1:7" x14ac:dyDescent="0.2">
      <c r="A529" s="312" t="s">
        <v>4124</v>
      </c>
      <c r="B529" s="312"/>
      <c r="C529" s="312"/>
      <c r="D529" s="312"/>
      <c r="E529" s="312"/>
      <c r="F529" s="173">
        <f>G527</f>
        <v>14.88</v>
      </c>
      <c r="G529" s="144"/>
    </row>
    <row r="530" spans="1:7" ht="12.75" customHeight="1" x14ac:dyDescent="0.2">
      <c r="A530" s="312" t="s">
        <v>4742</v>
      </c>
      <c r="B530" s="312"/>
      <c r="C530" s="312"/>
      <c r="D530" s="312"/>
      <c r="E530" s="313"/>
      <c r="F530" s="180">
        <f>TRUNC('compos apresentar'!F529*bdi!$D$19,2)</f>
        <v>3.02</v>
      </c>
      <c r="G530" s="144"/>
    </row>
    <row r="531" spans="1:7" x14ac:dyDescent="0.2">
      <c r="A531" s="312" t="s">
        <v>4123</v>
      </c>
      <c r="B531" s="312"/>
      <c r="C531" s="312"/>
      <c r="D531" s="312"/>
      <c r="E531" s="312"/>
      <c r="F531" s="179">
        <f>SUM(F529:F530)</f>
        <v>17.900000000000002</v>
      </c>
      <c r="G531" s="144"/>
    </row>
    <row r="532" spans="1:7" x14ac:dyDescent="0.2">
      <c r="A532" s="178"/>
      <c r="B532" s="178"/>
      <c r="C532" s="178"/>
      <c r="D532" s="178"/>
      <c r="E532" s="178"/>
      <c r="F532" s="178"/>
      <c r="G532" s="144"/>
    </row>
    <row r="533" spans="1:7" ht="31.5" x14ac:dyDescent="0.2">
      <c r="A533" s="314" t="s">
        <v>4772</v>
      </c>
      <c r="B533" s="314"/>
      <c r="C533" s="314"/>
      <c r="D533" s="314"/>
      <c r="E533" s="314"/>
      <c r="F533" s="314"/>
      <c r="G533" s="171" t="s">
        <v>4131</v>
      </c>
    </row>
    <row r="534" spans="1:7" x14ac:dyDescent="0.2">
      <c r="G534" s="144"/>
    </row>
    <row r="535" spans="1:7" ht="21" x14ac:dyDescent="0.2">
      <c r="A535" s="175" t="s">
        <v>4118</v>
      </c>
      <c r="B535" s="174" t="s">
        <v>4117</v>
      </c>
      <c r="C535" s="171" t="s">
        <v>4114</v>
      </c>
      <c r="D535" s="171" t="s">
        <v>4113</v>
      </c>
      <c r="E535" s="171" t="s">
        <v>4112</v>
      </c>
      <c r="F535" s="182" t="s">
        <v>4116</v>
      </c>
      <c r="G535" s="181" t="s">
        <v>4115</v>
      </c>
    </row>
    <row r="536" spans="1:7" x14ac:dyDescent="0.2">
      <c r="A536" s="162">
        <v>5</v>
      </c>
      <c r="B536" s="128" t="s">
        <v>4140</v>
      </c>
      <c r="C536" s="148">
        <v>5.12</v>
      </c>
      <c r="D536" s="148">
        <v>11.16</v>
      </c>
      <c r="E536" s="83">
        <v>117.99</v>
      </c>
      <c r="F536" s="127">
        <v>1.2</v>
      </c>
      <c r="G536" s="161">
        <f>TRUNC(F536*D536,2)</f>
        <v>13.39</v>
      </c>
    </row>
    <row r="537" spans="1:7" x14ac:dyDescent="0.2">
      <c r="A537" s="149">
        <v>4</v>
      </c>
      <c r="B537" s="138" t="s">
        <v>4262</v>
      </c>
      <c r="C537" s="152">
        <v>8.56</v>
      </c>
      <c r="D537" s="152">
        <v>18.649999999999999</v>
      </c>
      <c r="E537" s="83">
        <v>117.99</v>
      </c>
      <c r="F537" s="137">
        <v>1.0934999999999999</v>
      </c>
      <c r="G537" s="161">
        <f>TRUNC(F537*D537,2)</f>
        <v>20.39</v>
      </c>
    </row>
    <row r="538" spans="1:7" x14ac:dyDescent="0.2">
      <c r="A538" s="311" t="s">
        <v>4138</v>
      </c>
      <c r="B538" s="311"/>
      <c r="C538" s="311"/>
      <c r="D538" s="311"/>
      <c r="E538" s="311"/>
      <c r="F538" s="311"/>
      <c r="G538" s="155">
        <f>SUM(G536:G537)</f>
        <v>33.78</v>
      </c>
    </row>
    <row r="539" spans="1:7" x14ac:dyDescent="0.2">
      <c r="G539" s="144"/>
    </row>
    <row r="540" spans="1:7" ht="21" x14ac:dyDescent="0.2">
      <c r="A540" s="175" t="s">
        <v>4118</v>
      </c>
      <c r="B540" s="174" t="s">
        <v>4130</v>
      </c>
      <c r="C540" s="171" t="s">
        <v>4129</v>
      </c>
      <c r="D540" s="171" t="s">
        <v>4128</v>
      </c>
      <c r="E540" s="171" t="s">
        <v>4116</v>
      </c>
      <c r="F540" s="173" t="s">
        <v>4127</v>
      </c>
      <c r="G540" s="144"/>
    </row>
    <row r="541" spans="1:7" x14ac:dyDescent="0.2">
      <c r="A541" s="129">
        <v>1221</v>
      </c>
      <c r="B541" s="128" t="s">
        <v>3336</v>
      </c>
      <c r="C541" s="127" t="s">
        <v>3292</v>
      </c>
      <c r="D541" s="137">
        <v>0.82</v>
      </c>
      <c r="E541" s="127">
        <v>4.55</v>
      </c>
      <c r="F541" s="127">
        <f>TRUNC(E541*D541,2)</f>
        <v>3.73</v>
      </c>
      <c r="G541" s="144"/>
    </row>
    <row r="542" spans="1:7" x14ac:dyDescent="0.2">
      <c r="A542" s="139">
        <v>1215</v>
      </c>
      <c r="B542" s="138" t="s">
        <v>4134</v>
      </c>
      <c r="C542" s="137" t="s">
        <v>3292</v>
      </c>
      <c r="D542" s="137">
        <v>0.54</v>
      </c>
      <c r="E542" s="137">
        <v>4.55</v>
      </c>
      <c r="F542" s="127">
        <f>TRUNC(E542*D542,2)</f>
        <v>2.4500000000000002</v>
      </c>
      <c r="G542" s="144"/>
    </row>
    <row r="543" spans="1:7" x14ac:dyDescent="0.2">
      <c r="A543" s="139">
        <v>104</v>
      </c>
      <c r="B543" s="138" t="s">
        <v>4282</v>
      </c>
      <c r="C543" s="137" t="s">
        <v>3285</v>
      </c>
      <c r="D543" s="137">
        <v>146.28</v>
      </c>
      <c r="E543" s="137">
        <v>3.1550000000000002E-2</v>
      </c>
      <c r="F543" s="127">
        <f>TRUNC(E543*D543,2)</f>
        <v>4.6100000000000003</v>
      </c>
      <c r="G543" s="144"/>
    </row>
    <row r="544" spans="1:7" x14ac:dyDescent="0.2">
      <c r="A544" s="139">
        <v>2033</v>
      </c>
      <c r="B544" s="138" t="s">
        <v>4673</v>
      </c>
      <c r="C544" s="137" t="s">
        <v>3287</v>
      </c>
      <c r="D544" s="137">
        <v>0.33</v>
      </c>
      <c r="E544" s="137">
        <v>84</v>
      </c>
      <c r="F544" s="127">
        <f>TRUNC(E544*D544,2)</f>
        <v>27.72</v>
      </c>
      <c r="G544" s="144"/>
    </row>
    <row r="545" spans="1:7" x14ac:dyDescent="0.2">
      <c r="A545" s="311" t="s">
        <v>4125</v>
      </c>
      <c r="B545" s="311"/>
      <c r="C545" s="311"/>
      <c r="D545" s="311"/>
      <c r="E545" s="311"/>
      <c r="F545" s="165">
        <f>SUM(F541:F544)</f>
        <v>38.51</v>
      </c>
      <c r="G545" s="144"/>
    </row>
    <row r="546" spans="1:7" x14ac:dyDescent="0.2">
      <c r="G546" s="144"/>
    </row>
    <row r="547" spans="1:7" x14ac:dyDescent="0.2">
      <c r="A547" s="312" t="s">
        <v>4124</v>
      </c>
      <c r="B547" s="312"/>
      <c r="C547" s="312"/>
      <c r="D547" s="312"/>
      <c r="E547" s="312"/>
      <c r="F547" s="173">
        <f>F545+G538</f>
        <v>72.289999999999992</v>
      </c>
      <c r="G547" s="144"/>
    </row>
    <row r="548" spans="1:7" x14ac:dyDescent="0.2">
      <c r="A548" s="312" t="s">
        <v>4742</v>
      </c>
      <c r="B548" s="312"/>
      <c r="C548" s="312"/>
      <c r="D548" s="312"/>
      <c r="E548" s="313"/>
      <c r="F548" s="180">
        <f>TRUNC('compos apresentar'!F547*bdi!$D$19,2)</f>
        <v>14.7</v>
      </c>
      <c r="G548" s="144"/>
    </row>
    <row r="549" spans="1:7" x14ac:dyDescent="0.2">
      <c r="A549" s="312" t="s">
        <v>4123</v>
      </c>
      <c r="B549" s="312"/>
      <c r="C549" s="312"/>
      <c r="D549" s="312"/>
      <c r="E549" s="312"/>
      <c r="F549" s="179">
        <f>SUM(F547:F548)</f>
        <v>86.99</v>
      </c>
      <c r="G549" s="144"/>
    </row>
    <row r="550" spans="1:7" x14ac:dyDescent="0.2">
      <c r="A550" s="178"/>
      <c r="B550" s="178"/>
      <c r="C550" s="178"/>
      <c r="D550" s="178"/>
      <c r="E550" s="178"/>
      <c r="F550" s="178"/>
      <c r="G550" s="144"/>
    </row>
    <row r="551" spans="1:7" x14ac:dyDescent="0.2">
      <c r="G551" s="144"/>
    </row>
    <row r="552" spans="1:7" ht="31.5" x14ac:dyDescent="0.2">
      <c r="A552" s="314" t="s">
        <v>4717</v>
      </c>
      <c r="B552" s="314"/>
      <c r="C552" s="314"/>
      <c r="D552" s="314"/>
      <c r="E552" s="314"/>
      <c r="F552" s="314"/>
      <c r="G552" s="171" t="s">
        <v>4131</v>
      </c>
    </row>
    <row r="553" spans="1:7" x14ac:dyDescent="0.2">
      <c r="G553" s="144"/>
    </row>
    <row r="554" spans="1:7" ht="21" x14ac:dyDescent="0.2">
      <c r="A554" s="175" t="s">
        <v>4118</v>
      </c>
      <c r="B554" s="174" t="s">
        <v>4117</v>
      </c>
      <c r="C554" s="171" t="s">
        <v>4114</v>
      </c>
      <c r="D554" s="171" t="s">
        <v>4113</v>
      </c>
      <c r="E554" s="171" t="s">
        <v>4112</v>
      </c>
      <c r="F554" s="182" t="s">
        <v>4116</v>
      </c>
      <c r="G554" s="181" t="s">
        <v>4115</v>
      </c>
    </row>
    <row r="555" spans="1:7" x14ac:dyDescent="0.2">
      <c r="A555" s="162">
        <v>5</v>
      </c>
      <c r="B555" s="128" t="s">
        <v>4140</v>
      </c>
      <c r="C555" s="148">
        <v>5.12</v>
      </c>
      <c r="D555" s="148">
        <v>11.16</v>
      </c>
      <c r="E555" s="83">
        <v>117.99</v>
      </c>
      <c r="F555" s="127">
        <v>0.86209999999999998</v>
      </c>
      <c r="G555" s="161">
        <f>TRUNC(F555*D555,2)</f>
        <v>9.6199999999999992</v>
      </c>
    </row>
    <row r="556" spans="1:7" x14ac:dyDescent="0.2">
      <c r="A556" s="149">
        <v>4</v>
      </c>
      <c r="B556" s="138" t="s">
        <v>4262</v>
      </c>
      <c r="C556" s="152">
        <v>8.56</v>
      </c>
      <c r="D556" s="152">
        <v>18.649999999999999</v>
      </c>
      <c r="E556" s="83">
        <v>117.99</v>
      </c>
      <c r="F556" s="137">
        <v>0.73250000000000004</v>
      </c>
      <c r="G556" s="161">
        <f>TRUNC(F556*D556,2)</f>
        <v>13.66</v>
      </c>
    </row>
    <row r="557" spans="1:7" x14ac:dyDescent="0.2">
      <c r="A557" s="311" t="s">
        <v>4138</v>
      </c>
      <c r="B557" s="311"/>
      <c r="C557" s="311"/>
      <c r="D557" s="311"/>
      <c r="E557" s="311"/>
      <c r="F557" s="311"/>
      <c r="G557" s="155">
        <f>SUM(G555:G556)</f>
        <v>23.28</v>
      </c>
    </row>
    <row r="558" spans="1:7" x14ac:dyDescent="0.2">
      <c r="G558" s="144"/>
    </row>
    <row r="559" spans="1:7" ht="21" x14ac:dyDescent="0.2">
      <c r="A559" s="175" t="s">
        <v>4118</v>
      </c>
      <c r="B559" s="174" t="s">
        <v>4130</v>
      </c>
      <c r="C559" s="171" t="s">
        <v>4129</v>
      </c>
      <c r="D559" s="171" t="s">
        <v>4128</v>
      </c>
      <c r="E559" s="171" t="s">
        <v>4116</v>
      </c>
      <c r="F559" s="173" t="s">
        <v>4127</v>
      </c>
      <c r="G559" s="144"/>
    </row>
    <row r="560" spans="1:7" x14ac:dyDescent="0.2">
      <c r="A560" s="129">
        <v>1221</v>
      </c>
      <c r="B560" s="128" t="s">
        <v>3336</v>
      </c>
      <c r="C560" s="127" t="s">
        <v>3292</v>
      </c>
      <c r="D560" s="137">
        <v>0.82</v>
      </c>
      <c r="E560" s="127">
        <v>2.0030000000000001</v>
      </c>
      <c r="F560" s="127">
        <f>TRUNC(E560*D560,2)</f>
        <v>1.64</v>
      </c>
      <c r="G560" s="144"/>
    </row>
    <row r="561" spans="1:7" x14ac:dyDescent="0.2">
      <c r="A561" s="139">
        <v>1215</v>
      </c>
      <c r="B561" s="138" t="s">
        <v>4134</v>
      </c>
      <c r="C561" s="137" t="s">
        <v>3292</v>
      </c>
      <c r="D561" s="137">
        <v>0.54</v>
      </c>
      <c r="E561" s="137">
        <v>1.2</v>
      </c>
      <c r="F561" s="127">
        <f>TRUNC(E561*D561,2)</f>
        <v>0.64</v>
      </c>
      <c r="G561" s="144"/>
    </row>
    <row r="562" spans="1:7" x14ac:dyDescent="0.2">
      <c r="A562" s="139">
        <v>104</v>
      </c>
      <c r="B562" s="138" t="s">
        <v>4282</v>
      </c>
      <c r="C562" s="137" t="s">
        <v>3285</v>
      </c>
      <c r="D562" s="137">
        <v>146.28</v>
      </c>
      <c r="E562" s="137">
        <v>1.3950000000000001E-2</v>
      </c>
      <c r="F562" s="127">
        <f>TRUNC(E562*D562,2)</f>
        <v>2.04</v>
      </c>
      <c r="G562" s="144"/>
    </row>
    <row r="563" spans="1:7" x14ac:dyDescent="0.2">
      <c r="A563" s="139">
        <v>2710</v>
      </c>
      <c r="B563" s="138" t="s">
        <v>3687</v>
      </c>
      <c r="C563" s="137" t="s">
        <v>3287</v>
      </c>
      <c r="D563" s="137">
        <v>0.66</v>
      </c>
      <c r="E563" s="137">
        <v>23</v>
      </c>
      <c r="F563" s="127">
        <f>TRUNC(E563*D563,2)</f>
        <v>15.18</v>
      </c>
      <c r="G563" s="144"/>
    </row>
    <row r="564" spans="1:7" x14ac:dyDescent="0.2">
      <c r="A564" s="311" t="s">
        <v>4125</v>
      </c>
      <c r="B564" s="311"/>
      <c r="C564" s="311"/>
      <c r="D564" s="311"/>
      <c r="E564" s="311"/>
      <c r="F564" s="165">
        <f>SUM(F560:F563)</f>
        <v>19.5</v>
      </c>
      <c r="G564" s="144"/>
    </row>
    <row r="565" spans="1:7" x14ac:dyDescent="0.2">
      <c r="G565" s="144"/>
    </row>
    <row r="566" spans="1:7" x14ac:dyDescent="0.2">
      <c r="A566" s="312" t="s">
        <v>4124</v>
      </c>
      <c r="B566" s="312"/>
      <c r="C566" s="312"/>
      <c r="D566" s="312"/>
      <c r="E566" s="312"/>
      <c r="F566" s="173">
        <f>F564+G557</f>
        <v>42.78</v>
      </c>
      <c r="G566" s="144"/>
    </row>
    <row r="567" spans="1:7" ht="12.75" customHeight="1" x14ac:dyDescent="0.2">
      <c r="A567" s="312" t="s">
        <v>4742</v>
      </c>
      <c r="B567" s="312"/>
      <c r="C567" s="312"/>
      <c r="D567" s="312"/>
      <c r="E567" s="313"/>
      <c r="F567" s="180">
        <f>TRUNC('compos apresentar'!F566*bdi!$D$19,2)</f>
        <v>8.6999999999999993</v>
      </c>
      <c r="G567" s="144"/>
    </row>
    <row r="568" spans="1:7" x14ac:dyDescent="0.2">
      <c r="A568" s="312" t="s">
        <v>4123</v>
      </c>
      <c r="B568" s="312"/>
      <c r="C568" s="312"/>
      <c r="D568" s="312"/>
      <c r="E568" s="312"/>
      <c r="F568" s="179">
        <f>SUM(F566:F567)</f>
        <v>51.480000000000004</v>
      </c>
      <c r="G568" s="144"/>
    </row>
    <row r="569" spans="1:7" x14ac:dyDescent="0.2">
      <c r="A569" s="178"/>
      <c r="B569" s="178"/>
      <c r="C569" s="178"/>
      <c r="D569" s="178"/>
      <c r="E569" s="178"/>
      <c r="F569" s="178"/>
      <c r="G569" s="144"/>
    </row>
    <row r="570" spans="1:7" ht="31.5" x14ac:dyDescent="0.2">
      <c r="A570" s="314" t="s">
        <v>4773</v>
      </c>
      <c r="B570" s="314"/>
      <c r="C570" s="314"/>
      <c r="D570" s="314"/>
      <c r="E570" s="314"/>
      <c r="F570" s="314"/>
      <c r="G570" s="171" t="s">
        <v>4395</v>
      </c>
    </row>
    <row r="571" spans="1:7" x14ac:dyDescent="0.2">
      <c r="G571" s="144"/>
    </row>
    <row r="572" spans="1:7" ht="21" x14ac:dyDescent="0.2">
      <c r="A572" s="175" t="s">
        <v>4118</v>
      </c>
      <c r="B572" s="174" t="s">
        <v>4117</v>
      </c>
      <c r="C572" s="171" t="s">
        <v>4114</v>
      </c>
      <c r="D572" s="171" t="s">
        <v>4113</v>
      </c>
      <c r="E572" s="171" t="s">
        <v>4112</v>
      </c>
      <c r="F572" s="182" t="s">
        <v>4116</v>
      </c>
      <c r="G572" s="181" t="s">
        <v>4115</v>
      </c>
    </row>
    <row r="573" spans="1:7" x14ac:dyDescent="0.2">
      <c r="A573" s="162">
        <v>15</v>
      </c>
      <c r="B573" s="128" t="s">
        <v>4529</v>
      </c>
      <c r="C573" s="152">
        <v>8.56</v>
      </c>
      <c r="D573" s="152">
        <v>18.649999999999999</v>
      </c>
      <c r="E573" s="83">
        <v>117.99</v>
      </c>
      <c r="F573" s="127">
        <v>0.09</v>
      </c>
      <c r="G573" s="161">
        <f>TRUNC(F573*D573,2)</f>
        <v>1.67</v>
      </c>
    </row>
    <row r="574" spans="1:7" x14ac:dyDescent="0.2">
      <c r="A574" s="149">
        <v>5</v>
      </c>
      <c r="B574" s="138" t="s">
        <v>3745</v>
      </c>
      <c r="C574" s="148">
        <v>5.12</v>
      </c>
      <c r="D574" s="148">
        <v>11.16</v>
      </c>
      <c r="E574" s="83">
        <v>117.99</v>
      </c>
      <c r="F574" s="137">
        <v>0.14199999999999999</v>
      </c>
      <c r="G574" s="161">
        <f>TRUNC(F574*D574,2)</f>
        <v>1.58</v>
      </c>
    </row>
    <row r="575" spans="1:7" x14ac:dyDescent="0.2">
      <c r="A575" s="311" t="s">
        <v>4138</v>
      </c>
      <c r="B575" s="311"/>
      <c r="C575" s="311"/>
      <c r="D575" s="311"/>
      <c r="E575" s="311"/>
      <c r="F575" s="311"/>
      <c r="G575" s="155">
        <f>SUM(G573:G574)</f>
        <v>3.25</v>
      </c>
    </row>
    <row r="576" spans="1:7" x14ac:dyDescent="0.2">
      <c r="G576" s="144"/>
    </row>
    <row r="577" spans="1:7" ht="21" x14ac:dyDescent="0.2">
      <c r="A577" s="175" t="s">
        <v>4118</v>
      </c>
      <c r="B577" s="174" t="s">
        <v>4130</v>
      </c>
      <c r="C577" s="171" t="s">
        <v>4129</v>
      </c>
      <c r="D577" s="171" t="s">
        <v>4128</v>
      </c>
      <c r="E577" s="171" t="s">
        <v>4116</v>
      </c>
      <c r="F577" s="173" t="s">
        <v>4127</v>
      </c>
      <c r="G577" s="144"/>
    </row>
    <row r="578" spans="1:7" x14ac:dyDescent="0.2">
      <c r="A578" s="129">
        <v>2432</v>
      </c>
      <c r="B578" s="128" t="s">
        <v>4774</v>
      </c>
      <c r="C578" s="127" t="s">
        <v>3287</v>
      </c>
      <c r="D578" s="127">
        <v>5.5</v>
      </c>
      <c r="E578" s="127">
        <v>1</v>
      </c>
      <c r="F578" s="127">
        <f>TRUNC(E578*D578,2)</f>
        <v>5.5</v>
      </c>
      <c r="G578" s="144"/>
    </row>
    <row r="579" spans="1:7" x14ac:dyDescent="0.2">
      <c r="A579" s="311" t="s">
        <v>4125</v>
      </c>
      <c r="B579" s="311"/>
      <c r="C579" s="311"/>
      <c r="D579" s="311"/>
      <c r="E579" s="311"/>
      <c r="F579" s="165">
        <f>SUM(F578)</f>
        <v>5.5</v>
      </c>
      <c r="G579" s="144"/>
    </row>
    <row r="580" spans="1:7" x14ac:dyDescent="0.2">
      <c r="G580" s="144"/>
    </row>
    <row r="581" spans="1:7" x14ac:dyDescent="0.2">
      <c r="A581" s="312" t="s">
        <v>4124</v>
      </c>
      <c r="B581" s="312"/>
      <c r="C581" s="312"/>
      <c r="D581" s="312"/>
      <c r="E581" s="312"/>
      <c r="F581" s="173">
        <f>F579+G575</f>
        <v>8.75</v>
      </c>
      <c r="G581" s="144"/>
    </row>
    <row r="582" spans="1:7" x14ac:dyDescent="0.2">
      <c r="A582" s="312" t="s">
        <v>4742</v>
      </c>
      <c r="B582" s="312"/>
      <c r="C582" s="312"/>
      <c r="D582" s="312"/>
      <c r="E582" s="313"/>
      <c r="F582" s="180">
        <f>TRUNC('compos apresentar'!F581*bdi!$D$19,2)</f>
        <v>1.77</v>
      </c>
      <c r="G582" s="144"/>
    </row>
    <row r="583" spans="1:7" x14ac:dyDescent="0.2">
      <c r="A583" s="312" t="s">
        <v>4123</v>
      </c>
      <c r="B583" s="312"/>
      <c r="C583" s="312"/>
      <c r="D583" s="312"/>
      <c r="E583" s="312"/>
      <c r="F583" s="179">
        <f>SUM(F581:F582)</f>
        <v>10.52</v>
      </c>
      <c r="G583" s="144"/>
    </row>
    <row r="584" spans="1:7" x14ac:dyDescent="0.2">
      <c r="A584" s="178"/>
      <c r="B584" s="178"/>
      <c r="C584" s="178"/>
      <c r="D584" s="178"/>
      <c r="E584" s="178"/>
      <c r="F584" s="178"/>
      <c r="G584" s="144"/>
    </row>
    <row r="585" spans="1:7" ht="31.5" x14ac:dyDescent="0.2">
      <c r="A585" s="314" t="s">
        <v>4716</v>
      </c>
      <c r="B585" s="314"/>
      <c r="C585" s="314"/>
      <c r="D585" s="314"/>
      <c r="E585" s="314"/>
      <c r="F585" s="314"/>
      <c r="G585" s="171" t="s">
        <v>4155</v>
      </c>
    </row>
    <row r="586" spans="1:7" x14ac:dyDescent="0.2">
      <c r="G586" s="144"/>
    </row>
    <row r="587" spans="1:7" ht="21" x14ac:dyDescent="0.2">
      <c r="A587" s="175" t="s">
        <v>4118</v>
      </c>
      <c r="B587" s="174" t="s">
        <v>4117</v>
      </c>
      <c r="C587" s="171" t="s">
        <v>4114</v>
      </c>
      <c r="D587" s="171" t="s">
        <v>4113</v>
      </c>
      <c r="E587" s="171" t="s">
        <v>4112</v>
      </c>
      <c r="F587" s="182" t="s">
        <v>4116</v>
      </c>
      <c r="G587" s="181" t="s">
        <v>4115</v>
      </c>
    </row>
    <row r="588" spans="1:7" x14ac:dyDescent="0.2">
      <c r="A588" s="162">
        <v>11</v>
      </c>
      <c r="B588" s="128" t="s">
        <v>4146</v>
      </c>
      <c r="C588" s="152">
        <v>8.56</v>
      </c>
      <c r="D588" s="152">
        <v>18.649999999999999</v>
      </c>
      <c r="E588" s="83">
        <v>117.99</v>
      </c>
      <c r="F588" s="127">
        <v>0.1515</v>
      </c>
      <c r="G588" s="161">
        <f>TRUNC(F588*D588,2)</f>
        <v>2.82</v>
      </c>
    </row>
    <row r="589" spans="1:7" x14ac:dyDescent="0.2">
      <c r="A589" s="149">
        <v>8</v>
      </c>
      <c r="B589" s="138" t="s">
        <v>4141</v>
      </c>
      <c r="C589" s="152">
        <v>5.65</v>
      </c>
      <c r="D589" s="152">
        <v>12.31</v>
      </c>
      <c r="E589" s="83">
        <v>117.99</v>
      </c>
      <c r="F589" s="137">
        <v>0.15010000000000001</v>
      </c>
      <c r="G589" s="161">
        <f>TRUNC(F589*D589,2)</f>
        <v>1.84</v>
      </c>
    </row>
    <row r="590" spans="1:7" x14ac:dyDescent="0.2">
      <c r="A590" s="311" t="s">
        <v>4138</v>
      </c>
      <c r="B590" s="311"/>
      <c r="C590" s="311"/>
      <c r="D590" s="311"/>
      <c r="E590" s="311"/>
      <c r="F590" s="311"/>
      <c r="G590" s="155">
        <f>SUM(G588:G589)</f>
        <v>4.66</v>
      </c>
    </row>
    <row r="591" spans="1:7" x14ac:dyDescent="0.2">
      <c r="G591" s="144"/>
    </row>
    <row r="592" spans="1:7" ht="21" x14ac:dyDescent="0.2">
      <c r="A592" s="175" t="s">
        <v>4118</v>
      </c>
      <c r="B592" s="174" t="s">
        <v>4130</v>
      </c>
      <c r="C592" s="171" t="s">
        <v>4129</v>
      </c>
      <c r="D592" s="171" t="s">
        <v>4128</v>
      </c>
      <c r="E592" s="171" t="s">
        <v>4116</v>
      </c>
      <c r="F592" s="173" t="s">
        <v>4127</v>
      </c>
      <c r="G592" s="144"/>
    </row>
    <row r="593" spans="1:7" x14ac:dyDescent="0.2">
      <c r="A593" s="129" t="s">
        <v>3469</v>
      </c>
      <c r="B593" s="128" t="s">
        <v>3468</v>
      </c>
      <c r="C593" s="127" t="s">
        <v>3287</v>
      </c>
      <c r="D593" s="127">
        <v>10.45</v>
      </c>
      <c r="E593" s="127">
        <v>1.02</v>
      </c>
      <c r="F593" s="127">
        <f>TRUNC(E593*D593,2)</f>
        <v>10.65</v>
      </c>
      <c r="G593" s="144"/>
    </row>
    <row r="594" spans="1:7" x14ac:dyDescent="0.2">
      <c r="A594" s="311" t="s">
        <v>4125</v>
      </c>
      <c r="B594" s="311"/>
      <c r="C594" s="311"/>
      <c r="D594" s="311"/>
      <c r="E594" s="311"/>
      <c r="F594" s="165">
        <f>SUM(F593)</f>
        <v>10.65</v>
      </c>
      <c r="G594" s="144"/>
    </row>
    <row r="595" spans="1:7" x14ac:dyDescent="0.2">
      <c r="G595" s="144"/>
    </row>
    <row r="596" spans="1:7" x14ac:dyDescent="0.2">
      <c r="A596" s="312" t="s">
        <v>4124</v>
      </c>
      <c r="B596" s="312"/>
      <c r="C596" s="312"/>
      <c r="D596" s="312"/>
      <c r="E596" s="312"/>
      <c r="F596" s="173">
        <f>F594+G590</f>
        <v>15.31</v>
      </c>
      <c r="G596" s="144"/>
    </row>
    <row r="597" spans="1:7" ht="12.75" customHeight="1" x14ac:dyDescent="0.2">
      <c r="A597" s="312" t="s">
        <v>4742</v>
      </c>
      <c r="B597" s="312"/>
      <c r="C597" s="312"/>
      <c r="D597" s="312"/>
      <c r="E597" s="313"/>
      <c r="F597" s="180">
        <f>TRUNC('compos apresentar'!F596*bdi!$D$19,2)</f>
        <v>3.11</v>
      </c>
      <c r="G597" s="144"/>
    </row>
    <row r="598" spans="1:7" x14ac:dyDescent="0.2">
      <c r="A598" s="312" t="s">
        <v>4123</v>
      </c>
      <c r="B598" s="312"/>
      <c r="C598" s="312"/>
      <c r="D598" s="312"/>
      <c r="E598" s="312"/>
      <c r="F598" s="179">
        <f>SUM(F596:F597)</f>
        <v>18.420000000000002</v>
      </c>
      <c r="G598" s="144"/>
    </row>
    <row r="599" spans="1:7" x14ac:dyDescent="0.2">
      <c r="G599" s="144"/>
    </row>
    <row r="600" spans="1:7" x14ac:dyDescent="0.2">
      <c r="G600" s="144"/>
    </row>
    <row r="601" spans="1:7" ht="31.5" x14ac:dyDescent="0.2">
      <c r="A601" s="314" t="s">
        <v>4775</v>
      </c>
      <c r="B601" s="314"/>
      <c r="C601" s="314"/>
      <c r="D601" s="314"/>
      <c r="E601" s="314"/>
      <c r="F601" s="314"/>
      <c r="G601" s="171" t="s">
        <v>4131</v>
      </c>
    </row>
    <row r="602" spans="1:7" x14ac:dyDescent="0.2">
      <c r="G602" s="144"/>
    </row>
    <row r="603" spans="1:7" ht="21" x14ac:dyDescent="0.2">
      <c r="A603" s="175" t="s">
        <v>4118</v>
      </c>
      <c r="B603" s="174" t="s">
        <v>4117</v>
      </c>
      <c r="C603" s="171" t="s">
        <v>4114</v>
      </c>
      <c r="D603" s="171" t="s">
        <v>4113</v>
      </c>
      <c r="E603" s="171" t="s">
        <v>4112</v>
      </c>
      <c r="F603" s="182" t="s">
        <v>4116</v>
      </c>
      <c r="G603" s="181" t="s">
        <v>4115</v>
      </c>
    </row>
    <row r="604" spans="1:7" x14ac:dyDescent="0.2">
      <c r="A604" s="162">
        <v>5</v>
      </c>
      <c r="B604" s="128" t="s">
        <v>4140</v>
      </c>
      <c r="C604" s="148">
        <v>5.12</v>
      </c>
      <c r="D604" s="148">
        <v>11.16</v>
      </c>
      <c r="E604" s="83">
        <v>117.99</v>
      </c>
      <c r="F604" s="127">
        <v>0.39900000000000002</v>
      </c>
      <c r="G604" s="161">
        <f>TRUNC(F604*D604,2)</f>
        <v>4.45</v>
      </c>
    </row>
    <row r="605" spans="1:7" x14ac:dyDescent="0.2">
      <c r="A605" s="311" t="s">
        <v>4138</v>
      </c>
      <c r="B605" s="311"/>
      <c r="C605" s="311"/>
      <c r="D605" s="311"/>
      <c r="E605" s="311"/>
      <c r="F605" s="311"/>
      <c r="G605" s="155">
        <f>SUM(G604)</f>
        <v>4.45</v>
      </c>
    </row>
    <row r="606" spans="1:7" x14ac:dyDescent="0.2">
      <c r="G606" s="144"/>
    </row>
    <row r="607" spans="1:7" x14ac:dyDescent="0.2">
      <c r="A607" s="312" t="s">
        <v>4124</v>
      </c>
      <c r="B607" s="312"/>
      <c r="C607" s="312"/>
      <c r="D607" s="312"/>
      <c r="E607" s="312"/>
      <c r="F607" s="173">
        <f>G605</f>
        <v>4.45</v>
      </c>
      <c r="G607" s="144"/>
    </row>
    <row r="608" spans="1:7" ht="12.75" customHeight="1" x14ac:dyDescent="0.2">
      <c r="A608" s="312" t="s">
        <v>4742</v>
      </c>
      <c r="B608" s="312"/>
      <c r="C608" s="312"/>
      <c r="D608" s="312"/>
      <c r="E608" s="313"/>
      <c r="F608" s="180">
        <f>TRUNC('compos apresentar'!F607*bdi!$D$19,2)</f>
        <v>0.9</v>
      </c>
      <c r="G608" s="144"/>
    </row>
    <row r="609" spans="1:7" x14ac:dyDescent="0.2">
      <c r="A609" s="312" t="s">
        <v>4123</v>
      </c>
      <c r="B609" s="312"/>
      <c r="C609" s="312"/>
      <c r="D609" s="312"/>
      <c r="E609" s="312"/>
      <c r="F609" s="179">
        <f>SUM(F607:F608)</f>
        <v>5.3500000000000005</v>
      </c>
      <c r="G609" s="144"/>
    </row>
    <row r="610" spans="1:7" x14ac:dyDescent="0.2">
      <c r="A610" s="178"/>
      <c r="B610" s="178"/>
      <c r="C610" s="178"/>
      <c r="D610" s="178"/>
      <c r="E610" s="178"/>
      <c r="F610" s="178"/>
      <c r="G610" s="144"/>
    </row>
    <row r="611" spans="1:7" ht="26.25" customHeight="1" x14ac:dyDescent="0.2">
      <c r="A611" s="315" t="s">
        <v>4776</v>
      </c>
      <c r="B611" s="315"/>
      <c r="C611" s="315"/>
      <c r="D611" s="315"/>
      <c r="E611" s="315"/>
      <c r="F611" s="315"/>
      <c r="G611" s="183" t="s">
        <v>333</v>
      </c>
    </row>
    <row r="612" spans="1:7" x14ac:dyDescent="0.2">
      <c r="G612" s="144"/>
    </row>
    <row r="613" spans="1:7" ht="21" x14ac:dyDescent="0.2">
      <c r="A613" s="175" t="s">
        <v>4118</v>
      </c>
      <c r="B613" s="174" t="s">
        <v>4117</v>
      </c>
      <c r="C613" s="171" t="s">
        <v>4114</v>
      </c>
      <c r="D613" s="171" t="s">
        <v>4113</v>
      </c>
      <c r="E613" s="171" t="s">
        <v>4112</v>
      </c>
      <c r="F613" s="182" t="s">
        <v>4116</v>
      </c>
      <c r="G613" s="181" t="s">
        <v>4115</v>
      </c>
    </row>
    <row r="614" spans="1:7" x14ac:dyDescent="0.2">
      <c r="A614" s="157">
        <v>12</v>
      </c>
      <c r="B614" s="131" t="s">
        <v>4076</v>
      </c>
      <c r="C614" s="152">
        <v>8.56</v>
      </c>
      <c r="D614" s="152">
        <v>18.649999999999999</v>
      </c>
      <c r="E614" s="83">
        <v>117.99</v>
      </c>
      <c r="F614" s="130">
        <v>3.9E-2</v>
      </c>
      <c r="G614" s="161">
        <f>TRUNC(F614*D614,2)</f>
        <v>0.72</v>
      </c>
    </row>
    <row r="615" spans="1:7" x14ac:dyDescent="0.2">
      <c r="A615" s="154">
        <v>8</v>
      </c>
      <c r="B615" s="134" t="s">
        <v>4093</v>
      </c>
      <c r="C615" s="148">
        <v>5.65</v>
      </c>
      <c r="D615" s="148">
        <v>12.31</v>
      </c>
      <c r="E615" s="83">
        <v>117.99</v>
      </c>
      <c r="F615" s="133">
        <v>0.02</v>
      </c>
      <c r="G615" s="161">
        <f>TRUNC(F615*D615,2)</f>
        <v>0.24</v>
      </c>
    </row>
    <row r="616" spans="1:7" x14ac:dyDescent="0.2">
      <c r="A616" s="311" t="s">
        <v>4138</v>
      </c>
      <c r="B616" s="311"/>
      <c r="C616" s="311"/>
      <c r="D616" s="311"/>
      <c r="E616" s="311"/>
      <c r="F616" s="311"/>
      <c r="G616" s="155">
        <f>SUM(G614:G615)</f>
        <v>0.96</v>
      </c>
    </row>
    <row r="617" spans="1:7" x14ac:dyDescent="0.2">
      <c r="G617" s="144"/>
    </row>
    <row r="618" spans="1:7" ht="21" x14ac:dyDescent="0.2">
      <c r="A618" s="175" t="s">
        <v>4118</v>
      </c>
      <c r="B618" s="174" t="s">
        <v>4130</v>
      </c>
      <c r="C618" s="171" t="s">
        <v>4129</v>
      </c>
      <c r="D618" s="171" t="s">
        <v>4128</v>
      </c>
      <c r="E618" s="171" t="s">
        <v>4116</v>
      </c>
      <c r="F618" s="173" t="s">
        <v>4127</v>
      </c>
      <c r="G618" s="144"/>
    </row>
    <row r="619" spans="1:7" ht="33.75" x14ac:dyDescent="0.2">
      <c r="A619" s="132">
        <v>39017</v>
      </c>
      <c r="B619" s="131" t="s">
        <v>3936</v>
      </c>
      <c r="C619" s="130" t="s">
        <v>2360</v>
      </c>
      <c r="D619" s="130">
        <v>0.18</v>
      </c>
      <c r="E619" s="130">
        <v>0.54</v>
      </c>
      <c r="F619" s="127">
        <f>TRUNC(E619*D619,2)</f>
        <v>0.09</v>
      </c>
      <c r="G619" s="144"/>
    </row>
    <row r="620" spans="1:7" ht="33.75" x14ac:dyDescent="0.2">
      <c r="A620" s="132">
        <v>43132</v>
      </c>
      <c r="B620" s="131" t="s">
        <v>4085</v>
      </c>
      <c r="C620" s="130" t="s">
        <v>3356</v>
      </c>
      <c r="D620" s="130">
        <v>21.34</v>
      </c>
      <c r="E620" s="130">
        <v>2.5000000000000001E-2</v>
      </c>
      <c r="F620" s="127">
        <f t="shared" ref="F620:F621" si="3">TRUNC(E620*D620,2)</f>
        <v>0.53</v>
      </c>
      <c r="G620" s="144"/>
    </row>
    <row r="621" spans="1:7" ht="22.5" x14ac:dyDescent="0.2">
      <c r="A621" s="132">
        <v>92803</v>
      </c>
      <c r="B621" s="131" t="s">
        <v>4777</v>
      </c>
      <c r="C621" s="130" t="s">
        <v>333</v>
      </c>
      <c r="D621" s="130">
        <v>8.0399999999999991</v>
      </c>
      <c r="E621" s="130">
        <v>1</v>
      </c>
      <c r="F621" s="127">
        <f t="shared" si="3"/>
        <v>8.0399999999999991</v>
      </c>
      <c r="G621" s="144"/>
    </row>
    <row r="622" spans="1:7" x14ac:dyDescent="0.2">
      <c r="A622" s="311" t="s">
        <v>4125</v>
      </c>
      <c r="B622" s="311"/>
      <c r="C622" s="311"/>
      <c r="D622" s="311"/>
      <c r="E622" s="311"/>
      <c r="F622" s="165">
        <f>SUM(F619:F621)</f>
        <v>8.6599999999999984</v>
      </c>
      <c r="G622" s="144"/>
    </row>
    <row r="623" spans="1:7" x14ac:dyDescent="0.2">
      <c r="G623" s="144"/>
    </row>
    <row r="624" spans="1:7" x14ac:dyDescent="0.2">
      <c r="A624" s="312" t="s">
        <v>4124</v>
      </c>
      <c r="B624" s="312"/>
      <c r="C624" s="312"/>
      <c r="D624" s="312"/>
      <c r="E624" s="312"/>
      <c r="F624" s="173">
        <f>F622+G616</f>
        <v>9.6199999999999974</v>
      </c>
      <c r="G624" s="144"/>
    </row>
    <row r="625" spans="1:7" x14ac:dyDescent="0.2">
      <c r="A625" s="312" t="s">
        <v>4742</v>
      </c>
      <c r="B625" s="312"/>
      <c r="C625" s="312"/>
      <c r="D625" s="312"/>
      <c r="E625" s="313"/>
      <c r="F625" s="180">
        <f>TRUNC('compos apresentar'!F624*bdi!$D$19,2)</f>
        <v>1.95</v>
      </c>
      <c r="G625" s="144"/>
    </row>
    <row r="626" spans="1:7" x14ac:dyDescent="0.2">
      <c r="A626" s="312" t="s">
        <v>4123</v>
      </c>
      <c r="B626" s="312"/>
      <c r="C626" s="312"/>
      <c r="D626" s="312"/>
      <c r="E626" s="312"/>
      <c r="F626" s="179">
        <f>SUM(F624:F625)</f>
        <v>11.569999999999997</v>
      </c>
      <c r="G626" s="144"/>
    </row>
    <row r="627" spans="1:7" x14ac:dyDescent="0.2">
      <c r="A627" s="178"/>
      <c r="B627" s="178"/>
      <c r="C627" s="178"/>
      <c r="D627" s="178"/>
      <c r="E627" s="178"/>
      <c r="F627" s="178"/>
      <c r="G627" s="144"/>
    </row>
    <row r="628" spans="1:7" ht="27" customHeight="1" x14ac:dyDescent="0.2">
      <c r="A628" s="315" t="s">
        <v>4778</v>
      </c>
      <c r="B628" s="315"/>
      <c r="C628" s="315"/>
      <c r="D628" s="315"/>
      <c r="E628" s="315"/>
      <c r="F628" s="315"/>
      <c r="G628" s="183" t="s">
        <v>333</v>
      </c>
    </row>
    <row r="629" spans="1:7" x14ac:dyDescent="0.2">
      <c r="G629" s="144"/>
    </row>
    <row r="630" spans="1:7" ht="21" x14ac:dyDescent="0.2">
      <c r="A630" s="175" t="s">
        <v>4118</v>
      </c>
      <c r="B630" s="174" t="s">
        <v>4117</v>
      </c>
      <c r="C630" s="171" t="s">
        <v>4114</v>
      </c>
      <c r="D630" s="171" t="s">
        <v>4113</v>
      </c>
      <c r="E630" s="171" t="s">
        <v>4112</v>
      </c>
      <c r="F630" s="182" t="s">
        <v>4116</v>
      </c>
      <c r="G630" s="181" t="s">
        <v>4115</v>
      </c>
    </row>
    <row r="631" spans="1:7" x14ac:dyDescent="0.2">
      <c r="A631" s="157">
        <v>12</v>
      </c>
      <c r="B631" s="131" t="s">
        <v>4076</v>
      </c>
      <c r="C631" s="152">
        <v>8.56</v>
      </c>
      <c r="D631" s="152">
        <v>18.649999999999999</v>
      </c>
      <c r="E631" s="83">
        <v>117.99</v>
      </c>
      <c r="F631" s="130">
        <v>2.5999999999999999E-2</v>
      </c>
      <c r="G631" s="161">
        <f>TRUNC(F631*D631,2)</f>
        <v>0.48</v>
      </c>
    </row>
    <row r="632" spans="1:7" x14ac:dyDescent="0.2">
      <c r="A632" s="154">
        <v>8</v>
      </c>
      <c r="B632" s="134" t="s">
        <v>4093</v>
      </c>
      <c r="C632" s="148">
        <v>5.65</v>
      </c>
      <c r="D632" s="148">
        <v>12.31</v>
      </c>
      <c r="E632" s="83">
        <v>117.99</v>
      </c>
      <c r="F632" s="133">
        <v>0.01</v>
      </c>
      <c r="G632" s="161">
        <f>TRUNC(F632*D632,2)</f>
        <v>0.12</v>
      </c>
    </row>
    <row r="633" spans="1:7" x14ac:dyDescent="0.2">
      <c r="A633" s="311" t="s">
        <v>4138</v>
      </c>
      <c r="B633" s="311"/>
      <c r="C633" s="311"/>
      <c r="D633" s="311"/>
      <c r="E633" s="311"/>
      <c r="F633" s="311"/>
      <c r="G633" s="155">
        <f>SUM(G631:G632)</f>
        <v>0.6</v>
      </c>
    </row>
    <row r="634" spans="1:7" x14ac:dyDescent="0.2">
      <c r="G634" s="144"/>
    </row>
    <row r="635" spans="1:7" ht="21" x14ac:dyDescent="0.2">
      <c r="A635" s="175" t="s">
        <v>4118</v>
      </c>
      <c r="B635" s="174" t="s">
        <v>4130</v>
      </c>
      <c r="C635" s="171" t="s">
        <v>4129</v>
      </c>
      <c r="D635" s="171" t="s">
        <v>4128</v>
      </c>
      <c r="E635" s="171" t="s">
        <v>4116</v>
      </c>
      <c r="F635" s="173" t="s">
        <v>4127</v>
      </c>
      <c r="G635" s="144"/>
    </row>
    <row r="636" spans="1:7" ht="33.75" x14ac:dyDescent="0.2">
      <c r="A636" s="132">
        <v>39017</v>
      </c>
      <c r="B636" s="131" t="s">
        <v>3936</v>
      </c>
      <c r="C636" s="130" t="s">
        <v>2360</v>
      </c>
      <c r="D636" s="130">
        <v>0.18</v>
      </c>
      <c r="E636" s="130">
        <v>0.3</v>
      </c>
      <c r="F636" s="127">
        <f>TRUNC(E636*D636,2)</f>
        <v>0.05</v>
      </c>
      <c r="G636" s="144"/>
    </row>
    <row r="637" spans="1:7" ht="33.75" x14ac:dyDescent="0.2">
      <c r="A637" s="132">
        <v>43132</v>
      </c>
      <c r="B637" s="131" t="s">
        <v>4085</v>
      </c>
      <c r="C637" s="130" t="s">
        <v>3356</v>
      </c>
      <c r="D637" s="130">
        <v>21.34</v>
      </c>
      <c r="E637" s="130">
        <v>2.1999999999999999E-2</v>
      </c>
      <c r="F637" s="127">
        <f t="shared" ref="F637:F638" si="4">TRUNC(E637*D637,2)</f>
        <v>0.46</v>
      </c>
      <c r="G637" s="144"/>
    </row>
    <row r="638" spans="1:7" ht="22.5" x14ac:dyDescent="0.2">
      <c r="A638" s="132">
        <v>92804</v>
      </c>
      <c r="B638" s="131" t="s">
        <v>4779</v>
      </c>
      <c r="C638" s="130" t="s">
        <v>333</v>
      </c>
      <c r="D638" s="130">
        <v>7</v>
      </c>
      <c r="E638" s="130">
        <v>1</v>
      </c>
      <c r="F638" s="127">
        <f t="shared" si="4"/>
        <v>7</v>
      </c>
      <c r="G638" s="144"/>
    </row>
    <row r="639" spans="1:7" x14ac:dyDescent="0.2">
      <c r="A639" s="311" t="s">
        <v>4125</v>
      </c>
      <c r="B639" s="311"/>
      <c r="C639" s="311"/>
      <c r="D639" s="311"/>
      <c r="E639" s="311"/>
      <c r="F639" s="165">
        <f>SUM(F636:F638)</f>
        <v>7.51</v>
      </c>
      <c r="G639" s="144"/>
    </row>
    <row r="640" spans="1:7" x14ac:dyDescent="0.2">
      <c r="G640" s="144"/>
    </row>
    <row r="641" spans="1:7" x14ac:dyDescent="0.2">
      <c r="A641" s="312" t="s">
        <v>4124</v>
      </c>
      <c r="B641" s="312"/>
      <c r="C641" s="312"/>
      <c r="D641" s="312"/>
      <c r="E641" s="312"/>
      <c r="F641" s="173">
        <f>F639+G633</f>
        <v>8.11</v>
      </c>
      <c r="G641" s="144"/>
    </row>
    <row r="642" spans="1:7" x14ac:dyDescent="0.2">
      <c r="A642" s="312" t="s">
        <v>4742</v>
      </c>
      <c r="B642" s="312"/>
      <c r="C642" s="312"/>
      <c r="D642" s="312"/>
      <c r="E642" s="313"/>
      <c r="F642" s="180">
        <f>TRUNC('compos apresentar'!F641*bdi!$D$19,2)</f>
        <v>1.64</v>
      </c>
      <c r="G642" s="144"/>
    </row>
    <row r="643" spans="1:7" x14ac:dyDescent="0.2">
      <c r="A643" s="312" t="s">
        <v>4123</v>
      </c>
      <c r="B643" s="312"/>
      <c r="C643" s="312"/>
      <c r="D643" s="312"/>
      <c r="E643" s="312"/>
      <c r="F643" s="179">
        <f>SUM(F641:F642)</f>
        <v>9.75</v>
      </c>
      <c r="G643" s="144"/>
    </row>
    <row r="644" spans="1:7" x14ac:dyDescent="0.2">
      <c r="A644" s="178"/>
      <c r="B644" s="178"/>
      <c r="C644" s="178"/>
      <c r="D644" s="178"/>
      <c r="E644" s="178"/>
      <c r="F644" s="178"/>
      <c r="G644" s="144"/>
    </row>
    <row r="645" spans="1:7" ht="29.25" customHeight="1" x14ac:dyDescent="0.2">
      <c r="A645" s="315" t="s">
        <v>4780</v>
      </c>
      <c r="B645" s="315"/>
      <c r="C645" s="315"/>
      <c r="D645" s="315"/>
      <c r="E645" s="315"/>
      <c r="F645" s="315"/>
      <c r="G645" s="183" t="s">
        <v>333</v>
      </c>
    </row>
    <row r="646" spans="1:7" x14ac:dyDescent="0.2">
      <c r="G646" s="144"/>
    </row>
    <row r="647" spans="1:7" ht="21" x14ac:dyDescent="0.2">
      <c r="A647" s="175" t="s">
        <v>4118</v>
      </c>
      <c r="B647" s="174" t="s">
        <v>4117</v>
      </c>
      <c r="C647" s="171" t="s">
        <v>4114</v>
      </c>
      <c r="D647" s="171" t="s">
        <v>4113</v>
      </c>
      <c r="E647" s="171" t="s">
        <v>4112</v>
      </c>
      <c r="F647" s="182" t="s">
        <v>4116</v>
      </c>
      <c r="G647" s="181" t="s">
        <v>4115</v>
      </c>
    </row>
    <row r="648" spans="1:7" x14ac:dyDescent="0.2">
      <c r="A648" s="157">
        <v>12</v>
      </c>
      <c r="B648" s="131" t="s">
        <v>4076</v>
      </c>
      <c r="C648" s="152">
        <v>8.56</v>
      </c>
      <c r="D648" s="152">
        <v>18.649999999999999</v>
      </c>
      <c r="E648" s="83">
        <v>117.99</v>
      </c>
      <c r="F648" s="130">
        <v>0.15</v>
      </c>
      <c r="G648" s="161">
        <f>TRUNC(F648*D648,2)</f>
        <v>2.79</v>
      </c>
    </row>
    <row r="649" spans="1:7" x14ac:dyDescent="0.2">
      <c r="A649" s="154">
        <v>8</v>
      </c>
      <c r="B649" s="134" t="s">
        <v>4093</v>
      </c>
      <c r="C649" s="148">
        <v>5.65</v>
      </c>
      <c r="D649" s="148">
        <v>12.31</v>
      </c>
      <c r="E649" s="83">
        <v>117.99</v>
      </c>
      <c r="F649" s="133">
        <v>4.9000000000000002E-2</v>
      </c>
      <c r="G649" s="161">
        <f>TRUNC(F649*D649,2)</f>
        <v>0.6</v>
      </c>
    </row>
    <row r="650" spans="1:7" x14ac:dyDescent="0.2">
      <c r="A650" s="311" t="s">
        <v>4138</v>
      </c>
      <c r="B650" s="311"/>
      <c r="C650" s="311"/>
      <c r="D650" s="311"/>
      <c r="E650" s="311"/>
      <c r="F650" s="311"/>
      <c r="G650" s="155">
        <f>SUM(G648:G649)</f>
        <v>3.39</v>
      </c>
    </row>
    <row r="651" spans="1:7" x14ac:dyDescent="0.2">
      <c r="G651" s="144"/>
    </row>
    <row r="652" spans="1:7" ht="21" x14ac:dyDescent="0.2">
      <c r="A652" s="175" t="s">
        <v>4118</v>
      </c>
      <c r="B652" s="174" t="s">
        <v>4130</v>
      </c>
      <c r="C652" s="171" t="s">
        <v>4129</v>
      </c>
      <c r="D652" s="171" t="s">
        <v>4128</v>
      </c>
      <c r="E652" s="171" t="s">
        <v>4116</v>
      </c>
      <c r="F652" s="173" t="s">
        <v>4127</v>
      </c>
      <c r="G652" s="144"/>
    </row>
    <row r="653" spans="1:7" ht="33.75" x14ac:dyDescent="0.2">
      <c r="A653" s="132">
        <v>39017</v>
      </c>
      <c r="B653" s="131" t="s">
        <v>3936</v>
      </c>
      <c r="C653" s="130" t="s">
        <v>2360</v>
      </c>
      <c r="D653" s="130">
        <v>0.18</v>
      </c>
      <c r="E653" s="130">
        <v>1.19</v>
      </c>
      <c r="F653" s="127">
        <f>TRUNC(E653*D653,2)</f>
        <v>0.21</v>
      </c>
      <c r="G653" s="144"/>
    </row>
    <row r="654" spans="1:7" ht="33.75" x14ac:dyDescent="0.2">
      <c r="A654" s="132">
        <v>43132</v>
      </c>
      <c r="B654" s="131" t="s">
        <v>4085</v>
      </c>
      <c r="C654" s="130" t="s">
        <v>3356</v>
      </c>
      <c r="D654" s="130">
        <v>21.34</v>
      </c>
      <c r="E654" s="130">
        <v>2.5000000000000001E-2</v>
      </c>
      <c r="F654" s="127">
        <f t="shared" ref="F654:F655" si="5">TRUNC(E654*D654,2)</f>
        <v>0.53</v>
      </c>
      <c r="G654" s="144"/>
    </row>
    <row r="655" spans="1:7" ht="22.5" x14ac:dyDescent="0.2">
      <c r="A655" s="132">
        <v>92800</v>
      </c>
      <c r="B655" s="131" t="s">
        <v>4781</v>
      </c>
      <c r="C655" s="130" t="s">
        <v>333</v>
      </c>
      <c r="D655" s="130">
        <v>8.06</v>
      </c>
      <c r="E655" s="130">
        <v>1</v>
      </c>
      <c r="F655" s="127">
        <f t="shared" si="5"/>
        <v>8.06</v>
      </c>
      <c r="G655" s="144"/>
    </row>
    <row r="656" spans="1:7" x14ac:dyDescent="0.2">
      <c r="A656" s="311" t="s">
        <v>4125</v>
      </c>
      <c r="B656" s="311"/>
      <c r="C656" s="311"/>
      <c r="D656" s="311"/>
      <c r="E656" s="311"/>
      <c r="F656" s="165">
        <f>SUM(F653:F655)</f>
        <v>8.8000000000000007</v>
      </c>
      <c r="G656" s="144"/>
    </row>
    <row r="657" spans="1:7" x14ac:dyDescent="0.2">
      <c r="G657" s="144"/>
    </row>
    <row r="658" spans="1:7" x14ac:dyDescent="0.2">
      <c r="A658" s="312" t="s">
        <v>4124</v>
      </c>
      <c r="B658" s="312"/>
      <c r="C658" s="312"/>
      <c r="D658" s="312"/>
      <c r="E658" s="312"/>
      <c r="F658" s="173">
        <f>F656+G650</f>
        <v>12.190000000000001</v>
      </c>
      <c r="G658" s="144"/>
    </row>
    <row r="659" spans="1:7" x14ac:dyDescent="0.2">
      <c r="A659" s="312" t="s">
        <v>4742</v>
      </c>
      <c r="B659" s="312"/>
      <c r="C659" s="312"/>
      <c r="D659" s="312"/>
      <c r="E659" s="313"/>
      <c r="F659" s="180">
        <f>TRUNC('compos apresentar'!F658*bdi!$D$19,2)</f>
        <v>2.4700000000000002</v>
      </c>
      <c r="G659" s="144"/>
    </row>
    <row r="660" spans="1:7" x14ac:dyDescent="0.2">
      <c r="A660" s="312" t="s">
        <v>4123</v>
      </c>
      <c r="B660" s="312"/>
      <c r="C660" s="312"/>
      <c r="D660" s="312"/>
      <c r="E660" s="312"/>
      <c r="F660" s="179">
        <f>SUM(F658:F659)</f>
        <v>14.660000000000002</v>
      </c>
      <c r="G660" s="144"/>
    </row>
    <row r="661" spans="1:7" x14ac:dyDescent="0.2">
      <c r="A661" s="178"/>
      <c r="B661" s="178"/>
      <c r="C661" s="178"/>
      <c r="D661" s="178"/>
      <c r="E661" s="178"/>
      <c r="F661" s="178"/>
      <c r="G661" s="144"/>
    </row>
    <row r="662" spans="1:7" ht="29.25" customHeight="1" x14ac:dyDescent="0.2">
      <c r="A662" s="315" t="s">
        <v>4782</v>
      </c>
      <c r="B662" s="315"/>
      <c r="C662" s="315"/>
      <c r="D662" s="315"/>
      <c r="E662" s="315"/>
      <c r="F662" s="315"/>
      <c r="G662" s="183" t="s">
        <v>333</v>
      </c>
    </row>
    <row r="663" spans="1:7" x14ac:dyDescent="0.2">
      <c r="G663" s="144"/>
    </row>
    <row r="664" spans="1:7" ht="21" x14ac:dyDescent="0.2">
      <c r="A664" s="175" t="s">
        <v>4118</v>
      </c>
      <c r="B664" s="174" t="s">
        <v>4117</v>
      </c>
      <c r="C664" s="171" t="s">
        <v>4114</v>
      </c>
      <c r="D664" s="171" t="s">
        <v>4113</v>
      </c>
      <c r="E664" s="171" t="s">
        <v>4112</v>
      </c>
      <c r="F664" s="182" t="s">
        <v>4116</v>
      </c>
      <c r="G664" s="181" t="s">
        <v>4115</v>
      </c>
    </row>
    <row r="665" spans="1:7" x14ac:dyDescent="0.2">
      <c r="A665" s="157">
        <v>12</v>
      </c>
      <c r="B665" s="131" t="s">
        <v>4076</v>
      </c>
      <c r="C665" s="152">
        <v>8.56</v>
      </c>
      <c r="D665" s="152">
        <v>18.649999999999999</v>
      </c>
      <c r="E665" s="83">
        <v>117.99</v>
      </c>
      <c r="F665" s="130">
        <v>7.0000000000000007E-2</v>
      </c>
      <c r="G665" s="161">
        <f>TRUNC(F665*D665,2)</f>
        <v>1.3</v>
      </c>
    </row>
    <row r="666" spans="1:7" x14ac:dyDescent="0.2">
      <c r="A666" s="154">
        <v>8</v>
      </c>
      <c r="B666" s="134" t="s">
        <v>4093</v>
      </c>
      <c r="C666" s="148">
        <v>5.65</v>
      </c>
      <c r="D666" s="148">
        <v>12.31</v>
      </c>
      <c r="E666" s="83">
        <v>117.99</v>
      </c>
      <c r="F666" s="133">
        <v>2.5999999999999999E-2</v>
      </c>
      <c r="G666" s="161">
        <f>TRUNC(F666*D666,2)</f>
        <v>0.32</v>
      </c>
    </row>
    <row r="667" spans="1:7" x14ac:dyDescent="0.2">
      <c r="A667" s="311" t="s">
        <v>4138</v>
      </c>
      <c r="B667" s="311"/>
      <c r="C667" s="311"/>
      <c r="D667" s="311"/>
      <c r="E667" s="311"/>
      <c r="F667" s="311"/>
      <c r="G667" s="155">
        <f>SUM(G665:G666)</f>
        <v>1.62</v>
      </c>
    </row>
    <row r="668" spans="1:7" x14ac:dyDescent="0.2">
      <c r="G668" s="144"/>
    </row>
    <row r="669" spans="1:7" ht="21" x14ac:dyDescent="0.2">
      <c r="A669" s="175" t="s">
        <v>4118</v>
      </c>
      <c r="B669" s="174" t="s">
        <v>4130</v>
      </c>
      <c r="C669" s="171" t="s">
        <v>4129</v>
      </c>
      <c r="D669" s="171" t="s">
        <v>4128</v>
      </c>
      <c r="E669" s="171" t="s">
        <v>4116</v>
      </c>
      <c r="F669" s="173" t="s">
        <v>4127</v>
      </c>
      <c r="G669" s="144"/>
    </row>
    <row r="670" spans="1:7" ht="33.75" x14ac:dyDescent="0.2">
      <c r="A670" s="132">
        <v>39017</v>
      </c>
      <c r="B670" s="131" t="s">
        <v>3936</v>
      </c>
      <c r="C670" s="130" t="s">
        <v>2360</v>
      </c>
      <c r="D670" s="130">
        <v>0.18</v>
      </c>
      <c r="E670" s="130">
        <v>0.4</v>
      </c>
      <c r="F670" s="127">
        <f>TRUNC(E670*D670,2)</f>
        <v>7.0000000000000007E-2</v>
      </c>
      <c r="G670" s="144"/>
    </row>
    <row r="671" spans="1:7" ht="33.75" x14ac:dyDescent="0.2">
      <c r="A671" s="132">
        <v>43132</v>
      </c>
      <c r="B671" s="131" t="s">
        <v>4085</v>
      </c>
      <c r="C671" s="130" t="s">
        <v>3356</v>
      </c>
      <c r="D671" s="130">
        <v>21.34</v>
      </c>
      <c r="E671" s="130">
        <v>3.3500000000000002E-2</v>
      </c>
      <c r="F671" s="127">
        <f t="shared" ref="F671:F672" si="6">TRUNC(E671*D671,2)</f>
        <v>0.71</v>
      </c>
      <c r="G671" s="144"/>
    </row>
    <row r="672" spans="1:7" ht="22.5" x14ac:dyDescent="0.2">
      <c r="A672" s="132">
        <v>92804</v>
      </c>
      <c r="B672" s="131" t="s">
        <v>4779</v>
      </c>
      <c r="C672" s="130" t="s">
        <v>333</v>
      </c>
      <c r="D672" s="130">
        <v>7</v>
      </c>
      <c r="E672" s="130">
        <v>1</v>
      </c>
      <c r="F672" s="127">
        <f t="shared" si="6"/>
        <v>7</v>
      </c>
      <c r="G672" s="144"/>
    </row>
    <row r="673" spans="1:7" x14ac:dyDescent="0.2">
      <c r="A673" s="311" t="s">
        <v>4125</v>
      </c>
      <c r="B673" s="311"/>
      <c r="C673" s="311"/>
      <c r="D673" s="311"/>
      <c r="E673" s="311"/>
      <c r="F673" s="165">
        <f>SUM(F670:F672)</f>
        <v>7.78</v>
      </c>
      <c r="G673" s="144"/>
    </row>
    <row r="674" spans="1:7" x14ac:dyDescent="0.2">
      <c r="G674" s="144"/>
    </row>
    <row r="675" spans="1:7" x14ac:dyDescent="0.2">
      <c r="A675" s="312" t="s">
        <v>4124</v>
      </c>
      <c r="B675" s="312"/>
      <c r="C675" s="312"/>
      <c r="D675" s="312"/>
      <c r="E675" s="312"/>
      <c r="F675" s="173">
        <f>F673+G667</f>
        <v>9.4</v>
      </c>
      <c r="G675" s="144"/>
    </row>
    <row r="676" spans="1:7" x14ac:dyDescent="0.2">
      <c r="A676" s="312" t="s">
        <v>4742</v>
      </c>
      <c r="B676" s="312"/>
      <c r="C676" s="312"/>
      <c r="D676" s="312"/>
      <c r="E676" s="313"/>
      <c r="F676" s="180">
        <f>TRUNC('compos apresentar'!F675*bdi!$D$19,2)</f>
        <v>1.91</v>
      </c>
      <c r="G676" s="144"/>
    </row>
    <row r="677" spans="1:7" x14ac:dyDescent="0.2">
      <c r="A677" s="312" t="s">
        <v>4123</v>
      </c>
      <c r="B677" s="312"/>
      <c r="C677" s="312"/>
      <c r="D677" s="312"/>
      <c r="E677" s="312"/>
      <c r="F677" s="179">
        <f>SUM(F675:F676)</f>
        <v>11.31</v>
      </c>
      <c r="G677" s="144"/>
    </row>
    <row r="678" spans="1:7" x14ac:dyDescent="0.2">
      <c r="A678" s="178"/>
      <c r="B678" s="178"/>
      <c r="C678" s="178"/>
      <c r="D678" s="178"/>
      <c r="E678" s="178"/>
      <c r="F678" s="178"/>
      <c r="G678" s="144"/>
    </row>
    <row r="679" spans="1:7" ht="24" customHeight="1" x14ac:dyDescent="0.2">
      <c r="A679" s="315" t="s">
        <v>4783</v>
      </c>
      <c r="B679" s="315"/>
      <c r="C679" s="315"/>
      <c r="D679" s="315"/>
      <c r="E679" s="315"/>
      <c r="F679" s="315"/>
      <c r="G679" s="183" t="s">
        <v>333</v>
      </c>
    </row>
    <row r="680" spans="1:7" x14ac:dyDescent="0.2">
      <c r="G680" s="144"/>
    </row>
    <row r="681" spans="1:7" ht="21" x14ac:dyDescent="0.2">
      <c r="A681" s="175" t="s">
        <v>4118</v>
      </c>
      <c r="B681" s="174" t="s">
        <v>4117</v>
      </c>
      <c r="C681" s="171" t="s">
        <v>4114</v>
      </c>
      <c r="D681" s="171" t="s">
        <v>4113</v>
      </c>
      <c r="E681" s="171" t="s">
        <v>4112</v>
      </c>
      <c r="F681" s="182" t="s">
        <v>4116</v>
      </c>
      <c r="G681" s="181" t="s">
        <v>4115</v>
      </c>
    </row>
    <row r="682" spans="1:7" x14ac:dyDescent="0.2">
      <c r="A682" s="157">
        <v>12</v>
      </c>
      <c r="B682" s="131" t="s">
        <v>4076</v>
      </c>
      <c r="C682" s="152">
        <v>8.56</v>
      </c>
      <c r="D682" s="152">
        <v>18.649999999999999</v>
      </c>
      <c r="E682" s="83">
        <v>117.99</v>
      </c>
      <c r="F682" s="130">
        <v>2.4E-2</v>
      </c>
      <c r="G682" s="161">
        <f>TRUNC(F682*D682,2)</f>
        <v>0.44</v>
      </c>
    </row>
    <row r="683" spans="1:7" x14ac:dyDescent="0.2">
      <c r="A683" s="154">
        <v>8</v>
      </c>
      <c r="B683" s="134" t="s">
        <v>4093</v>
      </c>
      <c r="C683" s="148">
        <v>5.65</v>
      </c>
      <c r="D683" s="148">
        <v>12.31</v>
      </c>
      <c r="E683" s="83">
        <v>117.99</v>
      </c>
      <c r="F683" s="133">
        <v>3.95E-2</v>
      </c>
      <c r="G683" s="161">
        <f>TRUNC(F683*D683,2)</f>
        <v>0.48</v>
      </c>
    </row>
    <row r="684" spans="1:7" x14ac:dyDescent="0.2">
      <c r="A684" s="311" t="s">
        <v>4138</v>
      </c>
      <c r="B684" s="311"/>
      <c r="C684" s="311"/>
      <c r="D684" s="311"/>
      <c r="E684" s="311"/>
      <c r="F684" s="311"/>
      <c r="G684" s="155">
        <f>SUM(G682:G683)</f>
        <v>0.91999999999999993</v>
      </c>
    </row>
    <row r="685" spans="1:7" x14ac:dyDescent="0.2">
      <c r="G685" s="144"/>
    </row>
    <row r="686" spans="1:7" ht="21" x14ac:dyDescent="0.2">
      <c r="A686" s="175" t="s">
        <v>4118</v>
      </c>
      <c r="B686" s="174" t="s">
        <v>4130</v>
      </c>
      <c r="C686" s="171" t="s">
        <v>4129</v>
      </c>
      <c r="D686" s="171" t="s">
        <v>4128</v>
      </c>
      <c r="E686" s="171" t="s">
        <v>4116</v>
      </c>
      <c r="F686" s="173" t="s">
        <v>4127</v>
      </c>
      <c r="G686" s="144"/>
    </row>
    <row r="687" spans="1:7" ht="45" x14ac:dyDescent="0.2">
      <c r="A687" s="132">
        <v>21141</v>
      </c>
      <c r="B687" s="131" t="s">
        <v>4784</v>
      </c>
      <c r="C687" s="130" t="s">
        <v>236</v>
      </c>
      <c r="D687" s="130">
        <v>9.8000000000000007</v>
      </c>
      <c r="E687" s="130">
        <v>1.03</v>
      </c>
      <c r="F687" s="127">
        <f>TRUNC(E687*D687,2)</f>
        <v>10.09</v>
      </c>
      <c r="G687" s="144"/>
    </row>
    <row r="688" spans="1:7" x14ac:dyDescent="0.2">
      <c r="A688" s="132">
        <v>102</v>
      </c>
      <c r="B688" s="131" t="s">
        <v>3382</v>
      </c>
      <c r="C688" s="130" t="s">
        <v>3356</v>
      </c>
      <c r="D688" s="130">
        <v>21.18</v>
      </c>
      <c r="E688" s="130">
        <v>1.4999999999999999E-2</v>
      </c>
      <c r="F688" s="127">
        <f t="shared" ref="F688" si="7">TRUNC(E688*D688,2)</f>
        <v>0.31</v>
      </c>
      <c r="G688" s="144"/>
    </row>
    <row r="689" spans="1:7" x14ac:dyDescent="0.2">
      <c r="A689" s="311" t="s">
        <v>4125</v>
      </c>
      <c r="B689" s="311"/>
      <c r="C689" s="311"/>
      <c r="D689" s="311"/>
      <c r="E689" s="311"/>
      <c r="F689" s="165">
        <f>SUM(F687:F688)</f>
        <v>10.4</v>
      </c>
      <c r="G689" s="144"/>
    </row>
    <row r="690" spans="1:7" x14ac:dyDescent="0.2">
      <c r="G690" s="144"/>
    </row>
    <row r="691" spans="1:7" x14ac:dyDescent="0.2">
      <c r="A691" s="312" t="s">
        <v>4124</v>
      </c>
      <c r="B691" s="312"/>
      <c r="C691" s="312"/>
      <c r="D691" s="312"/>
      <c r="E691" s="312"/>
      <c r="F691" s="173">
        <f>F689+G684</f>
        <v>11.32</v>
      </c>
      <c r="G691" s="144"/>
    </row>
    <row r="692" spans="1:7" x14ac:dyDescent="0.2">
      <c r="A692" s="312" t="s">
        <v>4742</v>
      </c>
      <c r="B692" s="312"/>
      <c r="C692" s="312"/>
      <c r="D692" s="312"/>
      <c r="E692" s="313"/>
      <c r="F692" s="180">
        <f>TRUNC('compos apresentar'!F691*bdi!$D$19,2)</f>
        <v>2.2999999999999998</v>
      </c>
      <c r="G692" s="144"/>
    </row>
    <row r="693" spans="1:7" x14ac:dyDescent="0.2">
      <c r="A693" s="312" t="s">
        <v>4123</v>
      </c>
      <c r="B693" s="312"/>
      <c r="C693" s="312"/>
      <c r="D693" s="312"/>
      <c r="E693" s="312"/>
      <c r="F693" s="179">
        <f>SUM(F691:F692)</f>
        <v>13.620000000000001</v>
      </c>
      <c r="G693" s="144"/>
    </row>
    <row r="694" spans="1:7" x14ac:dyDescent="0.2">
      <c r="G694" s="144"/>
    </row>
    <row r="695" spans="1:7" x14ac:dyDescent="0.2">
      <c r="G695" s="144"/>
    </row>
    <row r="696" spans="1:7" x14ac:dyDescent="0.2">
      <c r="G696" s="144"/>
    </row>
    <row r="697" spans="1:7" ht="31.5" x14ac:dyDescent="0.2">
      <c r="A697" s="314" t="s">
        <v>4715</v>
      </c>
      <c r="B697" s="314"/>
      <c r="C697" s="314"/>
      <c r="D697" s="314"/>
      <c r="E697" s="314"/>
      <c r="F697" s="314"/>
      <c r="G697" s="171" t="s">
        <v>4155</v>
      </c>
    </row>
    <row r="698" spans="1:7" x14ac:dyDescent="0.2">
      <c r="G698" s="144"/>
    </row>
    <row r="699" spans="1:7" ht="21" x14ac:dyDescent="0.2">
      <c r="A699" s="175" t="s">
        <v>4118</v>
      </c>
      <c r="B699" s="174" t="s">
        <v>4130</v>
      </c>
      <c r="C699" s="171" t="s">
        <v>4129</v>
      </c>
      <c r="D699" s="171" t="s">
        <v>4128</v>
      </c>
      <c r="E699" s="171" t="s">
        <v>4116</v>
      </c>
      <c r="F699" s="173" t="s">
        <v>4127</v>
      </c>
      <c r="G699" s="144"/>
    </row>
    <row r="700" spans="1:7" x14ac:dyDescent="0.2">
      <c r="A700" s="129">
        <v>3813</v>
      </c>
      <c r="B700" s="128" t="s">
        <v>4075</v>
      </c>
      <c r="C700" s="127" t="s">
        <v>3287</v>
      </c>
      <c r="D700" s="127">
        <v>0.06</v>
      </c>
      <c r="E700" s="127" t="s">
        <v>3616</v>
      </c>
      <c r="F700" s="127">
        <f>TRUNC(E700*D700,2)</f>
        <v>0.06</v>
      </c>
      <c r="G700" s="144"/>
    </row>
    <row r="701" spans="1:7" x14ac:dyDescent="0.2">
      <c r="A701" s="311" t="s">
        <v>4125</v>
      </c>
      <c r="B701" s="311"/>
      <c r="C701" s="311"/>
      <c r="D701" s="311"/>
      <c r="E701" s="311"/>
      <c r="F701" s="165">
        <f>SUM(F700)</f>
        <v>0.06</v>
      </c>
      <c r="G701" s="144"/>
    </row>
    <row r="702" spans="1:7" x14ac:dyDescent="0.2">
      <c r="G702" s="144"/>
    </row>
    <row r="703" spans="1:7" x14ac:dyDescent="0.2">
      <c r="A703" s="312" t="s">
        <v>4124</v>
      </c>
      <c r="B703" s="312"/>
      <c r="C703" s="312"/>
      <c r="D703" s="312"/>
      <c r="E703" s="312"/>
      <c r="F703" s="179">
        <f>F701</f>
        <v>0.06</v>
      </c>
      <c r="G703" s="144"/>
    </row>
    <row r="704" spans="1:7" ht="12.75" customHeight="1" x14ac:dyDescent="0.2">
      <c r="A704" s="312" t="s">
        <v>4742</v>
      </c>
      <c r="B704" s="312"/>
      <c r="C704" s="312"/>
      <c r="D704" s="312"/>
      <c r="E704" s="313"/>
      <c r="F704" s="180">
        <f>TRUNC('compos apresentar'!F703*bdi!$D$19,2)</f>
        <v>0.01</v>
      </c>
      <c r="G704" s="144"/>
    </row>
    <row r="705" spans="1:7" x14ac:dyDescent="0.2">
      <c r="A705" s="312" t="s">
        <v>4123</v>
      </c>
      <c r="B705" s="312"/>
      <c r="C705" s="312"/>
      <c r="D705" s="312"/>
      <c r="E705" s="312"/>
      <c r="F705" s="179">
        <f>SUM(F703:F704)</f>
        <v>6.9999999999999993E-2</v>
      </c>
      <c r="G705" s="144"/>
    </row>
    <row r="706" spans="1:7" x14ac:dyDescent="0.2">
      <c r="A706" s="178"/>
      <c r="B706" s="178"/>
      <c r="C706" s="178"/>
      <c r="D706" s="178"/>
      <c r="E706" s="178"/>
      <c r="F706" s="178"/>
      <c r="G706" s="144"/>
    </row>
    <row r="707" spans="1:7" ht="31.5" x14ac:dyDescent="0.2">
      <c r="A707" s="315" t="s">
        <v>4785</v>
      </c>
      <c r="B707" s="315"/>
      <c r="C707" s="315"/>
      <c r="D707" s="315"/>
      <c r="E707" s="315"/>
      <c r="F707" s="315"/>
      <c r="G707" s="183" t="s">
        <v>4173</v>
      </c>
    </row>
    <row r="708" spans="1:7" x14ac:dyDescent="0.2">
      <c r="G708" s="144"/>
    </row>
    <row r="709" spans="1:7" ht="21" x14ac:dyDescent="0.2">
      <c r="A709" s="175" t="s">
        <v>4118</v>
      </c>
      <c r="B709" s="174" t="s">
        <v>4117</v>
      </c>
      <c r="C709" s="171" t="s">
        <v>4114</v>
      </c>
      <c r="D709" s="171" t="s">
        <v>4113</v>
      </c>
      <c r="E709" s="171" t="s">
        <v>4112</v>
      </c>
      <c r="F709" s="182" t="s">
        <v>4116</v>
      </c>
      <c r="G709" s="181" t="s">
        <v>4115</v>
      </c>
    </row>
    <row r="710" spans="1:7" x14ac:dyDescent="0.2">
      <c r="A710" s="157">
        <v>11</v>
      </c>
      <c r="B710" s="131" t="s">
        <v>3943</v>
      </c>
      <c r="C710" s="152">
        <v>8.56</v>
      </c>
      <c r="D710" s="152">
        <v>18.649999999999999</v>
      </c>
      <c r="E710" s="83">
        <v>117.99</v>
      </c>
      <c r="F710" s="130">
        <v>0.15</v>
      </c>
      <c r="G710" s="161">
        <f>TRUNC(F710*D710,2)</f>
        <v>2.79</v>
      </c>
    </row>
    <row r="711" spans="1:7" x14ac:dyDescent="0.2">
      <c r="A711" s="154">
        <v>8</v>
      </c>
      <c r="B711" s="134" t="s">
        <v>4093</v>
      </c>
      <c r="C711" s="148">
        <v>5.65</v>
      </c>
      <c r="D711" s="148">
        <v>12.31</v>
      </c>
      <c r="E711" s="83">
        <v>117.99</v>
      </c>
      <c r="F711" s="133">
        <v>0.153</v>
      </c>
      <c r="G711" s="161">
        <f>TRUNC(F711*D711,2)</f>
        <v>1.88</v>
      </c>
    </row>
    <row r="712" spans="1:7" x14ac:dyDescent="0.2">
      <c r="A712" s="311" t="s">
        <v>4138</v>
      </c>
      <c r="B712" s="311"/>
      <c r="C712" s="311"/>
      <c r="D712" s="311"/>
      <c r="E712" s="311"/>
      <c r="F712" s="311"/>
      <c r="G712" s="155">
        <f>SUM(G710:G711)</f>
        <v>4.67</v>
      </c>
    </row>
    <row r="713" spans="1:7" x14ac:dyDescent="0.2">
      <c r="G713" s="144"/>
    </row>
    <row r="714" spans="1:7" ht="21" x14ac:dyDescent="0.2">
      <c r="A714" s="175" t="s">
        <v>4118</v>
      </c>
      <c r="B714" s="174" t="s">
        <v>4130</v>
      </c>
      <c r="C714" s="171" t="s">
        <v>4129</v>
      </c>
      <c r="D714" s="171" t="s">
        <v>4128</v>
      </c>
      <c r="E714" s="171" t="s">
        <v>4116</v>
      </c>
      <c r="F714" s="173" t="s">
        <v>4127</v>
      </c>
      <c r="G714" s="144"/>
    </row>
    <row r="715" spans="1:7" ht="45" x14ac:dyDescent="0.2">
      <c r="A715" s="132" t="s">
        <v>4074</v>
      </c>
      <c r="B715" s="131" t="s">
        <v>4786</v>
      </c>
      <c r="C715" s="130" t="s">
        <v>4714</v>
      </c>
      <c r="D715" s="130">
        <v>133.38999999999999</v>
      </c>
      <c r="E715" s="130">
        <v>1</v>
      </c>
      <c r="F715" s="127">
        <f>TRUNC(E715*D715,2)</f>
        <v>133.38999999999999</v>
      </c>
      <c r="G715" s="144"/>
    </row>
    <row r="716" spans="1:7" x14ac:dyDescent="0.2">
      <c r="A716" s="311" t="s">
        <v>4125</v>
      </c>
      <c r="B716" s="311"/>
      <c r="C716" s="311"/>
      <c r="D716" s="311"/>
      <c r="E716" s="311"/>
      <c r="F716" s="165">
        <f>SUM(F715:F715)</f>
        <v>133.38999999999999</v>
      </c>
      <c r="G716" s="144"/>
    </row>
    <row r="717" spans="1:7" x14ac:dyDescent="0.2">
      <c r="G717" s="144"/>
    </row>
    <row r="718" spans="1:7" x14ac:dyDescent="0.2">
      <c r="A718" s="312" t="s">
        <v>4124</v>
      </c>
      <c r="B718" s="312"/>
      <c r="C718" s="312"/>
      <c r="D718" s="312"/>
      <c r="E718" s="312"/>
      <c r="F718" s="173">
        <f>F716+G712</f>
        <v>138.05999999999997</v>
      </c>
      <c r="G718" s="144"/>
    </row>
    <row r="719" spans="1:7" x14ac:dyDescent="0.2">
      <c r="A719" s="312" t="s">
        <v>4742</v>
      </c>
      <c r="B719" s="312"/>
      <c r="C719" s="312"/>
      <c r="D719" s="312"/>
      <c r="E719" s="313"/>
      <c r="F719" s="180">
        <f>TRUNC('compos apresentar'!F718*bdi!$D$19,2)</f>
        <v>28.08</v>
      </c>
      <c r="G719" s="144"/>
    </row>
    <row r="720" spans="1:7" x14ac:dyDescent="0.2">
      <c r="A720" s="312" t="s">
        <v>4123</v>
      </c>
      <c r="B720" s="312"/>
      <c r="C720" s="312"/>
      <c r="D720" s="312"/>
      <c r="E720" s="312"/>
      <c r="F720" s="179">
        <f>SUM(F718:F719)</f>
        <v>166.14</v>
      </c>
      <c r="G720" s="144"/>
    </row>
    <row r="721" spans="1:7" x14ac:dyDescent="0.2">
      <c r="A721" s="178"/>
      <c r="B721" s="178"/>
      <c r="C721" s="178"/>
      <c r="D721" s="178"/>
      <c r="E721" s="178"/>
      <c r="F721" s="178"/>
      <c r="G721" s="144"/>
    </row>
    <row r="722" spans="1:7" ht="31.5" x14ac:dyDescent="0.2">
      <c r="A722" s="314" t="s">
        <v>4787</v>
      </c>
      <c r="B722" s="314"/>
      <c r="C722" s="314"/>
      <c r="D722" s="314"/>
      <c r="E722" s="314"/>
      <c r="F722" s="314"/>
      <c r="G722" s="171" t="s">
        <v>4144</v>
      </c>
    </row>
    <row r="723" spans="1:7" x14ac:dyDescent="0.2">
      <c r="G723" s="144"/>
    </row>
    <row r="724" spans="1:7" ht="21" x14ac:dyDescent="0.2">
      <c r="A724" s="175" t="s">
        <v>4118</v>
      </c>
      <c r="B724" s="174" t="s">
        <v>4117</v>
      </c>
      <c r="C724" s="171" t="s">
        <v>4114</v>
      </c>
      <c r="D724" s="171" t="s">
        <v>4113</v>
      </c>
      <c r="E724" s="171" t="s">
        <v>4112</v>
      </c>
      <c r="F724" s="182" t="s">
        <v>4116</v>
      </c>
      <c r="G724" s="181" t="s">
        <v>4115</v>
      </c>
    </row>
    <row r="725" spans="1:7" x14ac:dyDescent="0.2">
      <c r="A725" s="162">
        <v>5</v>
      </c>
      <c r="B725" s="128" t="s">
        <v>4140</v>
      </c>
      <c r="C725" s="148">
        <v>5.12</v>
      </c>
      <c r="D725" s="148">
        <v>11.16</v>
      </c>
      <c r="E725" s="83">
        <v>117.99</v>
      </c>
      <c r="F725" s="127">
        <v>1.9930000000000001</v>
      </c>
      <c r="G725" s="161">
        <f>TRUNC(F725*D725,2)</f>
        <v>22.24</v>
      </c>
    </row>
    <row r="726" spans="1:7" x14ac:dyDescent="0.2">
      <c r="A726" s="311" t="s">
        <v>4138</v>
      </c>
      <c r="B726" s="311"/>
      <c r="C726" s="311"/>
      <c r="D726" s="311"/>
      <c r="E726" s="311"/>
      <c r="F726" s="311"/>
      <c r="G726" s="155">
        <f>SUM(G725)</f>
        <v>22.24</v>
      </c>
    </row>
    <row r="727" spans="1:7" x14ac:dyDescent="0.2">
      <c r="G727" s="144"/>
    </row>
    <row r="728" spans="1:7" x14ac:dyDescent="0.2">
      <c r="A728" s="312" t="s">
        <v>4124</v>
      </c>
      <c r="B728" s="312"/>
      <c r="C728" s="312"/>
      <c r="D728" s="312"/>
      <c r="E728" s="312"/>
      <c r="F728" s="173">
        <f>G726</f>
        <v>22.24</v>
      </c>
      <c r="G728" s="144"/>
    </row>
    <row r="729" spans="1:7" x14ac:dyDescent="0.2">
      <c r="A729" s="312" t="s">
        <v>4742</v>
      </c>
      <c r="B729" s="312"/>
      <c r="C729" s="312"/>
      <c r="D729" s="312"/>
      <c r="E729" s="313"/>
      <c r="F729" s="180">
        <f>TRUNC('compos apresentar'!F728*bdi!$D$19,2)</f>
        <v>4.5199999999999996</v>
      </c>
      <c r="G729" s="144"/>
    </row>
    <row r="730" spans="1:7" x14ac:dyDescent="0.2">
      <c r="A730" s="312" t="s">
        <v>4123</v>
      </c>
      <c r="B730" s="312"/>
      <c r="C730" s="312"/>
      <c r="D730" s="312"/>
      <c r="E730" s="312"/>
      <c r="F730" s="179">
        <f>SUM(F728:F729)</f>
        <v>26.759999999999998</v>
      </c>
      <c r="G730" s="144"/>
    </row>
    <row r="731" spans="1:7" x14ac:dyDescent="0.2">
      <c r="A731" s="178"/>
      <c r="B731" s="178"/>
      <c r="C731" s="178"/>
      <c r="D731" s="178"/>
      <c r="E731" s="178"/>
      <c r="F731" s="178"/>
      <c r="G731" s="144"/>
    </row>
    <row r="732" spans="1:7" x14ac:dyDescent="0.2">
      <c r="A732" s="178"/>
      <c r="B732" s="178"/>
      <c r="C732" s="178"/>
      <c r="D732" s="178"/>
      <c r="E732" s="178"/>
      <c r="F732" s="178"/>
      <c r="G732" s="144"/>
    </row>
    <row r="733" spans="1:7" ht="31.5" x14ac:dyDescent="0.2">
      <c r="A733" s="314" t="s">
        <v>4713</v>
      </c>
      <c r="B733" s="314"/>
      <c r="C733" s="314"/>
      <c r="D733" s="314"/>
      <c r="E733" s="314"/>
      <c r="F733" s="314"/>
      <c r="G733" s="171" t="s">
        <v>4131</v>
      </c>
    </row>
    <row r="734" spans="1:7" x14ac:dyDescent="0.2">
      <c r="G734" s="144"/>
    </row>
    <row r="735" spans="1:7" ht="21" x14ac:dyDescent="0.2">
      <c r="A735" s="175" t="s">
        <v>4118</v>
      </c>
      <c r="B735" s="174" t="s">
        <v>4117</v>
      </c>
      <c r="C735" s="171" t="s">
        <v>4114</v>
      </c>
      <c r="D735" s="171" t="s">
        <v>4113</v>
      </c>
      <c r="E735" s="171" t="s">
        <v>4112</v>
      </c>
      <c r="F735" s="182" t="s">
        <v>4116</v>
      </c>
      <c r="G735" s="181" t="s">
        <v>4115</v>
      </c>
    </row>
    <row r="736" spans="1:7" x14ac:dyDescent="0.2">
      <c r="A736" s="162">
        <v>4</v>
      </c>
      <c r="B736" s="128" t="s">
        <v>4262</v>
      </c>
      <c r="C736" s="152">
        <v>8.56</v>
      </c>
      <c r="D736" s="152">
        <v>18.649999999999999</v>
      </c>
      <c r="E736" s="83">
        <v>117.99</v>
      </c>
      <c r="F736" s="127">
        <v>1.526</v>
      </c>
      <c r="G736" s="161">
        <f>TRUNC(F736*D736,2)</f>
        <v>28.45</v>
      </c>
    </row>
    <row r="737" spans="1:7" x14ac:dyDescent="0.2">
      <c r="A737" s="149">
        <v>5</v>
      </c>
      <c r="B737" s="138" t="s">
        <v>4140</v>
      </c>
      <c r="C737" s="148">
        <v>5.12</v>
      </c>
      <c r="D737" s="148">
        <v>11.16</v>
      </c>
      <c r="E737" s="83">
        <v>117.99</v>
      </c>
      <c r="F737" s="137">
        <v>1.2889999999999999</v>
      </c>
      <c r="G737" s="161">
        <f>TRUNC(F737*D737,2)</f>
        <v>14.38</v>
      </c>
    </row>
    <row r="738" spans="1:7" x14ac:dyDescent="0.2">
      <c r="A738" s="311" t="s">
        <v>4138</v>
      </c>
      <c r="B738" s="311"/>
      <c r="C738" s="311"/>
      <c r="D738" s="311"/>
      <c r="E738" s="311"/>
      <c r="F738" s="311"/>
      <c r="G738" s="155">
        <f>SUM(G736:G737)</f>
        <v>42.83</v>
      </c>
    </row>
    <row r="739" spans="1:7" x14ac:dyDescent="0.2">
      <c r="G739" s="144"/>
    </row>
    <row r="740" spans="1:7" ht="21" x14ac:dyDescent="0.2">
      <c r="A740" s="175" t="s">
        <v>4118</v>
      </c>
      <c r="B740" s="174" t="s">
        <v>4130</v>
      </c>
      <c r="C740" s="171" t="s">
        <v>4129</v>
      </c>
      <c r="D740" s="171" t="s">
        <v>4128</v>
      </c>
      <c r="E740" s="171" t="s">
        <v>4116</v>
      </c>
      <c r="F740" s="173" t="s">
        <v>4127</v>
      </c>
      <c r="G740" s="144"/>
    </row>
    <row r="741" spans="1:7" x14ac:dyDescent="0.2">
      <c r="A741" s="129">
        <v>1421</v>
      </c>
      <c r="B741" s="128" t="s">
        <v>3901</v>
      </c>
      <c r="C741" s="127" t="s">
        <v>3294</v>
      </c>
      <c r="D741" s="127">
        <v>329.08</v>
      </c>
      <c r="E741" s="127">
        <v>1.133</v>
      </c>
      <c r="F741" s="127">
        <f>TRUNC(E741*D741,2)</f>
        <v>372.84</v>
      </c>
      <c r="G741" s="144"/>
    </row>
    <row r="742" spans="1:7" x14ac:dyDescent="0.2">
      <c r="A742" s="139">
        <v>1215</v>
      </c>
      <c r="B742" s="138" t="s">
        <v>4134</v>
      </c>
      <c r="C742" s="137" t="s">
        <v>3292</v>
      </c>
      <c r="D742" s="137">
        <v>0.54</v>
      </c>
      <c r="E742" s="137">
        <v>4.55</v>
      </c>
      <c r="F742" s="127">
        <f>TRUNC(E742*D742,2)</f>
        <v>2.4500000000000002</v>
      </c>
      <c r="G742" s="144"/>
    </row>
    <row r="743" spans="1:7" x14ac:dyDescent="0.2">
      <c r="A743" s="139">
        <v>104</v>
      </c>
      <c r="B743" s="138" t="s">
        <v>4282</v>
      </c>
      <c r="C743" s="137" t="s">
        <v>3285</v>
      </c>
      <c r="D743" s="137">
        <v>146.28</v>
      </c>
      <c r="E743" s="137">
        <v>1.21E-2</v>
      </c>
      <c r="F743" s="127">
        <f>TRUNC(E743*D743,2)</f>
        <v>1.76</v>
      </c>
      <c r="G743" s="144"/>
    </row>
    <row r="744" spans="1:7" x14ac:dyDescent="0.2">
      <c r="A744" s="311" t="s">
        <v>4125</v>
      </c>
      <c r="B744" s="311"/>
      <c r="C744" s="311"/>
      <c r="D744" s="311"/>
      <c r="E744" s="311"/>
      <c r="F744" s="165">
        <f>SUM(F741:F743)</f>
        <v>377.04999999999995</v>
      </c>
      <c r="G744" s="144"/>
    </row>
    <row r="745" spans="1:7" x14ac:dyDescent="0.2">
      <c r="G745" s="144"/>
    </row>
    <row r="746" spans="1:7" x14ac:dyDescent="0.2">
      <c r="A746" s="312" t="s">
        <v>4124</v>
      </c>
      <c r="B746" s="312"/>
      <c r="C746" s="312"/>
      <c r="D746" s="312"/>
      <c r="E746" s="312"/>
      <c r="F746" s="173">
        <f>F744+G738</f>
        <v>419.87999999999994</v>
      </c>
      <c r="G746" s="144"/>
    </row>
    <row r="747" spans="1:7" ht="12.75" customHeight="1" x14ac:dyDescent="0.2">
      <c r="A747" s="312" t="s">
        <v>4742</v>
      </c>
      <c r="B747" s="312"/>
      <c r="C747" s="312"/>
      <c r="D747" s="312"/>
      <c r="E747" s="313"/>
      <c r="F747" s="180">
        <f>TRUNC('compos apresentar'!F746*bdi!$D$19,2)</f>
        <v>85.4</v>
      </c>
      <c r="G747" s="144"/>
    </row>
    <row r="748" spans="1:7" x14ac:dyDescent="0.2">
      <c r="A748" s="312" t="s">
        <v>4123</v>
      </c>
      <c r="B748" s="312"/>
      <c r="C748" s="312"/>
      <c r="D748" s="312"/>
      <c r="E748" s="312"/>
      <c r="F748" s="179">
        <f>SUM(F746:F747)</f>
        <v>505.28</v>
      </c>
      <c r="G748" s="144"/>
    </row>
    <row r="749" spans="1:7" x14ac:dyDescent="0.2">
      <c r="A749" s="178"/>
      <c r="B749" s="178"/>
      <c r="C749" s="178"/>
      <c r="D749" s="178"/>
      <c r="E749" s="178"/>
      <c r="F749" s="178"/>
      <c r="G749" s="144"/>
    </row>
    <row r="750" spans="1:7" ht="31.5" x14ac:dyDescent="0.2">
      <c r="A750" s="315" t="s">
        <v>4788</v>
      </c>
      <c r="B750" s="315"/>
      <c r="C750" s="315"/>
      <c r="D750" s="315"/>
      <c r="E750" s="315"/>
      <c r="F750" s="315"/>
      <c r="G750" s="183" t="s">
        <v>4173</v>
      </c>
    </row>
    <row r="751" spans="1:7" x14ac:dyDescent="0.2">
      <c r="G751" s="144"/>
    </row>
    <row r="752" spans="1:7" ht="21" x14ac:dyDescent="0.2">
      <c r="A752" s="175" t="s">
        <v>4118</v>
      </c>
      <c r="B752" s="174" t="s">
        <v>4117</v>
      </c>
      <c r="C752" s="171" t="s">
        <v>4114</v>
      </c>
      <c r="D752" s="171" t="s">
        <v>4113</v>
      </c>
      <c r="E752" s="171" t="s">
        <v>4112</v>
      </c>
      <c r="F752" s="182" t="s">
        <v>4116</v>
      </c>
      <c r="G752" s="181" t="s">
        <v>4115</v>
      </c>
    </row>
    <row r="753" spans="1:7" x14ac:dyDescent="0.2">
      <c r="A753" s="157">
        <v>11</v>
      </c>
      <c r="B753" s="131" t="s">
        <v>3943</v>
      </c>
      <c r="C753" s="152">
        <v>8.56</v>
      </c>
      <c r="D753" s="152">
        <v>18.649999999999999</v>
      </c>
      <c r="E753" s="83">
        <v>117.99</v>
      </c>
      <c r="F753" s="130">
        <v>1.2</v>
      </c>
      <c r="G753" s="161">
        <f>TRUNC(F753*D753,2)</f>
        <v>22.38</v>
      </c>
    </row>
    <row r="754" spans="1:7" x14ac:dyDescent="0.2">
      <c r="A754" s="154">
        <v>8</v>
      </c>
      <c r="B754" s="134" t="s">
        <v>4093</v>
      </c>
      <c r="C754" s="148">
        <v>5.65</v>
      </c>
      <c r="D754" s="148">
        <v>12.31</v>
      </c>
      <c r="E754" s="83">
        <v>117.99</v>
      </c>
      <c r="F754" s="133">
        <v>0.47899999999999998</v>
      </c>
      <c r="G754" s="161">
        <f>TRUNC(F754*D754,2)</f>
        <v>5.89</v>
      </c>
    </row>
    <row r="755" spans="1:7" x14ac:dyDescent="0.2">
      <c r="A755" s="311" t="s">
        <v>4138</v>
      </c>
      <c r="B755" s="311"/>
      <c r="C755" s="311"/>
      <c r="D755" s="311"/>
      <c r="E755" s="311"/>
      <c r="F755" s="311"/>
      <c r="G755" s="155">
        <f>SUM(G753:G754)</f>
        <v>28.27</v>
      </c>
    </row>
    <row r="756" spans="1:7" x14ac:dyDescent="0.2">
      <c r="G756" s="144"/>
    </row>
    <row r="757" spans="1:7" ht="21" x14ac:dyDescent="0.2">
      <c r="A757" s="175" t="s">
        <v>4118</v>
      </c>
      <c r="B757" s="174" t="s">
        <v>4130</v>
      </c>
      <c r="C757" s="171" t="s">
        <v>4129</v>
      </c>
      <c r="D757" s="171" t="s">
        <v>4128</v>
      </c>
      <c r="E757" s="171" t="s">
        <v>4116</v>
      </c>
      <c r="F757" s="173" t="s">
        <v>4127</v>
      </c>
      <c r="G757" s="144"/>
    </row>
    <row r="758" spans="1:7" ht="45" x14ac:dyDescent="0.2">
      <c r="A758" s="132">
        <v>4351</v>
      </c>
      <c r="B758" s="131" t="s">
        <v>3799</v>
      </c>
      <c r="C758" s="130" t="s">
        <v>4714</v>
      </c>
      <c r="D758" s="130">
        <v>12.95</v>
      </c>
      <c r="E758" s="130">
        <v>8</v>
      </c>
      <c r="F758" s="127">
        <f>TRUNC(E758*D758,2)</f>
        <v>103.6</v>
      </c>
      <c r="G758" s="144"/>
    </row>
    <row r="759" spans="1:7" ht="22.5" x14ac:dyDescent="0.2">
      <c r="A759" s="132">
        <v>36215</v>
      </c>
      <c r="B759" s="131" t="s">
        <v>4789</v>
      </c>
      <c r="C759" s="130" t="s">
        <v>4714</v>
      </c>
      <c r="D759" s="130">
        <v>847.35</v>
      </c>
      <c r="E759" s="130">
        <v>1</v>
      </c>
      <c r="F759" s="127">
        <f>TRUNC(E759*D759,2)</f>
        <v>847.35</v>
      </c>
      <c r="G759" s="144"/>
    </row>
    <row r="760" spans="1:7" x14ac:dyDescent="0.2">
      <c r="A760" s="311" t="s">
        <v>4125</v>
      </c>
      <c r="B760" s="311"/>
      <c r="C760" s="311"/>
      <c r="D760" s="311"/>
      <c r="E760" s="311"/>
      <c r="F760" s="165">
        <f>SUM(F758:F759)</f>
        <v>950.95</v>
      </c>
      <c r="G760" s="144"/>
    </row>
    <row r="761" spans="1:7" x14ac:dyDescent="0.2">
      <c r="G761" s="144"/>
    </row>
    <row r="762" spans="1:7" x14ac:dyDescent="0.2">
      <c r="A762" s="312" t="s">
        <v>4124</v>
      </c>
      <c r="B762" s="312"/>
      <c r="C762" s="312"/>
      <c r="D762" s="312"/>
      <c r="E762" s="312"/>
      <c r="F762" s="173">
        <f>F760+G755</f>
        <v>979.22</v>
      </c>
      <c r="G762" s="144"/>
    </row>
    <row r="763" spans="1:7" x14ac:dyDescent="0.2">
      <c r="A763" s="312" t="s">
        <v>4742</v>
      </c>
      <c r="B763" s="312"/>
      <c r="C763" s="312"/>
      <c r="D763" s="312"/>
      <c r="E763" s="313"/>
      <c r="F763" s="180">
        <f>TRUNC('compos apresentar'!F762*bdi!$D$19,2)</f>
        <v>199.17</v>
      </c>
      <c r="G763" s="144"/>
    </row>
    <row r="764" spans="1:7" x14ac:dyDescent="0.2">
      <c r="A764" s="312" t="s">
        <v>4123</v>
      </c>
      <c r="B764" s="312"/>
      <c r="C764" s="312"/>
      <c r="D764" s="312"/>
      <c r="E764" s="312"/>
      <c r="F764" s="179">
        <f>SUM(F762:F763)</f>
        <v>1178.3900000000001</v>
      </c>
      <c r="G764" s="144"/>
    </row>
    <row r="765" spans="1:7" x14ac:dyDescent="0.2">
      <c r="A765" s="178"/>
      <c r="B765" s="178"/>
      <c r="C765" s="178"/>
      <c r="D765" s="178"/>
      <c r="E765" s="178"/>
      <c r="F765" s="178"/>
      <c r="G765" s="144"/>
    </row>
    <row r="766" spans="1:7" ht="31.5" x14ac:dyDescent="0.2">
      <c r="A766" s="314" t="s">
        <v>4790</v>
      </c>
      <c r="B766" s="314"/>
      <c r="C766" s="314"/>
      <c r="D766" s="314"/>
      <c r="E766" s="314"/>
      <c r="F766" s="314"/>
      <c r="G766" s="171" t="s">
        <v>4170</v>
      </c>
    </row>
    <row r="767" spans="1:7" x14ac:dyDescent="0.2">
      <c r="G767" s="144"/>
    </row>
    <row r="768" spans="1:7" ht="21" x14ac:dyDescent="0.2">
      <c r="A768" s="175" t="s">
        <v>4118</v>
      </c>
      <c r="B768" s="174" t="s">
        <v>4117</v>
      </c>
      <c r="C768" s="171" t="s">
        <v>4114</v>
      </c>
      <c r="D768" s="171" t="s">
        <v>4113</v>
      </c>
      <c r="E768" s="171" t="s">
        <v>4112</v>
      </c>
      <c r="F768" s="182" t="s">
        <v>4116</v>
      </c>
      <c r="G768" s="181" t="s">
        <v>4115</v>
      </c>
    </row>
    <row r="769" spans="1:7" x14ac:dyDescent="0.2">
      <c r="A769" s="162">
        <v>8</v>
      </c>
      <c r="B769" s="128" t="s">
        <v>3745</v>
      </c>
      <c r="C769" s="148">
        <v>5.12</v>
      </c>
      <c r="D769" s="148">
        <v>11.16</v>
      </c>
      <c r="E769" s="83">
        <v>117.99</v>
      </c>
      <c r="F769" s="127">
        <v>1.2709999999999999</v>
      </c>
      <c r="G769" s="161">
        <f>TRUNC(F769*D769,2)</f>
        <v>14.18</v>
      </c>
    </row>
    <row r="770" spans="1:7" x14ac:dyDescent="0.2">
      <c r="A770" s="149">
        <v>11</v>
      </c>
      <c r="B770" s="138" t="s">
        <v>4146</v>
      </c>
      <c r="C770" s="152">
        <v>8.56</v>
      </c>
      <c r="D770" s="152">
        <v>18.649999999999999</v>
      </c>
      <c r="E770" s="83">
        <v>117.99</v>
      </c>
      <c r="F770" s="137">
        <v>1.5371999999999999</v>
      </c>
      <c r="G770" s="161">
        <f>TRUNC(F770*D770,2)</f>
        <v>28.66</v>
      </c>
    </row>
    <row r="771" spans="1:7" x14ac:dyDescent="0.2">
      <c r="A771" s="311" t="s">
        <v>4138</v>
      </c>
      <c r="B771" s="311"/>
      <c r="C771" s="311"/>
      <c r="D771" s="311"/>
      <c r="E771" s="311"/>
      <c r="F771" s="311"/>
      <c r="G771" s="155">
        <f>SUM(G769:G770)</f>
        <v>42.84</v>
      </c>
    </row>
    <row r="772" spans="1:7" x14ac:dyDescent="0.2">
      <c r="G772" s="144"/>
    </row>
    <row r="773" spans="1:7" ht="21" x14ac:dyDescent="0.2">
      <c r="A773" s="175" t="s">
        <v>4118</v>
      </c>
      <c r="B773" s="174" t="s">
        <v>4130</v>
      </c>
      <c r="C773" s="171" t="s">
        <v>4129</v>
      </c>
      <c r="D773" s="171" t="s">
        <v>4128</v>
      </c>
      <c r="E773" s="171" t="s">
        <v>4116</v>
      </c>
      <c r="F773" s="173" t="s">
        <v>4127</v>
      </c>
      <c r="G773" s="144"/>
    </row>
    <row r="774" spans="1:7" x14ac:dyDescent="0.2">
      <c r="A774" s="129">
        <v>1421</v>
      </c>
      <c r="B774" s="128" t="s">
        <v>4791</v>
      </c>
      <c r="C774" s="127" t="s">
        <v>3353</v>
      </c>
      <c r="D774" s="127">
        <v>329.08</v>
      </c>
      <c r="E774" s="127">
        <v>1.1316999999999999</v>
      </c>
      <c r="F774" s="127">
        <f>TRUNC(E774*D774,2)</f>
        <v>372.41</v>
      </c>
      <c r="G774" s="144"/>
    </row>
    <row r="775" spans="1:7" x14ac:dyDescent="0.2">
      <c r="A775" s="129">
        <v>1215</v>
      </c>
      <c r="B775" s="128" t="s">
        <v>3387</v>
      </c>
      <c r="C775" s="127" t="s">
        <v>3356</v>
      </c>
      <c r="D775" s="127">
        <v>0.54</v>
      </c>
      <c r="E775" s="127">
        <v>4.55</v>
      </c>
      <c r="F775" s="127">
        <f t="shared" ref="F775:F776" si="8">TRUNC(E775*D775,2)</f>
        <v>2.4500000000000002</v>
      </c>
      <c r="G775" s="144"/>
    </row>
    <row r="776" spans="1:7" x14ac:dyDescent="0.2">
      <c r="A776" s="129">
        <v>104</v>
      </c>
      <c r="B776" s="128" t="s">
        <v>3377</v>
      </c>
      <c r="C776" s="127" t="s">
        <v>3362</v>
      </c>
      <c r="D776" s="127">
        <v>146.28</v>
      </c>
      <c r="E776" s="127">
        <v>1.4999999999999999E-2</v>
      </c>
      <c r="F776" s="127">
        <f t="shared" si="8"/>
        <v>2.19</v>
      </c>
      <c r="G776" s="144"/>
    </row>
    <row r="777" spans="1:7" x14ac:dyDescent="0.2">
      <c r="A777" s="311" t="s">
        <v>4125</v>
      </c>
      <c r="B777" s="311"/>
      <c r="C777" s="311"/>
      <c r="D777" s="311"/>
      <c r="E777" s="311"/>
      <c r="F777" s="165">
        <f>SUM(F774:F776)</f>
        <v>377.05</v>
      </c>
      <c r="G777" s="144"/>
    </row>
    <row r="778" spans="1:7" x14ac:dyDescent="0.2">
      <c r="G778" s="144"/>
    </row>
    <row r="779" spans="1:7" x14ac:dyDescent="0.2">
      <c r="A779" s="312" t="s">
        <v>4124</v>
      </c>
      <c r="B779" s="312"/>
      <c r="C779" s="312"/>
      <c r="D779" s="312"/>
      <c r="E779" s="312"/>
      <c r="F779" s="173">
        <f>F777+G771</f>
        <v>419.89</v>
      </c>
      <c r="G779" s="144"/>
    </row>
    <row r="780" spans="1:7" x14ac:dyDescent="0.2">
      <c r="A780" s="312" t="s">
        <v>4742</v>
      </c>
      <c r="B780" s="312"/>
      <c r="C780" s="312"/>
      <c r="D780" s="312"/>
      <c r="E780" s="313"/>
      <c r="F780" s="180">
        <f>TRUNC('compos apresentar'!F779*bdi!$D$19,2)</f>
        <v>85.4</v>
      </c>
      <c r="G780" s="144"/>
    </row>
    <row r="781" spans="1:7" x14ac:dyDescent="0.2">
      <c r="A781" s="312" t="s">
        <v>4123</v>
      </c>
      <c r="B781" s="312"/>
      <c r="C781" s="312"/>
      <c r="D781" s="312"/>
      <c r="E781" s="312"/>
      <c r="F781" s="179">
        <f>SUM(F779:F780)</f>
        <v>505.28999999999996</v>
      </c>
      <c r="G781" s="144"/>
    </row>
    <row r="782" spans="1:7" x14ac:dyDescent="0.2">
      <c r="A782" s="178"/>
      <c r="B782" s="178"/>
      <c r="C782" s="178"/>
      <c r="D782" s="178"/>
      <c r="E782" s="178"/>
      <c r="F782" s="178"/>
      <c r="G782" s="144"/>
    </row>
    <row r="783" spans="1:7" x14ac:dyDescent="0.2">
      <c r="A783" s="178"/>
      <c r="B783" s="178"/>
      <c r="C783" s="178"/>
      <c r="D783" s="178"/>
      <c r="E783" s="178"/>
      <c r="F783" s="178"/>
      <c r="G783" s="144"/>
    </row>
    <row r="784" spans="1:7" ht="31.5" x14ac:dyDescent="0.2">
      <c r="A784" s="314" t="s">
        <v>4712</v>
      </c>
      <c r="B784" s="314"/>
      <c r="C784" s="314"/>
      <c r="D784" s="314"/>
      <c r="E784" s="314"/>
      <c r="F784" s="314"/>
      <c r="G784" s="171" t="s">
        <v>4170</v>
      </c>
    </row>
    <row r="785" spans="1:7" x14ac:dyDescent="0.2">
      <c r="G785" s="144"/>
    </row>
    <row r="786" spans="1:7" ht="21" x14ac:dyDescent="0.2">
      <c r="A786" s="175" t="s">
        <v>4118</v>
      </c>
      <c r="B786" s="174" t="s">
        <v>4117</v>
      </c>
      <c r="C786" s="171" t="s">
        <v>4114</v>
      </c>
      <c r="D786" s="171" t="s">
        <v>4113</v>
      </c>
      <c r="E786" s="171" t="s">
        <v>4112</v>
      </c>
      <c r="F786" s="182" t="s">
        <v>4116</v>
      </c>
      <c r="G786" s="181" t="s">
        <v>4115</v>
      </c>
    </row>
    <row r="787" spans="1:7" x14ac:dyDescent="0.2">
      <c r="A787" s="162">
        <v>8</v>
      </c>
      <c r="B787" s="128" t="s">
        <v>4141</v>
      </c>
      <c r="C787" s="152">
        <v>5.65</v>
      </c>
      <c r="D787" s="152">
        <v>12.31</v>
      </c>
      <c r="E787" s="83">
        <v>117.99</v>
      </c>
      <c r="F787" s="127">
        <v>0.35549999999999998</v>
      </c>
      <c r="G787" s="161">
        <f>TRUNC(F787*D787,2)</f>
        <v>4.37</v>
      </c>
    </row>
    <row r="788" spans="1:7" x14ac:dyDescent="0.2">
      <c r="A788" s="149">
        <v>11</v>
      </c>
      <c r="B788" s="138" t="s">
        <v>4146</v>
      </c>
      <c r="C788" s="152">
        <v>8.56</v>
      </c>
      <c r="D788" s="152">
        <v>18.649999999999999</v>
      </c>
      <c r="E788" s="83">
        <v>117.99</v>
      </c>
      <c r="F788" s="137">
        <v>0.35</v>
      </c>
      <c r="G788" s="161">
        <f>TRUNC(F788*D788,2)</f>
        <v>6.52</v>
      </c>
    </row>
    <row r="789" spans="1:7" x14ac:dyDescent="0.2">
      <c r="A789" s="311" t="s">
        <v>4138</v>
      </c>
      <c r="B789" s="311"/>
      <c r="C789" s="311"/>
      <c r="D789" s="311"/>
      <c r="E789" s="311"/>
      <c r="F789" s="311"/>
      <c r="G789" s="155">
        <f>SUM(G787:G788)</f>
        <v>10.89</v>
      </c>
    </row>
    <row r="790" spans="1:7" x14ac:dyDescent="0.2">
      <c r="G790" s="144"/>
    </row>
    <row r="791" spans="1:7" ht="21" x14ac:dyDescent="0.2">
      <c r="A791" s="175" t="s">
        <v>4118</v>
      </c>
      <c r="B791" s="174" t="s">
        <v>4130</v>
      </c>
      <c r="C791" s="171" t="s">
        <v>4129</v>
      </c>
      <c r="D791" s="171" t="s">
        <v>4128</v>
      </c>
      <c r="E791" s="171" t="s">
        <v>4116</v>
      </c>
      <c r="F791" s="173" t="s">
        <v>4127</v>
      </c>
      <c r="G791" s="144"/>
    </row>
    <row r="792" spans="1:7" ht="33.75" x14ac:dyDescent="0.2">
      <c r="A792" s="129" t="s">
        <v>4067</v>
      </c>
      <c r="B792" s="128" t="s">
        <v>4066</v>
      </c>
      <c r="C792" s="127" t="s">
        <v>3287</v>
      </c>
      <c r="D792" s="127">
        <v>77.42</v>
      </c>
      <c r="E792" s="127">
        <v>0.95579999999999998</v>
      </c>
      <c r="F792" s="127">
        <f>TRUNC(E792*D792,2)</f>
        <v>73.989999999999995</v>
      </c>
      <c r="G792" s="144"/>
    </row>
    <row r="793" spans="1:7" x14ac:dyDescent="0.2">
      <c r="A793" s="311" t="s">
        <v>4125</v>
      </c>
      <c r="B793" s="311"/>
      <c r="C793" s="311"/>
      <c r="D793" s="311"/>
      <c r="E793" s="311"/>
      <c r="F793" s="165">
        <f>SUM(F792)</f>
        <v>73.989999999999995</v>
      </c>
      <c r="G793" s="144"/>
    </row>
    <row r="794" spans="1:7" x14ac:dyDescent="0.2">
      <c r="G794" s="144"/>
    </row>
    <row r="795" spans="1:7" x14ac:dyDescent="0.2">
      <c r="A795" s="312" t="s">
        <v>4124</v>
      </c>
      <c r="B795" s="312"/>
      <c r="C795" s="312"/>
      <c r="D795" s="312"/>
      <c r="E795" s="312"/>
      <c r="F795" s="173">
        <f>F793+G789</f>
        <v>84.88</v>
      </c>
      <c r="G795" s="144"/>
    </row>
    <row r="796" spans="1:7" ht="12.75" customHeight="1" x14ac:dyDescent="0.2">
      <c r="A796" s="312" t="s">
        <v>4742</v>
      </c>
      <c r="B796" s="312"/>
      <c r="C796" s="312"/>
      <c r="D796" s="312"/>
      <c r="E796" s="313"/>
      <c r="F796" s="180">
        <f>TRUNC('compos apresentar'!F795*bdi!$D$19,2)</f>
        <v>17.260000000000002</v>
      </c>
      <c r="G796" s="144"/>
    </row>
    <row r="797" spans="1:7" x14ac:dyDescent="0.2">
      <c r="A797" s="312" t="s">
        <v>4123</v>
      </c>
      <c r="B797" s="312"/>
      <c r="C797" s="312"/>
      <c r="D797" s="312"/>
      <c r="E797" s="312"/>
      <c r="F797" s="179">
        <f>SUM(F795:F796)</f>
        <v>102.14</v>
      </c>
      <c r="G797" s="144"/>
    </row>
    <row r="798" spans="1:7" x14ac:dyDescent="0.2">
      <c r="G798" s="144"/>
    </row>
    <row r="799" spans="1:7" ht="31.5" x14ac:dyDescent="0.2">
      <c r="A799" s="314" t="s">
        <v>4711</v>
      </c>
      <c r="B799" s="314"/>
      <c r="C799" s="314"/>
      <c r="D799" s="314"/>
      <c r="E799" s="314"/>
      <c r="F799" s="314"/>
      <c r="G799" s="171" t="s">
        <v>4170</v>
      </c>
    </row>
    <row r="800" spans="1:7" x14ac:dyDescent="0.2">
      <c r="G800" s="144"/>
    </row>
    <row r="801" spans="1:7" ht="21" x14ac:dyDescent="0.2">
      <c r="A801" s="175" t="s">
        <v>4118</v>
      </c>
      <c r="B801" s="174" t="s">
        <v>4117</v>
      </c>
      <c r="C801" s="171" t="s">
        <v>4114</v>
      </c>
      <c r="D801" s="171" t="s">
        <v>4113</v>
      </c>
      <c r="E801" s="171" t="s">
        <v>4112</v>
      </c>
      <c r="F801" s="182" t="s">
        <v>4116</v>
      </c>
      <c r="G801" s="181" t="s">
        <v>4115</v>
      </c>
    </row>
    <row r="802" spans="1:7" x14ac:dyDescent="0.2">
      <c r="A802" s="162">
        <v>11</v>
      </c>
      <c r="B802" s="128" t="s">
        <v>4146</v>
      </c>
      <c r="C802" s="152">
        <v>8.56</v>
      </c>
      <c r="D802" s="152">
        <v>18.649999999999999</v>
      </c>
      <c r="E802" s="83">
        <v>117.99</v>
      </c>
      <c r="F802" s="127">
        <v>0.35399999999999998</v>
      </c>
      <c r="G802" s="161">
        <f>TRUNC(F802*D802,2)</f>
        <v>6.6</v>
      </c>
    </row>
    <row r="803" spans="1:7" x14ac:dyDescent="0.2">
      <c r="A803" s="149">
        <v>8</v>
      </c>
      <c r="B803" s="138" t="s">
        <v>4141</v>
      </c>
      <c r="C803" s="152">
        <v>5.65</v>
      </c>
      <c r="D803" s="152">
        <v>12.31</v>
      </c>
      <c r="E803" s="83">
        <v>117.99</v>
      </c>
      <c r="F803" s="137">
        <v>0.35</v>
      </c>
      <c r="G803" s="161">
        <f>TRUNC(F803*D803,2)</f>
        <v>4.3</v>
      </c>
    </row>
    <row r="804" spans="1:7" x14ac:dyDescent="0.2">
      <c r="A804" s="311" t="s">
        <v>4138</v>
      </c>
      <c r="B804" s="311"/>
      <c r="C804" s="311"/>
      <c r="D804" s="311"/>
      <c r="E804" s="311"/>
      <c r="F804" s="311"/>
      <c r="G804" s="155">
        <f>SUM(G802:G803)</f>
        <v>10.899999999999999</v>
      </c>
    </row>
    <row r="805" spans="1:7" x14ac:dyDescent="0.2">
      <c r="G805" s="144"/>
    </row>
    <row r="806" spans="1:7" ht="21" x14ac:dyDescent="0.2">
      <c r="A806" s="175" t="s">
        <v>4118</v>
      </c>
      <c r="B806" s="174" t="s">
        <v>4130</v>
      </c>
      <c r="C806" s="171" t="s">
        <v>4129</v>
      </c>
      <c r="D806" s="171" t="s">
        <v>4128</v>
      </c>
      <c r="E806" s="171" t="s">
        <v>4116</v>
      </c>
      <c r="F806" s="173" t="s">
        <v>4127</v>
      </c>
      <c r="G806" s="144"/>
    </row>
    <row r="807" spans="1:7" ht="33.75" x14ac:dyDescent="0.2">
      <c r="A807" s="129" t="s">
        <v>4065</v>
      </c>
      <c r="B807" s="128" t="s">
        <v>4064</v>
      </c>
      <c r="C807" s="127" t="s">
        <v>3287</v>
      </c>
      <c r="D807" s="127">
        <v>113.4</v>
      </c>
      <c r="E807" s="127">
        <v>0.94615000000000005</v>
      </c>
      <c r="F807" s="127">
        <f>TRUNC(E807*D807,2)</f>
        <v>107.29</v>
      </c>
      <c r="G807" s="144"/>
    </row>
    <row r="808" spans="1:7" x14ac:dyDescent="0.2">
      <c r="A808" s="311" t="s">
        <v>4125</v>
      </c>
      <c r="B808" s="311"/>
      <c r="C808" s="311"/>
      <c r="D808" s="311"/>
      <c r="E808" s="311"/>
      <c r="F808" s="165">
        <f>F807</f>
        <v>107.29</v>
      </c>
      <c r="G808" s="144"/>
    </row>
    <row r="809" spans="1:7" x14ac:dyDescent="0.2">
      <c r="G809" s="144"/>
    </row>
    <row r="810" spans="1:7" x14ac:dyDescent="0.2">
      <c r="A810" s="312" t="s">
        <v>4124</v>
      </c>
      <c r="B810" s="312"/>
      <c r="C810" s="312"/>
      <c r="D810" s="312"/>
      <c r="E810" s="312"/>
      <c r="F810" s="173">
        <f>F808+G804</f>
        <v>118.19</v>
      </c>
      <c r="G810" s="144"/>
    </row>
    <row r="811" spans="1:7" ht="12.75" customHeight="1" x14ac:dyDescent="0.2">
      <c r="A811" s="312" t="s">
        <v>4742</v>
      </c>
      <c r="B811" s="312"/>
      <c r="C811" s="312"/>
      <c r="D811" s="312"/>
      <c r="E811" s="313"/>
      <c r="F811" s="180">
        <f>TRUNC('compos apresentar'!F810*bdi!$D$19,2)</f>
        <v>24.03</v>
      </c>
      <c r="G811" s="144"/>
    </row>
    <row r="812" spans="1:7" x14ac:dyDescent="0.2">
      <c r="A812" s="312" t="s">
        <v>4123</v>
      </c>
      <c r="B812" s="312"/>
      <c r="C812" s="312"/>
      <c r="D812" s="312"/>
      <c r="E812" s="312"/>
      <c r="F812" s="179">
        <f>SUM(F810:F811)</f>
        <v>142.22</v>
      </c>
      <c r="G812" s="144"/>
    </row>
    <row r="813" spans="1:7" x14ac:dyDescent="0.2">
      <c r="A813" s="178"/>
      <c r="B813" s="178"/>
      <c r="C813" s="178"/>
      <c r="D813" s="178"/>
      <c r="E813" s="178"/>
      <c r="F813" s="178"/>
      <c r="G813" s="144"/>
    </row>
    <row r="814" spans="1:7" ht="31.5" x14ac:dyDescent="0.2">
      <c r="A814" s="314" t="s">
        <v>4792</v>
      </c>
      <c r="B814" s="314"/>
      <c r="C814" s="314"/>
      <c r="D814" s="314"/>
      <c r="E814" s="314"/>
      <c r="F814" s="314"/>
      <c r="G814" s="171" t="s">
        <v>4170</v>
      </c>
    </row>
    <row r="815" spans="1:7" x14ac:dyDescent="0.2">
      <c r="G815" s="144"/>
    </row>
    <row r="816" spans="1:7" ht="21" x14ac:dyDescent="0.2">
      <c r="A816" s="175" t="s">
        <v>4118</v>
      </c>
      <c r="B816" s="174" t="s">
        <v>4117</v>
      </c>
      <c r="C816" s="171" t="s">
        <v>4114</v>
      </c>
      <c r="D816" s="171" t="s">
        <v>4113</v>
      </c>
      <c r="E816" s="171" t="s">
        <v>4112</v>
      </c>
      <c r="F816" s="182" t="s">
        <v>4116</v>
      </c>
      <c r="G816" s="181" t="s">
        <v>4115</v>
      </c>
    </row>
    <row r="817" spans="1:7" x14ac:dyDescent="0.2">
      <c r="A817" s="162">
        <v>11</v>
      </c>
      <c r="B817" s="128" t="s">
        <v>3956</v>
      </c>
      <c r="C817" s="152">
        <v>8.56</v>
      </c>
      <c r="D817" s="152">
        <v>18.649999999999999</v>
      </c>
      <c r="E817" s="83">
        <v>117.99</v>
      </c>
      <c r="F817" s="140">
        <v>0.67500000000000004</v>
      </c>
      <c r="G817" s="161">
        <f>TRUNC(F817*D817,2)</f>
        <v>12.58</v>
      </c>
    </row>
    <row r="818" spans="1:7" x14ac:dyDescent="0.2">
      <c r="A818" s="149">
        <v>8</v>
      </c>
      <c r="B818" s="138" t="s">
        <v>4141</v>
      </c>
      <c r="C818" s="152">
        <v>5.65</v>
      </c>
      <c r="D818" s="152">
        <v>12.31</v>
      </c>
      <c r="E818" s="83">
        <v>117.99</v>
      </c>
      <c r="F818" s="136">
        <v>0.67149999999999999</v>
      </c>
      <c r="G818" s="161">
        <f>TRUNC(F818*D818,2)</f>
        <v>8.26</v>
      </c>
    </row>
    <row r="819" spans="1:7" x14ac:dyDescent="0.2">
      <c r="A819" s="311" t="s">
        <v>4138</v>
      </c>
      <c r="B819" s="311"/>
      <c r="C819" s="311"/>
      <c r="D819" s="311"/>
      <c r="E819" s="311"/>
      <c r="F819" s="311"/>
      <c r="G819" s="155">
        <f>SUM(G817:G818)</f>
        <v>20.84</v>
      </c>
    </row>
    <row r="820" spans="1:7" x14ac:dyDescent="0.2">
      <c r="G820" s="144"/>
    </row>
    <row r="821" spans="1:7" ht="21" x14ac:dyDescent="0.2">
      <c r="A821" s="175" t="s">
        <v>4118</v>
      </c>
      <c r="B821" s="174" t="s">
        <v>4130</v>
      </c>
      <c r="C821" s="171" t="s">
        <v>4129</v>
      </c>
      <c r="D821" s="171" t="s">
        <v>4128</v>
      </c>
      <c r="E821" s="171" t="s">
        <v>4116</v>
      </c>
      <c r="F821" s="173" t="s">
        <v>4127</v>
      </c>
      <c r="G821" s="144"/>
    </row>
    <row r="822" spans="1:7" x14ac:dyDescent="0.2">
      <c r="A822" s="129">
        <v>3014</v>
      </c>
      <c r="B822" s="128" t="s">
        <v>2497</v>
      </c>
      <c r="C822" s="127" t="s">
        <v>255</v>
      </c>
      <c r="D822" s="127">
        <v>213.6</v>
      </c>
      <c r="E822" s="127">
        <v>1</v>
      </c>
      <c r="F822" s="127">
        <f>TRUNC(E822*D822,2)</f>
        <v>213.6</v>
      </c>
      <c r="G822" s="144"/>
    </row>
    <row r="823" spans="1:7" x14ac:dyDescent="0.2">
      <c r="A823" s="311" t="s">
        <v>4125</v>
      </c>
      <c r="B823" s="311"/>
      <c r="C823" s="311"/>
      <c r="D823" s="311"/>
      <c r="E823" s="311"/>
      <c r="F823" s="165">
        <f>F822</f>
        <v>213.6</v>
      </c>
      <c r="G823" s="144"/>
    </row>
    <row r="824" spans="1:7" x14ac:dyDescent="0.2">
      <c r="G824" s="144"/>
    </row>
    <row r="825" spans="1:7" x14ac:dyDescent="0.2">
      <c r="A825" s="312" t="s">
        <v>4124</v>
      </c>
      <c r="B825" s="312"/>
      <c r="C825" s="312"/>
      <c r="D825" s="312"/>
      <c r="E825" s="312"/>
      <c r="F825" s="173">
        <f>F823+G819</f>
        <v>234.44</v>
      </c>
      <c r="G825" s="144"/>
    </row>
    <row r="826" spans="1:7" x14ac:dyDescent="0.2">
      <c r="A826" s="312" t="s">
        <v>4742</v>
      </c>
      <c r="B826" s="312"/>
      <c r="C826" s="312"/>
      <c r="D826" s="312"/>
      <c r="E826" s="313"/>
      <c r="F826" s="180">
        <f>TRUNC('compos apresentar'!F825*bdi!$D$19,2)</f>
        <v>47.68</v>
      </c>
      <c r="G826" s="144"/>
    </row>
    <row r="827" spans="1:7" x14ac:dyDescent="0.2">
      <c r="A827" s="312" t="s">
        <v>4123</v>
      </c>
      <c r="B827" s="312"/>
      <c r="C827" s="312"/>
      <c r="D827" s="312"/>
      <c r="E827" s="312"/>
      <c r="F827" s="179">
        <f>SUM(F825:F826)</f>
        <v>282.12</v>
      </c>
      <c r="G827" s="144"/>
    </row>
    <row r="828" spans="1:7" x14ac:dyDescent="0.2">
      <c r="A828" s="178"/>
      <c r="B828" s="178"/>
      <c r="C828" s="178"/>
      <c r="D828" s="178"/>
      <c r="E828" s="178"/>
      <c r="F828" s="178"/>
      <c r="G828" s="144"/>
    </row>
    <row r="829" spans="1:7" x14ac:dyDescent="0.2">
      <c r="A829" s="178"/>
      <c r="B829" s="178"/>
      <c r="C829" s="178"/>
      <c r="D829" s="178"/>
      <c r="E829" s="178"/>
      <c r="F829" s="178"/>
      <c r="G829" s="144"/>
    </row>
    <row r="830" spans="1:7" ht="28.9" customHeight="1" x14ac:dyDescent="0.2">
      <c r="A830" s="314" t="s">
        <v>4710</v>
      </c>
      <c r="B830" s="314"/>
      <c r="C830" s="314"/>
      <c r="D830" s="314"/>
      <c r="E830" s="314"/>
      <c r="F830" s="314"/>
      <c r="G830" s="171" t="s">
        <v>4131</v>
      </c>
    </row>
    <row r="831" spans="1:7" x14ac:dyDescent="0.2">
      <c r="G831" s="144"/>
    </row>
    <row r="832" spans="1:7" ht="21" x14ac:dyDescent="0.2">
      <c r="A832" s="175" t="s">
        <v>4118</v>
      </c>
      <c r="B832" s="174" t="s">
        <v>4117</v>
      </c>
      <c r="C832" s="171" t="s">
        <v>4114</v>
      </c>
      <c r="D832" s="171" t="s">
        <v>4113</v>
      </c>
      <c r="E832" s="171" t="s">
        <v>4112</v>
      </c>
      <c r="F832" s="182" t="s">
        <v>4116</v>
      </c>
      <c r="G832" s="181" t="s">
        <v>4115</v>
      </c>
    </row>
    <row r="833" spans="1:7" x14ac:dyDescent="0.2">
      <c r="A833" s="162">
        <v>5</v>
      </c>
      <c r="B833" s="128" t="s">
        <v>4140</v>
      </c>
      <c r="C833" s="148">
        <v>5.12</v>
      </c>
      <c r="D833" s="148">
        <v>11.16</v>
      </c>
      <c r="E833" s="83">
        <v>117.99</v>
      </c>
      <c r="F833" s="127">
        <v>0.115</v>
      </c>
      <c r="G833" s="161">
        <f t="shared" ref="G833:G843" si="9">TRUNC(F833*D833,2)</f>
        <v>1.28</v>
      </c>
    </row>
    <row r="834" spans="1:7" x14ac:dyDescent="0.2">
      <c r="A834" s="149">
        <v>18</v>
      </c>
      <c r="B834" s="138" t="s">
        <v>4271</v>
      </c>
      <c r="C834" s="148">
        <v>8.56</v>
      </c>
      <c r="D834" s="148">
        <v>18.649999999999999</v>
      </c>
      <c r="E834" s="83">
        <v>117.99</v>
      </c>
      <c r="F834" s="137">
        <v>0.56699999999999995</v>
      </c>
      <c r="G834" s="161">
        <f t="shared" si="9"/>
        <v>10.57</v>
      </c>
    </row>
    <row r="835" spans="1:7" x14ac:dyDescent="0.2">
      <c r="A835" s="149">
        <v>4</v>
      </c>
      <c r="B835" s="138" t="s">
        <v>4262</v>
      </c>
      <c r="C835" s="152">
        <v>8.56</v>
      </c>
      <c r="D835" s="152">
        <v>18.649999999999999</v>
      </c>
      <c r="E835" s="83">
        <v>117.99</v>
      </c>
      <c r="F835" s="137">
        <v>7.6999999999999999E-2</v>
      </c>
      <c r="G835" s="161">
        <f t="shared" si="9"/>
        <v>1.43</v>
      </c>
    </row>
    <row r="836" spans="1:7" x14ac:dyDescent="0.2">
      <c r="A836" s="149">
        <v>32</v>
      </c>
      <c r="B836" s="138" t="s">
        <v>3807</v>
      </c>
      <c r="C836" s="148">
        <v>6.14</v>
      </c>
      <c r="D836" s="148">
        <v>13.38</v>
      </c>
      <c r="E836" s="83">
        <v>117.99</v>
      </c>
      <c r="F836" s="137">
        <v>3.2399999999999998E-2</v>
      </c>
      <c r="G836" s="161">
        <f t="shared" si="9"/>
        <v>0.43</v>
      </c>
    </row>
    <row r="837" spans="1:7" x14ac:dyDescent="0.2">
      <c r="A837" s="149">
        <v>25</v>
      </c>
      <c r="B837" s="138" t="s">
        <v>4139</v>
      </c>
      <c r="C837" s="148">
        <v>8.69</v>
      </c>
      <c r="D837" s="148">
        <v>18.940000000000001</v>
      </c>
      <c r="E837" s="83">
        <v>117.99</v>
      </c>
      <c r="F837" s="137">
        <v>0.28699999999999998</v>
      </c>
      <c r="G837" s="161">
        <f t="shared" si="9"/>
        <v>5.43</v>
      </c>
    </row>
    <row r="838" spans="1:7" x14ac:dyDescent="0.2">
      <c r="A838" s="149">
        <v>10</v>
      </c>
      <c r="B838" s="138" t="s">
        <v>4143</v>
      </c>
      <c r="C838" s="148">
        <v>8.56</v>
      </c>
      <c r="D838" s="148">
        <v>18.649999999999999</v>
      </c>
      <c r="E838" s="83">
        <v>117.99</v>
      </c>
      <c r="F838" s="137">
        <v>0.77839999999999998</v>
      </c>
      <c r="G838" s="161">
        <f t="shared" si="9"/>
        <v>14.51</v>
      </c>
    </row>
    <row r="839" spans="1:7" x14ac:dyDescent="0.2">
      <c r="A839" s="149">
        <v>8</v>
      </c>
      <c r="B839" s="138" t="s">
        <v>4093</v>
      </c>
      <c r="C839" s="152">
        <v>5.65</v>
      </c>
      <c r="D839" s="152">
        <v>12.31</v>
      </c>
      <c r="E839" s="83">
        <v>117.99</v>
      </c>
      <c r="F839" s="137">
        <v>1.3633</v>
      </c>
      <c r="G839" s="161">
        <f t="shared" si="9"/>
        <v>16.78</v>
      </c>
    </row>
    <row r="840" spans="1:7" x14ac:dyDescent="0.2">
      <c r="A840" s="149">
        <v>11</v>
      </c>
      <c r="B840" s="138" t="s">
        <v>3943</v>
      </c>
      <c r="C840" s="152">
        <v>8.56</v>
      </c>
      <c r="D840" s="152">
        <v>18.649999999999999</v>
      </c>
      <c r="E840" s="83">
        <v>117.99</v>
      </c>
      <c r="F840" s="137">
        <v>0.16969999999999999</v>
      </c>
      <c r="G840" s="161">
        <f t="shared" si="9"/>
        <v>3.16</v>
      </c>
    </row>
    <row r="841" spans="1:7" x14ac:dyDescent="0.2">
      <c r="A841" s="149">
        <v>23</v>
      </c>
      <c r="B841" s="138" t="s">
        <v>3603</v>
      </c>
      <c r="C841" s="152">
        <v>8.56</v>
      </c>
      <c r="D841" s="152">
        <v>18.649999999999999</v>
      </c>
      <c r="E841" s="83">
        <v>117.99</v>
      </c>
      <c r="F841" s="137">
        <v>1.6000000000000001E-3</v>
      </c>
      <c r="G841" s="161">
        <f t="shared" si="9"/>
        <v>0.02</v>
      </c>
    </row>
    <row r="842" spans="1:7" x14ac:dyDescent="0.2">
      <c r="A842" s="149">
        <v>20</v>
      </c>
      <c r="B842" s="138" t="s">
        <v>4709</v>
      </c>
      <c r="C842" s="152">
        <v>8.14</v>
      </c>
      <c r="D842" s="152">
        <v>17.739999999999998</v>
      </c>
      <c r="E842" s="83">
        <v>117.99</v>
      </c>
      <c r="F842" s="137">
        <v>2.0000000000000001E-4</v>
      </c>
      <c r="G842" s="161">
        <f t="shared" si="9"/>
        <v>0</v>
      </c>
    </row>
    <row r="843" spans="1:7" x14ac:dyDescent="0.2">
      <c r="A843" s="149">
        <v>12</v>
      </c>
      <c r="B843" s="138" t="s">
        <v>3956</v>
      </c>
      <c r="C843" s="152">
        <v>8.56</v>
      </c>
      <c r="D843" s="152">
        <v>18.649999999999999</v>
      </c>
      <c r="E843" s="83">
        <v>117.99</v>
      </c>
      <c r="F843" s="137">
        <v>8.8200000000000001E-2</v>
      </c>
      <c r="G843" s="161">
        <f t="shared" si="9"/>
        <v>1.64</v>
      </c>
    </row>
    <row r="844" spans="1:7" x14ac:dyDescent="0.2">
      <c r="A844" s="311" t="s">
        <v>4138</v>
      </c>
      <c r="B844" s="311"/>
      <c r="C844" s="311"/>
      <c r="D844" s="311"/>
      <c r="E844" s="311"/>
      <c r="F844" s="311"/>
      <c r="G844" s="155">
        <f>SUM(G833:G843)</f>
        <v>55.250000000000007</v>
      </c>
    </row>
    <row r="845" spans="1:7" x14ac:dyDescent="0.2">
      <c r="G845" s="144"/>
    </row>
    <row r="846" spans="1:7" ht="21" x14ac:dyDescent="0.2">
      <c r="A846" s="175" t="s">
        <v>4118</v>
      </c>
      <c r="B846" s="174" t="s">
        <v>4130</v>
      </c>
      <c r="C846" s="171" t="s">
        <v>4129</v>
      </c>
      <c r="D846" s="171" t="s">
        <v>4128</v>
      </c>
      <c r="E846" s="171" t="s">
        <v>4116</v>
      </c>
      <c r="F846" s="173" t="s">
        <v>4127</v>
      </c>
      <c r="G846" s="144"/>
    </row>
    <row r="847" spans="1:7" x14ac:dyDescent="0.2">
      <c r="A847" s="129" t="s">
        <v>3602</v>
      </c>
      <c r="B847" s="128" t="s">
        <v>3601</v>
      </c>
      <c r="C847" s="127" t="s">
        <v>3287</v>
      </c>
      <c r="D847" s="127">
        <v>208.65</v>
      </c>
      <c r="E847" s="129">
        <v>4.8999999999999998E-3</v>
      </c>
      <c r="F847" s="127">
        <f t="shared" ref="F847:F878" si="10">TRUNC(E847*D847,2)</f>
        <v>1.02</v>
      </c>
      <c r="G847" s="144"/>
    </row>
    <row r="848" spans="1:7" x14ac:dyDescent="0.2">
      <c r="A848" s="139" t="s">
        <v>3600</v>
      </c>
      <c r="B848" s="138" t="s">
        <v>3599</v>
      </c>
      <c r="C848" s="137" t="s">
        <v>3287</v>
      </c>
      <c r="D848" s="127">
        <v>4.84</v>
      </c>
      <c r="E848" s="139">
        <v>3.8999999999999998E-3</v>
      </c>
      <c r="F848" s="127">
        <f t="shared" si="10"/>
        <v>0.01</v>
      </c>
      <c r="G848" s="144"/>
    </row>
    <row r="849" spans="1:7" ht="22.5" x14ac:dyDescent="0.2">
      <c r="A849" s="139" t="s">
        <v>3598</v>
      </c>
      <c r="B849" s="138" t="s">
        <v>3597</v>
      </c>
      <c r="C849" s="137" t="s">
        <v>3287</v>
      </c>
      <c r="D849" s="127">
        <v>52.16</v>
      </c>
      <c r="E849" s="139">
        <v>1.8E-3</v>
      </c>
      <c r="F849" s="127">
        <f t="shared" si="10"/>
        <v>0.09</v>
      </c>
      <c r="G849" s="144"/>
    </row>
    <row r="850" spans="1:7" x14ac:dyDescent="0.2">
      <c r="A850" s="139" t="s">
        <v>3596</v>
      </c>
      <c r="B850" s="138" t="s">
        <v>3595</v>
      </c>
      <c r="C850" s="137" t="s">
        <v>3290</v>
      </c>
      <c r="D850" s="127">
        <v>8.07</v>
      </c>
      <c r="E850" s="139">
        <v>3.0099999999999998E-2</v>
      </c>
      <c r="F850" s="127">
        <f t="shared" si="10"/>
        <v>0.24</v>
      </c>
      <c r="G850" s="144"/>
    </row>
    <row r="851" spans="1:7" x14ac:dyDescent="0.2">
      <c r="A851" s="139" t="s">
        <v>3594</v>
      </c>
      <c r="B851" s="138" t="s">
        <v>3593</v>
      </c>
      <c r="C851" s="137" t="s">
        <v>3287</v>
      </c>
      <c r="D851" s="127">
        <v>12.91</v>
      </c>
      <c r="E851" s="139">
        <v>3.8E-3</v>
      </c>
      <c r="F851" s="127">
        <f t="shared" si="10"/>
        <v>0.04</v>
      </c>
      <c r="G851" s="144"/>
    </row>
    <row r="852" spans="1:7" x14ac:dyDescent="0.2">
      <c r="A852" s="139" t="s">
        <v>3592</v>
      </c>
      <c r="B852" s="138" t="s">
        <v>3591</v>
      </c>
      <c r="C852" s="137" t="s">
        <v>3287</v>
      </c>
      <c r="D852" s="127">
        <v>15.03</v>
      </c>
      <c r="E852" s="139">
        <v>6.0000000000000001E-3</v>
      </c>
      <c r="F852" s="127">
        <f t="shared" si="10"/>
        <v>0.09</v>
      </c>
      <c r="G852" s="144"/>
    </row>
    <row r="853" spans="1:7" x14ac:dyDescent="0.2">
      <c r="A853" s="139" t="s">
        <v>3590</v>
      </c>
      <c r="B853" s="138" t="s">
        <v>3589</v>
      </c>
      <c r="C853" s="137" t="s">
        <v>3290</v>
      </c>
      <c r="D853" s="127">
        <v>3.32</v>
      </c>
      <c r="E853" s="139">
        <v>0.1328</v>
      </c>
      <c r="F853" s="127">
        <f t="shared" si="10"/>
        <v>0.44</v>
      </c>
      <c r="G853" s="144"/>
    </row>
    <row r="854" spans="1:7" x14ac:dyDescent="0.2">
      <c r="A854" s="139" t="s">
        <v>3588</v>
      </c>
      <c r="B854" s="138" t="s">
        <v>3587</v>
      </c>
      <c r="C854" s="137" t="s">
        <v>3290</v>
      </c>
      <c r="D854" s="127">
        <v>12.84</v>
      </c>
      <c r="E854" s="139">
        <v>4.0300000000000002E-2</v>
      </c>
      <c r="F854" s="127">
        <f t="shared" si="10"/>
        <v>0.51</v>
      </c>
      <c r="G854" s="144"/>
    </row>
    <row r="855" spans="1:7" x14ac:dyDescent="0.2">
      <c r="A855" s="139" t="s">
        <v>3586</v>
      </c>
      <c r="B855" s="138" t="s">
        <v>3585</v>
      </c>
      <c r="C855" s="137" t="s">
        <v>3290</v>
      </c>
      <c r="D855" s="127">
        <v>8.4</v>
      </c>
      <c r="E855" s="139">
        <v>7.0400000000000004E-2</v>
      </c>
      <c r="F855" s="127">
        <f t="shared" si="10"/>
        <v>0.59</v>
      </c>
      <c r="G855" s="144"/>
    </row>
    <row r="856" spans="1:7" x14ac:dyDescent="0.2">
      <c r="A856" s="139" t="s">
        <v>3584</v>
      </c>
      <c r="B856" s="138" t="s">
        <v>3583</v>
      </c>
      <c r="C856" s="137" t="s">
        <v>3290</v>
      </c>
      <c r="D856" s="127">
        <v>5.49</v>
      </c>
      <c r="E856" s="139">
        <v>5.0299999999999997E-2</v>
      </c>
      <c r="F856" s="127">
        <f t="shared" si="10"/>
        <v>0.27</v>
      </c>
      <c r="G856" s="144"/>
    </row>
    <row r="857" spans="1:7" ht="33.75" x14ac:dyDescent="0.2">
      <c r="A857" s="139">
        <v>2868</v>
      </c>
      <c r="B857" s="138" t="s">
        <v>3582</v>
      </c>
      <c r="C857" s="137" t="s">
        <v>3287</v>
      </c>
      <c r="D857" s="127">
        <v>1188.3</v>
      </c>
      <c r="E857" s="139">
        <v>5.0000000000000001E-4</v>
      </c>
      <c r="F857" s="127">
        <f t="shared" si="10"/>
        <v>0.59</v>
      </c>
      <c r="G857" s="144"/>
    </row>
    <row r="858" spans="1:7" ht="33.75" x14ac:dyDescent="0.2">
      <c r="A858" s="139">
        <v>2866</v>
      </c>
      <c r="B858" s="138" t="s">
        <v>3581</v>
      </c>
      <c r="C858" s="137" t="s">
        <v>3287</v>
      </c>
      <c r="D858" s="127">
        <v>826.38</v>
      </c>
      <c r="E858" s="139">
        <v>4.0000000000000002E-4</v>
      </c>
      <c r="F858" s="127">
        <f t="shared" si="10"/>
        <v>0.33</v>
      </c>
      <c r="G858" s="144"/>
    </row>
    <row r="859" spans="1:7" x14ac:dyDescent="0.2">
      <c r="A859" s="139">
        <v>2867</v>
      </c>
      <c r="B859" s="138" t="s">
        <v>3580</v>
      </c>
      <c r="C859" s="137" t="s">
        <v>3287</v>
      </c>
      <c r="D859" s="127">
        <v>279.36</v>
      </c>
      <c r="E859" s="139">
        <v>3.3E-3</v>
      </c>
      <c r="F859" s="127">
        <f t="shared" si="10"/>
        <v>0.92</v>
      </c>
      <c r="G859" s="144"/>
    </row>
    <row r="860" spans="1:7" ht="33.75" x14ac:dyDescent="0.2">
      <c r="A860" s="139">
        <v>2864</v>
      </c>
      <c r="B860" s="138" t="s">
        <v>3579</v>
      </c>
      <c r="C860" s="137" t="s">
        <v>3287</v>
      </c>
      <c r="D860" s="127">
        <v>2165</v>
      </c>
      <c r="E860" s="139">
        <v>5.0000000000000001E-4</v>
      </c>
      <c r="F860" s="127">
        <f t="shared" si="10"/>
        <v>1.08</v>
      </c>
      <c r="G860" s="144"/>
    </row>
    <row r="861" spans="1:7" x14ac:dyDescent="0.2">
      <c r="A861" s="139">
        <v>2861</v>
      </c>
      <c r="B861" s="138" t="s">
        <v>3578</v>
      </c>
      <c r="C861" s="137" t="s">
        <v>3292</v>
      </c>
      <c r="D861" s="127">
        <v>10.28</v>
      </c>
      <c r="E861" s="139">
        <v>9.4600000000000004E-2</v>
      </c>
      <c r="F861" s="127">
        <f t="shared" si="10"/>
        <v>0.97</v>
      </c>
      <c r="G861" s="144"/>
    </row>
    <row r="862" spans="1:7" x14ac:dyDescent="0.2">
      <c r="A862" s="139">
        <v>2862</v>
      </c>
      <c r="B862" s="138" t="s">
        <v>3577</v>
      </c>
      <c r="C862" s="137" t="s">
        <v>3292</v>
      </c>
      <c r="D862" s="127">
        <v>5.05</v>
      </c>
      <c r="E862" s="139">
        <v>0.27760000000000001</v>
      </c>
      <c r="F862" s="127">
        <f t="shared" si="10"/>
        <v>1.4</v>
      </c>
      <c r="G862" s="144"/>
    </row>
    <row r="863" spans="1:7" ht="33.75" x14ac:dyDescent="0.2">
      <c r="A863" s="129">
        <v>2859</v>
      </c>
      <c r="B863" s="128" t="s">
        <v>3576</v>
      </c>
      <c r="C863" s="127" t="s">
        <v>3570</v>
      </c>
      <c r="D863" s="127">
        <v>12.83</v>
      </c>
      <c r="E863" s="129">
        <v>0.27500000000000002</v>
      </c>
      <c r="F863" s="127">
        <f t="shared" si="10"/>
        <v>3.52</v>
      </c>
      <c r="G863" s="144"/>
    </row>
    <row r="864" spans="1:7" x14ac:dyDescent="0.2">
      <c r="A864" s="129">
        <v>2860</v>
      </c>
      <c r="B864" s="128" t="s">
        <v>3575</v>
      </c>
      <c r="C864" s="127" t="s">
        <v>3287</v>
      </c>
      <c r="D864" s="127">
        <v>33.39</v>
      </c>
      <c r="E864" s="129">
        <v>3.3999999999999998E-3</v>
      </c>
      <c r="F864" s="127">
        <f t="shared" si="10"/>
        <v>0.11</v>
      </c>
      <c r="G864" s="144"/>
    </row>
    <row r="865" spans="1:7" x14ac:dyDescent="0.2">
      <c r="A865" s="129">
        <v>2857</v>
      </c>
      <c r="B865" s="128" t="s">
        <v>3574</v>
      </c>
      <c r="C865" s="127" t="s">
        <v>3287</v>
      </c>
      <c r="D865" s="127">
        <v>32.159999999999997</v>
      </c>
      <c r="E865" s="129">
        <v>1.1000000000000001E-3</v>
      </c>
      <c r="F865" s="127">
        <f t="shared" si="10"/>
        <v>0.03</v>
      </c>
      <c r="G865" s="144"/>
    </row>
    <row r="866" spans="1:7" x14ac:dyDescent="0.2">
      <c r="A866" s="129">
        <v>2858</v>
      </c>
      <c r="B866" s="128" t="s">
        <v>3573</v>
      </c>
      <c r="C866" s="127" t="s">
        <v>3287</v>
      </c>
      <c r="D866" s="127">
        <v>50.56</v>
      </c>
      <c r="E866" s="129">
        <v>1.8E-3</v>
      </c>
      <c r="F866" s="127">
        <f t="shared" si="10"/>
        <v>0.09</v>
      </c>
      <c r="G866" s="144"/>
    </row>
    <row r="867" spans="1:7" x14ac:dyDescent="0.2">
      <c r="A867" s="129">
        <v>2855</v>
      </c>
      <c r="B867" s="128" t="s">
        <v>3572</v>
      </c>
      <c r="C867" s="127" t="s">
        <v>3287</v>
      </c>
      <c r="D867" s="127">
        <v>0.15</v>
      </c>
      <c r="E867" s="129">
        <v>13.948700000000001</v>
      </c>
      <c r="F867" s="127">
        <f t="shared" si="10"/>
        <v>2.09</v>
      </c>
      <c r="G867" s="144"/>
    </row>
    <row r="868" spans="1:7" ht="22.5" x14ac:dyDescent="0.2">
      <c r="A868" s="129">
        <v>2856</v>
      </c>
      <c r="B868" s="128" t="s">
        <v>3571</v>
      </c>
      <c r="C868" s="127" t="s">
        <v>3570</v>
      </c>
      <c r="D868" s="127">
        <v>7.81</v>
      </c>
      <c r="E868" s="129">
        <v>0.97709999999999997</v>
      </c>
      <c r="F868" s="127">
        <f t="shared" si="10"/>
        <v>7.63</v>
      </c>
      <c r="G868" s="144"/>
    </row>
    <row r="869" spans="1:7" x14ac:dyDescent="0.2">
      <c r="A869" s="129">
        <v>2846</v>
      </c>
      <c r="B869" s="128" t="s">
        <v>3569</v>
      </c>
      <c r="C869" s="127" t="s">
        <v>3287</v>
      </c>
      <c r="D869" s="127">
        <v>2.09</v>
      </c>
      <c r="E869" s="129">
        <v>5.5899999999999998E-2</v>
      </c>
      <c r="F869" s="127">
        <f t="shared" si="10"/>
        <v>0.11</v>
      </c>
      <c r="G869" s="144"/>
    </row>
    <row r="870" spans="1:7" x14ac:dyDescent="0.2">
      <c r="A870" s="129">
        <v>2847</v>
      </c>
      <c r="B870" s="128" t="s">
        <v>3568</v>
      </c>
      <c r="C870" s="127" t="s">
        <v>3292</v>
      </c>
      <c r="D870" s="127">
        <v>10.43</v>
      </c>
      <c r="E870" s="129">
        <v>5.1999999999999998E-3</v>
      </c>
      <c r="F870" s="127">
        <f t="shared" si="10"/>
        <v>0.05</v>
      </c>
      <c r="G870" s="144"/>
    </row>
    <row r="871" spans="1:7" ht="22.5" x14ac:dyDescent="0.2">
      <c r="A871" s="129">
        <v>2853</v>
      </c>
      <c r="B871" s="128" t="s">
        <v>3567</v>
      </c>
      <c r="C871" s="127" t="s">
        <v>3287</v>
      </c>
      <c r="D871" s="127">
        <v>40.03</v>
      </c>
      <c r="E871" s="129">
        <v>1.8E-3</v>
      </c>
      <c r="F871" s="127">
        <f t="shared" si="10"/>
        <v>7.0000000000000007E-2</v>
      </c>
      <c r="G871" s="144"/>
    </row>
    <row r="872" spans="1:7" x14ac:dyDescent="0.2">
      <c r="A872" s="129">
        <v>2854</v>
      </c>
      <c r="B872" s="128" t="s">
        <v>3566</v>
      </c>
      <c r="C872" s="127" t="s">
        <v>3565</v>
      </c>
      <c r="D872" s="127">
        <v>8.83</v>
      </c>
      <c r="E872" s="129">
        <v>7.7700000000000005E-2</v>
      </c>
      <c r="F872" s="127">
        <f t="shared" si="10"/>
        <v>0.68</v>
      </c>
      <c r="G872" s="144"/>
    </row>
    <row r="873" spans="1:7" x14ac:dyDescent="0.2">
      <c r="A873" s="129">
        <v>2842</v>
      </c>
      <c r="B873" s="128" t="s">
        <v>3564</v>
      </c>
      <c r="C873" s="127" t="s">
        <v>3308</v>
      </c>
      <c r="D873" s="127">
        <v>11.21</v>
      </c>
      <c r="E873" s="129">
        <v>0.26519999999999999</v>
      </c>
      <c r="F873" s="127">
        <f t="shared" si="10"/>
        <v>2.97</v>
      </c>
      <c r="G873" s="144"/>
    </row>
    <row r="874" spans="1:7" x14ac:dyDescent="0.2">
      <c r="A874" s="129">
        <v>2804</v>
      </c>
      <c r="B874" s="128" t="s">
        <v>3306</v>
      </c>
      <c r="C874" s="127" t="s">
        <v>3285</v>
      </c>
      <c r="D874" s="127">
        <v>145.30000000000001</v>
      </c>
      <c r="E874" s="129">
        <v>3.8399999999999997E-2</v>
      </c>
      <c r="F874" s="127">
        <f t="shared" si="10"/>
        <v>5.57</v>
      </c>
      <c r="G874" s="144"/>
    </row>
    <row r="875" spans="1:7" ht="67.5" x14ac:dyDescent="0.2">
      <c r="A875" s="129">
        <v>2788</v>
      </c>
      <c r="B875" s="128" t="s">
        <v>3397</v>
      </c>
      <c r="C875" s="127" t="s">
        <v>3287</v>
      </c>
      <c r="D875" s="127">
        <v>2.41</v>
      </c>
      <c r="E875" s="129">
        <v>4.0000000000000001E-3</v>
      </c>
      <c r="F875" s="127">
        <f t="shared" si="10"/>
        <v>0</v>
      </c>
      <c r="G875" s="144"/>
    </row>
    <row r="876" spans="1:7" x14ac:dyDescent="0.2">
      <c r="A876" s="129">
        <v>2782</v>
      </c>
      <c r="B876" s="128" t="s">
        <v>3563</v>
      </c>
      <c r="C876" s="127" t="s">
        <v>3308</v>
      </c>
      <c r="D876" s="127">
        <v>4.62</v>
      </c>
      <c r="E876" s="129">
        <v>2.8400000000000002E-2</v>
      </c>
      <c r="F876" s="127">
        <f t="shared" si="10"/>
        <v>0.13</v>
      </c>
      <c r="G876" s="144"/>
    </row>
    <row r="877" spans="1:7" ht="22.5" x14ac:dyDescent="0.2">
      <c r="A877" s="129">
        <v>2779</v>
      </c>
      <c r="B877" s="128" t="s">
        <v>3562</v>
      </c>
      <c r="C877" s="127" t="s">
        <v>3561</v>
      </c>
      <c r="D877" s="127">
        <v>3.91</v>
      </c>
      <c r="E877" s="129">
        <v>3.8999999999999998E-3</v>
      </c>
      <c r="F877" s="127">
        <f t="shared" si="10"/>
        <v>0.01</v>
      </c>
      <c r="G877" s="144"/>
    </row>
    <row r="878" spans="1:7" ht="33.75" x14ac:dyDescent="0.2">
      <c r="A878" s="129">
        <v>3948</v>
      </c>
      <c r="B878" s="128" t="s">
        <v>3560</v>
      </c>
      <c r="C878" s="127" t="s">
        <v>3287</v>
      </c>
      <c r="D878" s="127">
        <v>167.42</v>
      </c>
      <c r="E878" s="129">
        <v>1.1299999999999999E-2</v>
      </c>
      <c r="F878" s="127">
        <f t="shared" si="10"/>
        <v>1.89</v>
      </c>
      <c r="G878" s="144"/>
    </row>
    <row r="879" spans="1:7" x14ac:dyDescent="0.2">
      <c r="A879" s="129" t="s">
        <v>3559</v>
      </c>
      <c r="B879" s="128" t="s">
        <v>3558</v>
      </c>
      <c r="C879" s="127" t="s">
        <v>3287</v>
      </c>
      <c r="D879" s="127">
        <v>0.92</v>
      </c>
      <c r="E879" s="129">
        <v>3.0300000000000001E-2</v>
      </c>
      <c r="F879" s="127">
        <f t="shared" ref="F879:F910" si="11">TRUNC(E879*D879,2)</f>
        <v>0.02</v>
      </c>
      <c r="G879" s="144"/>
    </row>
    <row r="880" spans="1:7" x14ac:dyDescent="0.2">
      <c r="A880" s="129">
        <v>2497</v>
      </c>
      <c r="B880" s="128" t="s">
        <v>3312</v>
      </c>
      <c r="C880" s="127" t="s">
        <v>3285</v>
      </c>
      <c r="D880" s="127">
        <v>112.24</v>
      </c>
      <c r="E880" s="129">
        <v>2.29E-2</v>
      </c>
      <c r="F880" s="127">
        <f t="shared" si="11"/>
        <v>2.57</v>
      </c>
      <c r="G880" s="144"/>
    </row>
    <row r="881" spans="1:7" x14ac:dyDescent="0.2">
      <c r="A881" s="129">
        <v>2386</v>
      </c>
      <c r="B881" s="128" t="s">
        <v>3286</v>
      </c>
      <c r="C881" s="127" t="s">
        <v>3285</v>
      </c>
      <c r="D881" s="127">
        <v>114.18</v>
      </c>
      <c r="E881" s="129">
        <v>1.5299999999999999E-2</v>
      </c>
      <c r="F881" s="127">
        <f t="shared" si="11"/>
        <v>1.74</v>
      </c>
      <c r="G881" s="144"/>
    </row>
    <row r="882" spans="1:7" x14ac:dyDescent="0.2">
      <c r="A882" s="129" t="s">
        <v>3557</v>
      </c>
      <c r="B882" s="128" t="s">
        <v>3556</v>
      </c>
      <c r="C882" s="127" t="s">
        <v>3287</v>
      </c>
      <c r="D882" s="127">
        <v>21.22</v>
      </c>
      <c r="E882" s="129">
        <v>7.6E-3</v>
      </c>
      <c r="F882" s="127">
        <f t="shared" si="11"/>
        <v>0.16</v>
      </c>
      <c r="G882" s="144"/>
    </row>
    <row r="883" spans="1:7" x14ac:dyDescent="0.2">
      <c r="A883" s="129">
        <v>3065</v>
      </c>
      <c r="B883" s="128" t="s">
        <v>3555</v>
      </c>
      <c r="C883" s="127" t="s">
        <v>3287</v>
      </c>
      <c r="D883" s="127">
        <v>1.17</v>
      </c>
      <c r="E883" s="129">
        <v>0.26040000000000002</v>
      </c>
      <c r="F883" s="127">
        <f t="shared" si="11"/>
        <v>0.3</v>
      </c>
      <c r="G883" s="144"/>
    </row>
    <row r="884" spans="1:7" ht="33.75" x14ac:dyDescent="0.2">
      <c r="A884" s="129" t="s">
        <v>3554</v>
      </c>
      <c r="B884" s="128" t="s">
        <v>3553</v>
      </c>
      <c r="C884" s="127" t="s">
        <v>3287</v>
      </c>
      <c r="D884" s="127">
        <v>935.85</v>
      </c>
      <c r="E884" s="129">
        <v>1.1000000000000001E-3</v>
      </c>
      <c r="F884" s="127">
        <f t="shared" si="11"/>
        <v>1.02</v>
      </c>
      <c r="G884" s="144"/>
    </row>
    <row r="885" spans="1:7" x14ac:dyDescent="0.2">
      <c r="A885" s="129">
        <v>2493</v>
      </c>
      <c r="B885" s="128" t="s">
        <v>3288</v>
      </c>
      <c r="C885" s="127" t="s">
        <v>3287</v>
      </c>
      <c r="D885" s="127">
        <v>0.17</v>
      </c>
      <c r="E885" s="129">
        <v>6.0400000000000002E-2</v>
      </c>
      <c r="F885" s="127">
        <f t="shared" si="11"/>
        <v>0.01</v>
      </c>
      <c r="G885" s="144"/>
    </row>
    <row r="886" spans="1:7" ht="33.75" x14ac:dyDescent="0.2">
      <c r="A886" s="129" t="s">
        <v>3552</v>
      </c>
      <c r="B886" s="128" t="s">
        <v>3551</v>
      </c>
      <c r="C886" s="127" t="s">
        <v>3287</v>
      </c>
      <c r="D886" s="127">
        <v>16.899999999999999</v>
      </c>
      <c r="E886" s="129">
        <v>1.8100000000000002E-2</v>
      </c>
      <c r="F886" s="127">
        <f t="shared" si="11"/>
        <v>0.3</v>
      </c>
      <c r="G886" s="144"/>
    </row>
    <row r="887" spans="1:7" x14ac:dyDescent="0.2">
      <c r="A887" s="129" t="s">
        <v>3550</v>
      </c>
      <c r="B887" s="128" t="s">
        <v>3549</v>
      </c>
      <c r="C887" s="127" t="s">
        <v>3287</v>
      </c>
      <c r="D887" s="127">
        <v>7.86</v>
      </c>
      <c r="E887" s="129">
        <v>3.8E-3</v>
      </c>
      <c r="F887" s="127">
        <f t="shared" si="11"/>
        <v>0.02</v>
      </c>
      <c r="G887" s="144"/>
    </row>
    <row r="888" spans="1:7" ht="33.75" x14ac:dyDescent="0.2">
      <c r="A888" s="129" t="s">
        <v>3548</v>
      </c>
      <c r="B888" s="128" t="s">
        <v>3547</v>
      </c>
      <c r="C888" s="127" t="s">
        <v>3287</v>
      </c>
      <c r="D888" s="127">
        <v>1.71</v>
      </c>
      <c r="E888" s="129">
        <v>1.2500000000000001E-2</v>
      </c>
      <c r="F888" s="127">
        <f t="shared" si="11"/>
        <v>0.02</v>
      </c>
      <c r="G888" s="144"/>
    </row>
    <row r="889" spans="1:7" x14ac:dyDescent="0.2">
      <c r="A889" s="129" t="s">
        <v>3546</v>
      </c>
      <c r="B889" s="128" t="s">
        <v>3545</v>
      </c>
      <c r="C889" s="127" t="s">
        <v>3287</v>
      </c>
      <c r="D889" s="127">
        <v>7.72</v>
      </c>
      <c r="E889" s="129">
        <v>5.5E-2</v>
      </c>
      <c r="F889" s="127">
        <f t="shared" si="11"/>
        <v>0.42</v>
      </c>
      <c r="G889" s="144"/>
    </row>
    <row r="890" spans="1:7" ht="33.75" x14ac:dyDescent="0.2">
      <c r="A890" s="129">
        <v>3923</v>
      </c>
      <c r="B890" s="128" t="s">
        <v>3544</v>
      </c>
      <c r="C890" s="127" t="s">
        <v>3290</v>
      </c>
      <c r="D890" s="127">
        <v>2.0499999999999998</v>
      </c>
      <c r="E890" s="129">
        <v>0.57479999999999998</v>
      </c>
      <c r="F890" s="127">
        <f t="shared" si="11"/>
        <v>1.17</v>
      </c>
      <c r="G890" s="144"/>
    </row>
    <row r="891" spans="1:7" x14ac:dyDescent="0.2">
      <c r="A891" s="129">
        <v>1215</v>
      </c>
      <c r="B891" s="128" t="s">
        <v>3293</v>
      </c>
      <c r="C891" s="127" t="s">
        <v>3292</v>
      </c>
      <c r="D891" s="127">
        <v>0.54</v>
      </c>
      <c r="E891" s="129">
        <v>15.326000000000001</v>
      </c>
      <c r="F891" s="127">
        <f t="shared" si="11"/>
        <v>8.27</v>
      </c>
      <c r="G891" s="144"/>
    </row>
    <row r="892" spans="1:7" x14ac:dyDescent="0.2">
      <c r="A892" s="129" t="s">
        <v>3543</v>
      </c>
      <c r="B892" s="128" t="s">
        <v>3542</v>
      </c>
      <c r="C892" s="127" t="s">
        <v>3287</v>
      </c>
      <c r="D892" s="127">
        <v>51.54</v>
      </c>
      <c r="E892" s="129">
        <v>7.6E-3</v>
      </c>
      <c r="F892" s="127">
        <f t="shared" si="11"/>
        <v>0.39</v>
      </c>
      <c r="G892" s="144"/>
    </row>
    <row r="893" spans="1:7" x14ac:dyDescent="0.2">
      <c r="A893" s="129">
        <v>2372</v>
      </c>
      <c r="B893" s="128" t="s">
        <v>3340</v>
      </c>
      <c r="C893" s="127" t="s">
        <v>3292</v>
      </c>
      <c r="D893" s="127">
        <v>9.1</v>
      </c>
      <c r="E893" s="129">
        <v>2.5999999999999999E-3</v>
      </c>
      <c r="F893" s="127">
        <f t="shared" si="11"/>
        <v>0.02</v>
      </c>
      <c r="G893" s="144"/>
    </row>
    <row r="894" spans="1:7" x14ac:dyDescent="0.2">
      <c r="A894" s="129">
        <v>3138</v>
      </c>
      <c r="B894" s="128" t="s">
        <v>3541</v>
      </c>
      <c r="C894" s="127" t="s">
        <v>3287</v>
      </c>
      <c r="D894" s="127">
        <v>2.2200000000000002</v>
      </c>
      <c r="E894" s="129">
        <v>7.0199999999999999E-2</v>
      </c>
      <c r="F894" s="127">
        <f t="shared" si="11"/>
        <v>0.15</v>
      </c>
      <c r="G894" s="144"/>
    </row>
    <row r="895" spans="1:7" ht="22.5" x14ac:dyDescent="0.2">
      <c r="A895" s="129">
        <v>3135</v>
      </c>
      <c r="B895" s="128" t="s">
        <v>3540</v>
      </c>
      <c r="C895" s="127" t="s">
        <v>3287</v>
      </c>
      <c r="D895" s="127">
        <v>3.78</v>
      </c>
      <c r="E895" s="129">
        <v>3.32E-2</v>
      </c>
      <c r="F895" s="127">
        <f t="shared" si="11"/>
        <v>0.12</v>
      </c>
      <c r="G895" s="144"/>
    </row>
    <row r="896" spans="1:7" x14ac:dyDescent="0.2">
      <c r="A896" s="129" t="s">
        <v>3539</v>
      </c>
      <c r="B896" s="128" t="s">
        <v>3538</v>
      </c>
      <c r="C896" s="127" t="s">
        <v>3287</v>
      </c>
      <c r="D896" s="127">
        <v>38.74</v>
      </c>
      <c r="E896" s="129">
        <v>9.4000000000000004E-3</v>
      </c>
      <c r="F896" s="127">
        <f t="shared" si="11"/>
        <v>0.36</v>
      </c>
      <c r="G896" s="144"/>
    </row>
    <row r="897" spans="1:7" x14ac:dyDescent="0.2">
      <c r="A897" s="129" t="s">
        <v>3537</v>
      </c>
      <c r="B897" s="128" t="s">
        <v>3536</v>
      </c>
      <c r="C897" s="127" t="s">
        <v>3287</v>
      </c>
      <c r="D897" s="127">
        <v>420.6</v>
      </c>
      <c r="E897" s="129">
        <v>3.7000000000000002E-3</v>
      </c>
      <c r="F897" s="127">
        <f t="shared" si="11"/>
        <v>1.55</v>
      </c>
      <c r="G897" s="144"/>
    </row>
    <row r="898" spans="1:7" x14ac:dyDescent="0.2">
      <c r="A898" s="129">
        <v>1218</v>
      </c>
      <c r="B898" s="128" t="s">
        <v>3535</v>
      </c>
      <c r="C898" s="127" t="s">
        <v>3290</v>
      </c>
      <c r="D898" s="127">
        <v>14.59</v>
      </c>
      <c r="E898" s="129">
        <v>0.47210000000000002</v>
      </c>
      <c r="F898" s="127">
        <f t="shared" si="11"/>
        <v>6.88</v>
      </c>
      <c r="G898" s="144"/>
    </row>
    <row r="899" spans="1:7" x14ac:dyDescent="0.2">
      <c r="A899" s="129" t="s">
        <v>3534</v>
      </c>
      <c r="B899" s="128" t="s">
        <v>3533</v>
      </c>
      <c r="C899" s="127" t="s">
        <v>3287</v>
      </c>
      <c r="D899" s="127">
        <v>31</v>
      </c>
      <c r="E899" s="129">
        <v>2.01E-2</v>
      </c>
      <c r="F899" s="127">
        <f t="shared" si="11"/>
        <v>0.62</v>
      </c>
      <c r="G899" s="144"/>
    </row>
    <row r="900" spans="1:7" x14ac:dyDescent="0.2">
      <c r="A900" s="129" t="s">
        <v>3532</v>
      </c>
      <c r="B900" s="128" t="s">
        <v>3531</v>
      </c>
      <c r="C900" s="127" t="s">
        <v>3287</v>
      </c>
      <c r="D900" s="127">
        <v>49.97</v>
      </c>
      <c r="E900" s="129">
        <v>1.5100000000000001E-2</v>
      </c>
      <c r="F900" s="127">
        <f t="shared" si="11"/>
        <v>0.75</v>
      </c>
      <c r="G900" s="144"/>
    </row>
    <row r="901" spans="1:7" ht="22.5" x14ac:dyDescent="0.2">
      <c r="A901" s="129">
        <v>1225</v>
      </c>
      <c r="B901" s="128" t="s">
        <v>3530</v>
      </c>
      <c r="C901" s="127" t="s">
        <v>3287</v>
      </c>
      <c r="D901" s="127">
        <v>0.25</v>
      </c>
      <c r="E901" s="129">
        <v>3.6316000000000002</v>
      </c>
      <c r="F901" s="127">
        <f t="shared" si="11"/>
        <v>0.9</v>
      </c>
      <c r="G901" s="144"/>
    </row>
    <row r="902" spans="1:7" ht="22.5" x14ac:dyDescent="0.2">
      <c r="A902" s="129">
        <v>1694</v>
      </c>
      <c r="B902" s="128" t="s">
        <v>3529</v>
      </c>
      <c r="C902" s="127" t="s">
        <v>3294</v>
      </c>
      <c r="D902" s="127">
        <v>29.75</v>
      </c>
      <c r="E902" s="129">
        <v>1.1788000000000001</v>
      </c>
      <c r="F902" s="127">
        <f t="shared" si="11"/>
        <v>35.06</v>
      </c>
      <c r="G902" s="144"/>
    </row>
    <row r="903" spans="1:7" x14ac:dyDescent="0.2">
      <c r="A903" s="129">
        <v>1702</v>
      </c>
      <c r="B903" s="128" t="s">
        <v>3528</v>
      </c>
      <c r="C903" s="127" t="s">
        <v>3294</v>
      </c>
      <c r="D903" s="127">
        <v>76.77</v>
      </c>
      <c r="E903" s="129">
        <v>9.1999999999999998E-3</v>
      </c>
      <c r="F903" s="127">
        <f t="shared" si="11"/>
        <v>0.7</v>
      </c>
      <c r="G903" s="144"/>
    </row>
    <row r="904" spans="1:7" x14ac:dyDescent="0.2">
      <c r="A904" s="129">
        <v>1703</v>
      </c>
      <c r="B904" s="128" t="s">
        <v>3527</v>
      </c>
      <c r="C904" s="127" t="s">
        <v>3294</v>
      </c>
      <c r="D904" s="127">
        <v>55</v>
      </c>
      <c r="E904" s="129">
        <v>7.6700000000000004E-2</v>
      </c>
      <c r="F904" s="127">
        <f t="shared" si="11"/>
        <v>4.21</v>
      </c>
      <c r="G904" s="144"/>
    </row>
    <row r="905" spans="1:7" x14ac:dyDescent="0.2">
      <c r="A905" s="129" t="s">
        <v>3526</v>
      </c>
      <c r="B905" s="128" t="s">
        <v>3525</v>
      </c>
      <c r="C905" s="127" t="s">
        <v>3287</v>
      </c>
      <c r="D905" s="127">
        <v>4.1900000000000004</v>
      </c>
      <c r="E905" s="129">
        <v>4.53E-2</v>
      </c>
      <c r="F905" s="127">
        <f t="shared" si="11"/>
        <v>0.18</v>
      </c>
      <c r="G905" s="144"/>
    </row>
    <row r="906" spans="1:7" x14ac:dyDescent="0.2">
      <c r="A906" s="129" t="s">
        <v>3524</v>
      </c>
      <c r="B906" s="128" t="s">
        <v>3523</v>
      </c>
      <c r="C906" s="127" t="s">
        <v>3287</v>
      </c>
      <c r="D906" s="127">
        <v>20.84</v>
      </c>
      <c r="E906" s="129">
        <v>9.4000000000000004E-3</v>
      </c>
      <c r="F906" s="127">
        <f t="shared" si="11"/>
        <v>0.19</v>
      </c>
      <c r="G906" s="144"/>
    </row>
    <row r="907" spans="1:7" ht="22.5" x14ac:dyDescent="0.2">
      <c r="A907" s="129" t="s">
        <v>3522</v>
      </c>
      <c r="B907" s="128" t="s">
        <v>3521</v>
      </c>
      <c r="C907" s="127" t="s">
        <v>3287</v>
      </c>
      <c r="D907" s="127">
        <v>10.9</v>
      </c>
      <c r="E907" s="129">
        <v>9.4000000000000004E-3</v>
      </c>
      <c r="F907" s="127">
        <f t="shared" si="11"/>
        <v>0.1</v>
      </c>
      <c r="G907" s="144"/>
    </row>
    <row r="908" spans="1:7" ht="22.5" x14ac:dyDescent="0.2">
      <c r="A908" s="129" t="s">
        <v>3520</v>
      </c>
      <c r="B908" s="128" t="s">
        <v>3519</v>
      </c>
      <c r="C908" s="127" t="s">
        <v>3287</v>
      </c>
      <c r="D908" s="127">
        <v>108.06</v>
      </c>
      <c r="E908" s="129">
        <v>1.8E-3</v>
      </c>
      <c r="F908" s="127">
        <f t="shared" si="11"/>
        <v>0.19</v>
      </c>
      <c r="G908" s="144"/>
    </row>
    <row r="909" spans="1:7" x14ac:dyDescent="0.2">
      <c r="A909" s="129" t="s">
        <v>3518</v>
      </c>
      <c r="B909" s="128" t="s">
        <v>3517</v>
      </c>
      <c r="C909" s="127" t="s">
        <v>3287</v>
      </c>
      <c r="D909" s="127">
        <v>51.74</v>
      </c>
      <c r="E909" s="129">
        <v>1.8E-3</v>
      </c>
      <c r="F909" s="127">
        <f t="shared" si="11"/>
        <v>0.09</v>
      </c>
      <c r="G909" s="144"/>
    </row>
    <row r="910" spans="1:7" x14ac:dyDescent="0.2">
      <c r="A910" s="129" t="s">
        <v>3516</v>
      </c>
      <c r="B910" s="128" t="s">
        <v>3515</v>
      </c>
      <c r="C910" s="127" t="s">
        <v>3287</v>
      </c>
      <c r="D910" s="127">
        <v>45.11</v>
      </c>
      <c r="E910" s="129">
        <v>6.0000000000000001E-3</v>
      </c>
      <c r="F910" s="127">
        <f t="shared" si="11"/>
        <v>0.27</v>
      </c>
      <c r="G910" s="144"/>
    </row>
    <row r="911" spans="1:7" ht="22.5" x14ac:dyDescent="0.2">
      <c r="A911" s="129">
        <v>3475</v>
      </c>
      <c r="B911" s="128" t="s">
        <v>3514</v>
      </c>
      <c r="C911" s="127" t="s">
        <v>3287</v>
      </c>
      <c r="D911" s="127">
        <v>6.73</v>
      </c>
      <c r="E911" s="129">
        <v>1E-3</v>
      </c>
      <c r="F911" s="127">
        <f t="shared" ref="F911:F942" si="12">TRUNC(E911*D911,2)</f>
        <v>0</v>
      </c>
      <c r="G911" s="144"/>
    </row>
    <row r="912" spans="1:7" ht="22.5" x14ac:dyDescent="0.2">
      <c r="A912" s="129">
        <v>3477</v>
      </c>
      <c r="B912" s="128" t="s">
        <v>3513</v>
      </c>
      <c r="C912" s="127" t="s">
        <v>3287</v>
      </c>
      <c r="D912" s="127">
        <v>9.85</v>
      </c>
      <c r="E912" s="129">
        <v>3.6999999999999998E-2</v>
      </c>
      <c r="F912" s="127">
        <f t="shared" si="12"/>
        <v>0.36</v>
      </c>
      <c r="G912" s="144"/>
    </row>
    <row r="913" spans="1:7" x14ac:dyDescent="0.2">
      <c r="A913" s="129">
        <v>1273</v>
      </c>
      <c r="B913" s="128" t="s">
        <v>3512</v>
      </c>
      <c r="C913" s="127" t="s">
        <v>3308</v>
      </c>
      <c r="D913" s="127">
        <v>77.62</v>
      </c>
      <c r="E913" s="129">
        <v>8.9999999999999998E-4</v>
      </c>
      <c r="F913" s="127">
        <f t="shared" si="12"/>
        <v>0.06</v>
      </c>
      <c r="G913" s="144"/>
    </row>
    <row r="914" spans="1:7" x14ac:dyDescent="0.2">
      <c r="A914" s="129">
        <v>2055</v>
      </c>
      <c r="B914" s="128" t="s">
        <v>3392</v>
      </c>
      <c r="C914" s="127" t="s">
        <v>3308</v>
      </c>
      <c r="D914" s="127">
        <v>29.82</v>
      </c>
      <c r="E914" s="129">
        <v>8.3199999999999996E-2</v>
      </c>
      <c r="F914" s="127">
        <f t="shared" si="12"/>
        <v>2.48</v>
      </c>
      <c r="G914" s="144"/>
    </row>
    <row r="915" spans="1:7" x14ac:dyDescent="0.2">
      <c r="A915" s="129">
        <v>2024</v>
      </c>
      <c r="B915" s="128" t="s">
        <v>3511</v>
      </c>
      <c r="C915" s="127" t="s">
        <v>3294</v>
      </c>
      <c r="D915" s="127">
        <v>19.16</v>
      </c>
      <c r="E915" s="129">
        <v>1.33</v>
      </c>
      <c r="F915" s="127">
        <f t="shared" si="12"/>
        <v>25.48</v>
      </c>
      <c r="G915" s="144"/>
    </row>
    <row r="916" spans="1:7" x14ac:dyDescent="0.2">
      <c r="A916" s="129" t="s">
        <v>3510</v>
      </c>
      <c r="B916" s="128" t="s">
        <v>3509</v>
      </c>
      <c r="C916" s="127" t="s">
        <v>3287</v>
      </c>
      <c r="D916" s="127">
        <v>1.1299999999999999</v>
      </c>
      <c r="E916" s="129">
        <v>2.4199999999999999E-2</v>
      </c>
      <c r="F916" s="127">
        <f t="shared" si="12"/>
        <v>0.02</v>
      </c>
      <c r="G916" s="144"/>
    </row>
    <row r="917" spans="1:7" ht="22.5" x14ac:dyDescent="0.2">
      <c r="A917" s="129" t="s">
        <v>3508</v>
      </c>
      <c r="B917" s="128" t="s">
        <v>3507</v>
      </c>
      <c r="C917" s="127" t="s">
        <v>3287</v>
      </c>
      <c r="D917" s="127">
        <v>24.45</v>
      </c>
      <c r="E917" s="129">
        <v>9.4000000000000004E-3</v>
      </c>
      <c r="F917" s="127">
        <f t="shared" si="12"/>
        <v>0.22</v>
      </c>
      <c r="G917" s="144"/>
    </row>
    <row r="918" spans="1:7" x14ac:dyDescent="0.2">
      <c r="A918" s="129" t="s">
        <v>3506</v>
      </c>
      <c r="B918" s="128" t="s">
        <v>3505</v>
      </c>
      <c r="C918" s="127" t="s">
        <v>3287</v>
      </c>
      <c r="D918" s="127">
        <v>18.190000000000001</v>
      </c>
      <c r="E918" s="129">
        <v>1.95E-2</v>
      </c>
      <c r="F918" s="127">
        <f t="shared" si="12"/>
        <v>0.35</v>
      </c>
      <c r="G918" s="144"/>
    </row>
    <row r="919" spans="1:7" x14ac:dyDescent="0.2">
      <c r="A919" s="129">
        <v>2023</v>
      </c>
      <c r="B919" s="128" t="s">
        <v>3296</v>
      </c>
      <c r="C919" s="127" t="s">
        <v>3290</v>
      </c>
      <c r="D919" s="127">
        <v>12.28</v>
      </c>
      <c r="E919" s="129">
        <v>1.155</v>
      </c>
      <c r="F919" s="127">
        <f t="shared" si="12"/>
        <v>14.18</v>
      </c>
      <c r="G919" s="144"/>
    </row>
    <row r="920" spans="1:7" x14ac:dyDescent="0.2">
      <c r="A920" s="129">
        <v>3602</v>
      </c>
      <c r="B920" s="128" t="s">
        <v>3504</v>
      </c>
      <c r="C920" s="127" t="s">
        <v>3287</v>
      </c>
      <c r="D920" s="127">
        <v>2.11</v>
      </c>
      <c r="E920" s="129">
        <v>0.16350000000000001</v>
      </c>
      <c r="F920" s="127">
        <f t="shared" si="12"/>
        <v>0.34</v>
      </c>
      <c r="G920" s="144"/>
    </row>
    <row r="921" spans="1:7" x14ac:dyDescent="0.2">
      <c r="A921" s="129" t="s">
        <v>3503</v>
      </c>
      <c r="B921" s="128" t="s">
        <v>3502</v>
      </c>
      <c r="C921" s="127" t="s">
        <v>3287</v>
      </c>
      <c r="D921" s="127">
        <v>22.37</v>
      </c>
      <c r="E921" s="129">
        <v>3.0300000000000001E-2</v>
      </c>
      <c r="F921" s="127">
        <f t="shared" si="12"/>
        <v>0.67</v>
      </c>
      <c r="G921" s="144"/>
    </row>
    <row r="922" spans="1:7" x14ac:dyDescent="0.2">
      <c r="A922" s="129">
        <v>1970</v>
      </c>
      <c r="B922" s="128" t="s">
        <v>3395</v>
      </c>
      <c r="C922" s="127" t="s">
        <v>3308</v>
      </c>
      <c r="D922" s="127">
        <v>17.73</v>
      </c>
      <c r="E922" s="129">
        <v>5.4300000000000001E-2</v>
      </c>
      <c r="F922" s="127">
        <f t="shared" si="12"/>
        <v>0.96</v>
      </c>
      <c r="G922" s="144"/>
    </row>
    <row r="923" spans="1:7" x14ac:dyDescent="0.2">
      <c r="A923" s="129">
        <v>3774</v>
      </c>
      <c r="B923" s="128" t="s">
        <v>3501</v>
      </c>
      <c r="C923" s="127" t="s">
        <v>3287</v>
      </c>
      <c r="D923" s="127">
        <v>1322.61</v>
      </c>
      <c r="E923" s="129">
        <v>4.0000000000000002E-4</v>
      </c>
      <c r="F923" s="127">
        <f t="shared" si="12"/>
        <v>0.52</v>
      </c>
      <c r="G923" s="144"/>
    </row>
    <row r="924" spans="1:7" x14ac:dyDescent="0.2">
      <c r="A924" s="129" t="s">
        <v>3500</v>
      </c>
      <c r="B924" s="128" t="s">
        <v>3499</v>
      </c>
      <c r="C924" s="127" t="s">
        <v>3287</v>
      </c>
      <c r="D924" s="127">
        <v>166.28</v>
      </c>
      <c r="E924" s="129">
        <v>2.7499999999999998E-3</v>
      </c>
      <c r="F924" s="127">
        <f t="shared" si="12"/>
        <v>0.45</v>
      </c>
      <c r="G924" s="144"/>
    </row>
    <row r="925" spans="1:7" ht="22.5" x14ac:dyDescent="0.2">
      <c r="A925" s="129" t="s">
        <v>3498</v>
      </c>
      <c r="B925" s="128" t="s">
        <v>3497</v>
      </c>
      <c r="C925" s="127" t="s">
        <v>3287</v>
      </c>
      <c r="D925" s="127">
        <v>9.84</v>
      </c>
      <c r="E925" s="129">
        <v>3.8E-3</v>
      </c>
      <c r="F925" s="127">
        <f t="shared" si="12"/>
        <v>0.03</v>
      </c>
      <c r="G925" s="144"/>
    </row>
    <row r="926" spans="1:7" x14ac:dyDescent="0.2">
      <c r="A926" s="129">
        <v>1968</v>
      </c>
      <c r="B926" s="128" t="s">
        <v>3297</v>
      </c>
      <c r="C926" s="127" t="s">
        <v>3290</v>
      </c>
      <c r="D926" s="127">
        <v>6.58</v>
      </c>
      <c r="E926" s="129">
        <v>4.87E-2</v>
      </c>
      <c r="F926" s="127">
        <f t="shared" si="12"/>
        <v>0.32</v>
      </c>
      <c r="G926" s="144"/>
    </row>
    <row r="927" spans="1:7" x14ac:dyDescent="0.2">
      <c r="A927" s="129">
        <v>1967</v>
      </c>
      <c r="B927" s="128" t="s">
        <v>3496</v>
      </c>
      <c r="C927" s="127" t="s">
        <v>3290</v>
      </c>
      <c r="D927" s="127">
        <v>6.26</v>
      </c>
      <c r="E927" s="129">
        <v>2.0750000000000002</v>
      </c>
      <c r="F927" s="127">
        <f t="shared" si="12"/>
        <v>12.98</v>
      </c>
      <c r="G927" s="144"/>
    </row>
    <row r="928" spans="1:7" x14ac:dyDescent="0.2">
      <c r="A928" s="129">
        <v>1964</v>
      </c>
      <c r="B928" s="128" t="s">
        <v>3298</v>
      </c>
      <c r="C928" s="127" t="s">
        <v>3290</v>
      </c>
      <c r="D928" s="127">
        <v>2.5099999999999998</v>
      </c>
      <c r="E928" s="129">
        <v>1.1014999999999999</v>
      </c>
      <c r="F928" s="127">
        <f t="shared" si="12"/>
        <v>2.76</v>
      </c>
      <c r="G928" s="144"/>
    </row>
    <row r="929" spans="1:7" x14ac:dyDescent="0.2">
      <c r="A929" s="129" t="s">
        <v>3495</v>
      </c>
      <c r="B929" s="128" t="s">
        <v>3494</v>
      </c>
      <c r="C929" s="127" t="s">
        <v>3287</v>
      </c>
      <c r="D929" s="127">
        <v>55.45</v>
      </c>
      <c r="E929" s="129">
        <v>8.5000000000000006E-3</v>
      </c>
      <c r="F929" s="127">
        <f t="shared" si="12"/>
        <v>0.47</v>
      </c>
      <c r="G929" s="144"/>
    </row>
    <row r="930" spans="1:7" x14ac:dyDescent="0.2">
      <c r="A930" s="129" t="s">
        <v>3493</v>
      </c>
      <c r="B930" s="128" t="s">
        <v>3492</v>
      </c>
      <c r="C930" s="127" t="s">
        <v>3287</v>
      </c>
      <c r="D930" s="127">
        <v>118.01</v>
      </c>
      <c r="E930" s="129">
        <v>8.5000000000000006E-3</v>
      </c>
      <c r="F930" s="127">
        <f t="shared" si="12"/>
        <v>1</v>
      </c>
      <c r="G930" s="144"/>
    </row>
    <row r="931" spans="1:7" x14ac:dyDescent="0.2">
      <c r="A931" s="129">
        <v>3422</v>
      </c>
      <c r="B931" s="128" t="s">
        <v>3491</v>
      </c>
      <c r="C931" s="127" t="s">
        <v>3287</v>
      </c>
      <c r="D931" s="127">
        <v>55.17</v>
      </c>
      <c r="E931" s="129">
        <v>3.7000000000000002E-3</v>
      </c>
      <c r="F931" s="127">
        <f t="shared" si="12"/>
        <v>0.2</v>
      </c>
      <c r="G931" s="144"/>
    </row>
    <row r="932" spans="1:7" x14ac:dyDescent="0.2">
      <c r="A932" s="129">
        <v>1892</v>
      </c>
      <c r="B932" s="128" t="s">
        <v>3490</v>
      </c>
      <c r="C932" s="127" t="s">
        <v>3292</v>
      </c>
      <c r="D932" s="127">
        <v>25.25</v>
      </c>
      <c r="E932" s="129">
        <v>5.7099999999999998E-2</v>
      </c>
      <c r="F932" s="127">
        <f t="shared" si="12"/>
        <v>1.44</v>
      </c>
      <c r="G932" s="144"/>
    </row>
    <row r="933" spans="1:7" x14ac:dyDescent="0.2">
      <c r="A933" s="129">
        <v>1862</v>
      </c>
      <c r="B933" s="128" t="s">
        <v>3489</v>
      </c>
      <c r="C933" s="127" t="s">
        <v>3292</v>
      </c>
      <c r="D933" s="127">
        <v>23.26</v>
      </c>
      <c r="E933" s="129">
        <v>9.7999999999999997E-3</v>
      </c>
      <c r="F933" s="127">
        <f t="shared" si="12"/>
        <v>0.22</v>
      </c>
      <c r="G933" s="144"/>
    </row>
    <row r="934" spans="1:7" x14ac:dyDescent="0.2">
      <c r="A934" s="129">
        <v>1863</v>
      </c>
      <c r="B934" s="128" t="s">
        <v>3300</v>
      </c>
      <c r="C934" s="127" t="s">
        <v>3292</v>
      </c>
      <c r="D934" s="127">
        <v>23.1</v>
      </c>
      <c r="E934" s="129">
        <v>0.1028</v>
      </c>
      <c r="F934" s="127">
        <f t="shared" si="12"/>
        <v>2.37</v>
      </c>
      <c r="G934" s="144"/>
    </row>
    <row r="935" spans="1:7" x14ac:dyDescent="0.2">
      <c r="A935" s="129">
        <v>1861</v>
      </c>
      <c r="B935" s="128" t="s">
        <v>3317</v>
      </c>
      <c r="C935" s="127" t="s">
        <v>3292</v>
      </c>
      <c r="D935" s="127">
        <v>21.09</v>
      </c>
      <c r="E935" s="129">
        <v>5.1999999999999998E-3</v>
      </c>
      <c r="F935" s="127">
        <f t="shared" si="12"/>
        <v>0.1</v>
      </c>
      <c r="G935" s="144"/>
    </row>
    <row r="936" spans="1:7" x14ac:dyDescent="0.2">
      <c r="A936" s="129">
        <v>1860</v>
      </c>
      <c r="B936" s="128" t="s">
        <v>3299</v>
      </c>
      <c r="C936" s="127" t="s">
        <v>3292</v>
      </c>
      <c r="D936" s="127">
        <v>18.55</v>
      </c>
      <c r="E936" s="129">
        <v>5.9200000000000003E-2</v>
      </c>
      <c r="F936" s="127">
        <f t="shared" si="12"/>
        <v>1.0900000000000001</v>
      </c>
      <c r="G936" s="144"/>
    </row>
    <row r="937" spans="1:7" ht="22.5" x14ac:dyDescent="0.2">
      <c r="A937" s="129" t="s">
        <v>3488</v>
      </c>
      <c r="B937" s="128" t="s">
        <v>3487</v>
      </c>
      <c r="C937" s="127" t="s">
        <v>3287</v>
      </c>
      <c r="D937" s="127">
        <v>8.93</v>
      </c>
      <c r="E937" s="129">
        <v>2.01E-2</v>
      </c>
      <c r="F937" s="127">
        <f t="shared" si="12"/>
        <v>0.17</v>
      </c>
      <c r="G937" s="144"/>
    </row>
    <row r="938" spans="1:7" x14ac:dyDescent="0.2">
      <c r="A938" s="129">
        <v>1858</v>
      </c>
      <c r="B938" s="128" t="s">
        <v>3301</v>
      </c>
      <c r="C938" s="127" t="s">
        <v>3290</v>
      </c>
      <c r="D938" s="127">
        <v>6.75</v>
      </c>
      <c r="E938" s="129">
        <v>2.21</v>
      </c>
      <c r="F938" s="127">
        <f t="shared" si="12"/>
        <v>14.91</v>
      </c>
      <c r="G938" s="144"/>
    </row>
    <row r="939" spans="1:7" ht="33.75" x14ac:dyDescent="0.2">
      <c r="A939" s="129" t="s">
        <v>3486</v>
      </c>
      <c r="B939" s="128" t="s">
        <v>3485</v>
      </c>
      <c r="C939" s="127" t="s">
        <v>3287</v>
      </c>
      <c r="D939" s="127">
        <v>141.46</v>
      </c>
      <c r="E939" s="129">
        <v>1.8E-3</v>
      </c>
      <c r="F939" s="127">
        <f t="shared" si="12"/>
        <v>0.25</v>
      </c>
      <c r="G939" s="144"/>
    </row>
    <row r="940" spans="1:7" x14ac:dyDescent="0.2">
      <c r="A940" s="129">
        <v>2491</v>
      </c>
      <c r="B940" s="128" t="s">
        <v>3303</v>
      </c>
      <c r="C940" s="127" t="s">
        <v>3287</v>
      </c>
      <c r="D940" s="127">
        <v>0.95</v>
      </c>
      <c r="E940" s="129">
        <v>3.0099999999999998E-2</v>
      </c>
      <c r="F940" s="127">
        <f t="shared" si="12"/>
        <v>0.02</v>
      </c>
      <c r="G940" s="144"/>
    </row>
    <row r="941" spans="1:7" x14ac:dyDescent="0.2">
      <c r="A941" s="129">
        <v>1704</v>
      </c>
      <c r="B941" s="128" t="s">
        <v>3484</v>
      </c>
      <c r="C941" s="127" t="s">
        <v>3285</v>
      </c>
      <c r="D941" s="127">
        <v>3794.82</v>
      </c>
      <c r="E941" s="129">
        <v>4.1000000000000003E-3</v>
      </c>
      <c r="F941" s="127">
        <f t="shared" si="12"/>
        <v>15.55</v>
      </c>
      <c r="G941" s="144"/>
    </row>
    <row r="942" spans="1:7" x14ac:dyDescent="0.2">
      <c r="A942" s="129" t="s">
        <v>3483</v>
      </c>
      <c r="B942" s="128" t="s">
        <v>3482</v>
      </c>
      <c r="C942" s="127" t="s">
        <v>3287</v>
      </c>
      <c r="D942" s="127">
        <v>1.78</v>
      </c>
      <c r="E942" s="129">
        <v>6.0000000000000001E-3</v>
      </c>
      <c r="F942" s="127">
        <f t="shared" si="12"/>
        <v>0.01</v>
      </c>
      <c r="G942" s="144"/>
    </row>
    <row r="943" spans="1:7" x14ac:dyDescent="0.2">
      <c r="A943" s="129" t="s">
        <v>3481</v>
      </c>
      <c r="B943" s="128" t="s">
        <v>3480</v>
      </c>
      <c r="C943" s="127" t="s">
        <v>3287</v>
      </c>
      <c r="D943" s="127">
        <v>2.84</v>
      </c>
      <c r="E943" s="129">
        <v>4.0000000000000001E-3</v>
      </c>
      <c r="F943" s="127">
        <f t="shared" ref="F943:F961" si="13">TRUNC(E943*D943,2)</f>
        <v>0.01</v>
      </c>
      <c r="G943" s="144"/>
    </row>
    <row r="944" spans="1:7" x14ac:dyDescent="0.2">
      <c r="A944" s="129" t="s">
        <v>3479</v>
      </c>
      <c r="B944" s="128" t="s">
        <v>3478</v>
      </c>
      <c r="C944" s="127" t="s">
        <v>3287</v>
      </c>
      <c r="D944" s="127">
        <v>84.21</v>
      </c>
      <c r="E944" s="129">
        <v>1.8E-3</v>
      </c>
      <c r="F944" s="127">
        <f t="shared" si="13"/>
        <v>0.15</v>
      </c>
      <c r="G944" s="144"/>
    </row>
    <row r="945" spans="1:7" x14ac:dyDescent="0.2">
      <c r="A945" s="129" t="s">
        <v>3477</v>
      </c>
      <c r="B945" s="128" t="s">
        <v>3476</v>
      </c>
      <c r="C945" s="127" t="s">
        <v>3287</v>
      </c>
      <c r="D945" s="127">
        <v>0.73</v>
      </c>
      <c r="E945" s="129">
        <v>0.11269999999999999</v>
      </c>
      <c r="F945" s="127">
        <f t="shared" si="13"/>
        <v>0.08</v>
      </c>
      <c r="G945" s="144"/>
    </row>
    <row r="946" spans="1:7" x14ac:dyDescent="0.2">
      <c r="A946" s="129" t="s">
        <v>3475</v>
      </c>
      <c r="B946" s="128" t="s">
        <v>3474</v>
      </c>
      <c r="C946" s="127" t="s">
        <v>3287</v>
      </c>
      <c r="D946" s="127">
        <v>1.8</v>
      </c>
      <c r="E946" s="129">
        <v>1.26E-2</v>
      </c>
      <c r="F946" s="127">
        <f t="shared" si="13"/>
        <v>0.02</v>
      </c>
      <c r="G946" s="144"/>
    </row>
    <row r="947" spans="1:7" ht="22.5" x14ac:dyDescent="0.2">
      <c r="A947" s="129">
        <v>3337</v>
      </c>
      <c r="B947" s="128" t="s">
        <v>3473</v>
      </c>
      <c r="C947" s="127" t="s">
        <v>3287</v>
      </c>
      <c r="D947" s="127">
        <v>6.39</v>
      </c>
      <c r="E947" s="129">
        <v>3.0599999999999999E-2</v>
      </c>
      <c r="F947" s="127">
        <f t="shared" si="13"/>
        <v>0.19</v>
      </c>
      <c r="G947" s="144"/>
    </row>
    <row r="948" spans="1:7" ht="33.75" x14ac:dyDescent="0.2">
      <c r="A948" s="129">
        <v>3335</v>
      </c>
      <c r="B948" s="128" t="s">
        <v>3472</v>
      </c>
      <c r="C948" s="127" t="s">
        <v>3287</v>
      </c>
      <c r="D948" s="127">
        <v>13.7</v>
      </c>
      <c r="E948" s="129">
        <v>1.9E-3</v>
      </c>
      <c r="F948" s="127">
        <f t="shared" si="13"/>
        <v>0.02</v>
      </c>
      <c r="G948" s="144"/>
    </row>
    <row r="949" spans="1:7" ht="33.75" x14ac:dyDescent="0.2">
      <c r="A949" s="129">
        <v>3334</v>
      </c>
      <c r="B949" s="128" t="s">
        <v>3471</v>
      </c>
      <c r="C949" s="127" t="s">
        <v>3287</v>
      </c>
      <c r="D949" s="127">
        <v>18.53</v>
      </c>
      <c r="E949" s="129">
        <v>2E-3</v>
      </c>
      <c r="F949" s="127">
        <f t="shared" si="13"/>
        <v>0.03</v>
      </c>
      <c r="G949" s="144"/>
    </row>
    <row r="950" spans="1:7" x14ac:dyDescent="0.2">
      <c r="A950" s="129">
        <v>2384</v>
      </c>
      <c r="B950" s="128" t="s">
        <v>3470</v>
      </c>
      <c r="C950" s="127" t="s">
        <v>3287</v>
      </c>
      <c r="D950" s="127">
        <v>1.54</v>
      </c>
      <c r="E950" s="129">
        <v>0.21809999999999999</v>
      </c>
      <c r="F950" s="127">
        <f t="shared" si="13"/>
        <v>0.33</v>
      </c>
      <c r="G950" s="144"/>
    </row>
    <row r="951" spans="1:7" x14ac:dyDescent="0.2">
      <c r="A951" s="129" t="s">
        <v>3469</v>
      </c>
      <c r="B951" s="128" t="s">
        <v>3468</v>
      </c>
      <c r="C951" s="127" t="s">
        <v>3287</v>
      </c>
      <c r="D951" s="127">
        <v>10.45</v>
      </c>
      <c r="E951" s="129">
        <v>9.4000000000000004E-3</v>
      </c>
      <c r="F951" s="127">
        <f t="shared" si="13"/>
        <v>0.09</v>
      </c>
      <c r="G951" s="144"/>
    </row>
    <row r="952" spans="1:7" x14ac:dyDescent="0.2">
      <c r="A952" s="129" t="s">
        <v>3467</v>
      </c>
      <c r="B952" s="128" t="s">
        <v>3466</v>
      </c>
      <c r="C952" s="127" t="s">
        <v>3287</v>
      </c>
      <c r="D952" s="127">
        <v>7.89</v>
      </c>
      <c r="E952" s="129">
        <v>8.0999999999999996E-3</v>
      </c>
      <c r="F952" s="127">
        <f t="shared" si="13"/>
        <v>0.06</v>
      </c>
      <c r="G952" s="144"/>
    </row>
    <row r="953" spans="1:7" x14ac:dyDescent="0.2">
      <c r="A953" s="129">
        <v>2699</v>
      </c>
      <c r="B953" s="128" t="s">
        <v>3465</v>
      </c>
      <c r="C953" s="127" t="s">
        <v>3308</v>
      </c>
      <c r="D953" s="127">
        <v>12.7</v>
      </c>
      <c r="E953" s="129">
        <v>9.8000000000000004E-2</v>
      </c>
      <c r="F953" s="127">
        <f t="shared" si="13"/>
        <v>1.24</v>
      </c>
      <c r="G953" s="144"/>
    </row>
    <row r="954" spans="1:7" ht="22.5" x14ac:dyDescent="0.2">
      <c r="A954" s="129" t="s">
        <v>3464</v>
      </c>
      <c r="B954" s="128" t="s">
        <v>3463</v>
      </c>
      <c r="C954" s="127" t="s">
        <v>3462</v>
      </c>
      <c r="D954" s="127">
        <v>3.47</v>
      </c>
      <c r="E954" s="129">
        <v>3.8E-3</v>
      </c>
      <c r="F954" s="127">
        <f t="shared" si="13"/>
        <v>0.01</v>
      </c>
      <c r="G954" s="144"/>
    </row>
    <row r="955" spans="1:7" x14ac:dyDescent="0.2">
      <c r="A955" s="129">
        <v>3321</v>
      </c>
      <c r="B955" s="128" t="s">
        <v>3461</v>
      </c>
      <c r="C955" s="127" t="s">
        <v>3287</v>
      </c>
      <c r="D955" s="127">
        <v>3.03</v>
      </c>
      <c r="E955" s="129">
        <v>1.55E-2</v>
      </c>
      <c r="F955" s="127">
        <f t="shared" si="13"/>
        <v>0.04</v>
      </c>
      <c r="G955" s="144"/>
    </row>
    <row r="956" spans="1:7" x14ac:dyDescent="0.2">
      <c r="A956" s="129">
        <v>3314</v>
      </c>
      <c r="B956" s="128" t="s">
        <v>3460</v>
      </c>
      <c r="C956" s="127" t="s">
        <v>3290</v>
      </c>
      <c r="D956" s="127">
        <v>2</v>
      </c>
      <c r="E956" s="129">
        <v>1.1279999999999999</v>
      </c>
      <c r="F956" s="127">
        <f t="shared" si="13"/>
        <v>2.25</v>
      </c>
      <c r="G956" s="144"/>
    </row>
    <row r="957" spans="1:7" x14ac:dyDescent="0.2">
      <c r="A957" s="129">
        <v>3259</v>
      </c>
      <c r="B957" s="128" t="s">
        <v>3459</v>
      </c>
      <c r="C957" s="127" t="s">
        <v>3287</v>
      </c>
      <c r="D957" s="127">
        <v>10.02</v>
      </c>
      <c r="E957" s="129">
        <v>9.4E-2</v>
      </c>
      <c r="F957" s="127">
        <f t="shared" si="13"/>
        <v>0.94</v>
      </c>
      <c r="G957" s="144"/>
    </row>
    <row r="958" spans="1:7" x14ac:dyDescent="0.2">
      <c r="A958" s="129">
        <v>2380</v>
      </c>
      <c r="B958" s="128" t="s">
        <v>3458</v>
      </c>
      <c r="C958" s="127" t="s">
        <v>3290</v>
      </c>
      <c r="D958" s="127">
        <v>3.17</v>
      </c>
      <c r="E958" s="129">
        <v>0.31190000000000001</v>
      </c>
      <c r="F958" s="127">
        <f t="shared" si="13"/>
        <v>0.98</v>
      </c>
      <c r="G958" s="144"/>
    </row>
    <row r="959" spans="1:7" ht="22.5" x14ac:dyDescent="0.2">
      <c r="A959" s="129">
        <v>4057</v>
      </c>
      <c r="B959" s="128" t="s">
        <v>3457</v>
      </c>
      <c r="C959" s="127" t="s">
        <v>3287</v>
      </c>
      <c r="D959" s="127">
        <v>29.71</v>
      </c>
      <c r="E959" s="129">
        <v>1.9900000000000001E-2</v>
      </c>
      <c r="F959" s="127">
        <f t="shared" si="13"/>
        <v>0.59</v>
      </c>
      <c r="G959" s="144"/>
    </row>
    <row r="960" spans="1:7" ht="22.5" x14ac:dyDescent="0.2">
      <c r="A960" s="129">
        <v>4056</v>
      </c>
      <c r="B960" s="128" t="s">
        <v>3456</v>
      </c>
      <c r="C960" s="127" t="s">
        <v>3287</v>
      </c>
      <c r="D960" s="127">
        <v>21.83</v>
      </c>
      <c r="E960" s="129">
        <v>1.38E-2</v>
      </c>
      <c r="F960" s="127">
        <f t="shared" si="13"/>
        <v>0.3</v>
      </c>
      <c r="G960" s="144"/>
    </row>
    <row r="961" spans="1:7" ht="33.75" x14ac:dyDescent="0.2">
      <c r="A961" s="129">
        <v>4053</v>
      </c>
      <c r="B961" s="128" t="s">
        <v>3455</v>
      </c>
      <c r="C961" s="127" t="s">
        <v>3287</v>
      </c>
      <c r="D961" s="127">
        <v>13.71</v>
      </c>
      <c r="E961" s="129">
        <v>1.9900000000000001E-2</v>
      </c>
      <c r="F961" s="127">
        <f t="shared" si="13"/>
        <v>0.27</v>
      </c>
      <c r="G961" s="144"/>
    </row>
    <row r="962" spans="1:7" x14ac:dyDescent="0.2">
      <c r="A962" s="311" t="s">
        <v>4708</v>
      </c>
      <c r="B962" s="311"/>
      <c r="C962" s="311"/>
      <c r="D962" s="311"/>
      <c r="E962" s="311"/>
      <c r="F962" s="165">
        <f>SUM(F847:F961)</f>
        <v>209.87</v>
      </c>
      <c r="G962" s="144"/>
    </row>
    <row r="963" spans="1:7" x14ac:dyDescent="0.2">
      <c r="G963" s="144"/>
    </row>
    <row r="964" spans="1:7" x14ac:dyDescent="0.2">
      <c r="A964" s="312" t="s">
        <v>4124</v>
      </c>
      <c r="B964" s="312"/>
      <c r="C964" s="312"/>
      <c r="D964" s="312"/>
      <c r="E964" s="312"/>
      <c r="F964" s="173">
        <f>F962+G844</f>
        <v>265.12</v>
      </c>
      <c r="G964" s="144"/>
    </row>
    <row r="965" spans="1:7" ht="12.75" customHeight="1" x14ac:dyDescent="0.2">
      <c r="A965" s="312" t="s">
        <v>4742</v>
      </c>
      <c r="B965" s="312"/>
      <c r="C965" s="312"/>
      <c r="D965" s="312"/>
      <c r="E965" s="313"/>
      <c r="F965" s="180">
        <f>TRUNC('compos apresentar'!F964*bdi!$D$19,2)</f>
        <v>53.92</v>
      </c>
      <c r="G965" s="144"/>
    </row>
    <row r="966" spans="1:7" x14ac:dyDescent="0.2">
      <c r="A966" s="312" t="s">
        <v>4123</v>
      </c>
      <c r="B966" s="312"/>
      <c r="C966" s="312"/>
      <c r="D966" s="312"/>
      <c r="E966" s="312"/>
      <c r="F966" s="179">
        <f>SUM(F964:F965)</f>
        <v>319.04000000000002</v>
      </c>
      <c r="G966" s="144"/>
    </row>
    <row r="967" spans="1:7" x14ac:dyDescent="0.2">
      <c r="A967" s="178"/>
      <c r="B967" s="178"/>
      <c r="C967" s="178"/>
      <c r="D967" s="178"/>
      <c r="E967" s="178"/>
      <c r="F967" s="178"/>
      <c r="G967" s="144"/>
    </row>
    <row r="968" spans="1:7" ht="31.5" x14ac:dyDescent="0.2">
      <c r="A968" s="314" t="s">
        <v>4793</v>
      </c>
      <c r="B968" s="314"/>
      <c r="C968" s="314"/>
      <c r="D968" s="314"/>
      <c r="E968" s="314"/>
      <c r="F968" s="314"/>
      <c r="G968" s="171" t="s">
        <v>4400</v>
      </c>
    </row>
    <row r="969" spans="1:7" x14ac:dyDescent="0.2">
      <c r="G969" s="144"/>
    </row>
    <row r="970" spans="1:7" ht="21" x14ac:dyDescent="0.2">
      <c r="A970" s="175" t="s">
        <v>4118</v>
      </c>
      <c r="B970" s="174" t="s">
        <v>4117</v>
      </c>
      <c r="C970" s="171" t="s">
        <v>4114</v>
      </c>
      <c r="D970" s="171" t="s">
        <v>4113</v>
      </c>
      <c r="E970" s="171" t="s">
        <v>4112</v>
      </c>
      <c r="F970" s="182" t="s">
        <v>4116</v>
      </c>
      <c r="G970" s="181" t="s">
        <v>4115</v>
      </c>
    </row>
    <row r="971" spans="1:7" x14ac:dyDescent="0.2">
      <c r="A971" s="162">
        <v>4</v>
      </c>
      <c r="B971" s="128" t="s">
        <v>3794</v>
      </c>
      <c r="C971" s="152">
        <v>8.56</v>
      </c>
      <c r="D971" s="152">
        <v>18.649999999999999</v>
      </c>
      <c r="E971" s="83">
        <v>117.99</v>
      </c>
      <c r="F971" s="127">
        <v>3.48</v>
      </c>
      <c r="G971" s="161">
        <f>TRUNC(F971*D971,2)</f>
        <v>64.900000000000006</v>
      </c>
    </row>
    <row r="972" spans="1:7" x14ac:dyDescent="0.2">
      <c r="A972" s="149">
        <v>5</v>
      </c>
      <c r="B972" s="138" t="s">
        <v>3745</v>
      </c>
      <c r="C972" s="148">
        <v>5.12</v>
      </c>
      <c r="D972" s="148">
        <v>11.16</v>
      </c>
      <c r="E972" s="83">
        <v>117.99</v>
      </c>
      <c r="F972" s="137">
        <v>1.9219999999999999</v>
      </c>
      <c r="G972" s="161">
        <f>TRUNC(F972*D972,2)</f>
        <v>21.44</v>
      </c>
    </row>
    <row r="973" spans="1:7" x14ac:dyDescent="0.2">
      <c r="A973" s="311" t="s">
        <v>4138</v>
      </c>
      <c r="B973" s="311"/>
      <c r="C973" s="311"/>
      <c r="D973" s="311"/>
      <c r="E973" s="311"/>
      <c r="F973" s="311"/>
      <c r="G973" s="155">
        <f>SUM(G971:G972)</f>
        <v>86.34</v>
      </c>
    </row>
    <row r="974" spans="1:7" x14ac:dyDescent="0.2">
      <c r="G974" s="144"/>
    </row>
    <row r="975" spans="1:7" ht="21" x14ac:dyDescent="0.2">
      <c r="A975" s="175" t="s">
        <v>4118</v>
      </c>
      <c r="B975" s="174" t="s">
        <v>4130</v>
      </c>
      <c r="C975" s="171" t="s">
        <v>4129</v>
      </c>
      <c r="D975" s="171" t="s">
        <v>4128</v>
      </c>
      <c r="E975" s="171" t="s">
        <v>4116</v>
      </c>
      <c r="F975" s="173" t="s">
        <v>4127</v>
      </c>
      <c r="G975" s="144"/>
    </row>
    <row r="976" spans="1:7" ht="33.75" x14ac:dyDescent="0.2">
      <c r="A976" s="129">
        <v>2787</v>
      </c>
      <c r="B976" s="128" t="s">
        <v>4018</v>
      </c>
      <c r="C976" s="127" t="s">
        <v>3353</v>
      </c>
      <c r="D976" s="127">
        <v>38</v>
      </c>
      <c r="E976" s="140">
        <v>1.0269999999999999</v>
      </c>
      <c r="F976" s="127">
        <f>TRUNC(E976*D976,2)</f>
        <v>39.020000000000003</v>
      </c>
      <c r="G976" s="144"/>
    </row>
    <row r="977" spans="1:7" x14ac:dyDescent="0.2">
      <c r="A977" s="129">
        <v>2033</v>
      </c>
      <c r="B977" s="128" t="s">
        <v>3688</v>
      </c>
      <c r="C977" s="127" t="s">
        <v>3307</v>
      </c>
      <c r="D977" s="127">
        <v>0.33</v>
      </c>
      <c r="E977" s="129">
        <v>25</v>
      </c>
      <c r="F977" s="127">
        <f t="shared" ref="F977:F981" si="14">TRUNC(E977*D977,2)</f>
        <v>8.25</v>
      </c>
      <c r="G977" s="144"/>
    </row>
    <row r="978" spans="1:7" x14ac:dyDescent="0.2">
      <c r="A978" s="129">
        <v>104</v>
      </c>
      <c r="B978" s="128" t="s">
        <v>3327</v>
      </c>
      <c r="C978" s="127" t="s">
        <v>3362</v>
      </c>
      <c r="D978" s="127">
        <v>146.28</v>
      </c>
      <c r="E978" s="129">
        <v>3.5000000000000003E-2</v>
      </c>
      <c r="F978" s="127">
        <f t="shared" si="14"/>
        <v>5.1100000000000003</v>
      </c>
      <c r="G978" s="144"/>
    </row>
    <row r="979" spans="1:7" x14ac:dyDescent="0.2">
      <c r="A979" s="129">
        <v>1221</v>
      </c>
      <c r="B979" s="128" t="s">
        <v>3336</v>
      </c>
      <c r="C979" s="127" t="s">
        <v>3356</v>
      </c>
      <c r="D979" s="127">
        <v>0.82</v>
      </c>
      <c r="E979" s="129">
        <v>5.2</v>
      </c>
      <c r="F979" s="127">
        <f t="shared" si="14"/>
        <v>4.26</v>
      </c>
      <c r="G979" s="144"/>
    </row>
    <row r="980" spans="1:7" x14ac:dyDescent="0.2">
      <c r="A980" s="129">
        <v>1216</v>
      </c>
      <c r="B980" s="128" t="s">
        <v>4004</v>
      </c>
      <c r="C980" s="127" t="s">
        <v>3356</v>
      </c>
      <c r="D980" s="127">
        <v>1.61</v>
      </c>
      <c r="E980" s="129">
        <v>0.23</v>
      </c>
      <c r="F980" s="127">
        <f t="shared" si="14"/>
        <v>0.37</v>
      </c>
      <c r="G980" s="144"/>
    </row>
    <row r="981" spans="1:7" x14ac:dyDescent="0.2">
      <c r="A981" s="129">
        <v>1215</v>
      </c>
      <c r="B981" s="128" t="s">
        <v>3293</v>
      </c>
      <c r="C981" s="127" t="s">
        <v>3356</v>
      </c>
      <c r="D981" s="127">
        <v>0.54</v>
      </c>
      <c r="E981" s="129">
        <v>4.5</v>
      </c>
      <c r="F981" s="127">
        <f t="shared" si="14"/>
        <v>2.4300000000000002</v>
      </c>
      <c r="G981" s="144"/>
    </row>
    <row r="982" spans="1:7" x14ac:dyDescent="0.2">
      <c r="A982" s="311" t="s">
        <v>4125</v>
      </c>
      <c r="B982" s="311"/>
      <c r="C982" s="311"/>
      <c r="D982" s="311"/>
      <c r="E982" s="311"/>
      <c r="F982" s="165">
        <f>SUM(F976:F981)</f>
        <v>59.44</v>
      </c>
      <c r="G982" s="144"/>
    </row>
    <row r="983" spans="1:7" x14ac:dyDescent="0.2">
      <c r="G983" s="144"/>
    </row>
    <row r="984" spans="1:7" x14ac:dyDescent="0.2">
      <c r="A984" s="312" t="s">
        <v>4124</v>
      </c>
      <c r="B984" s="312"/>
      <c r="C984" s="312"/>
      <c r="D984" s="312"/>
      <c r="E984" s="312"/>
      <c r="F984" s="173">
        <f>F982+G973</f>
        <v>145.78</v>
      </c>
      <c r="G984" s="144"/>
    </row>
    <row r="985" spans="1:7" ht="12.75" customHeight="1" x14ac:dyDescent="0.2">
      <c r="A985" s="312" t="s">
        <v>4742</v>
      </c>
      <c r="B985" s="312"/>
      <c r="C985" s="312"/>
      <c r="D985" s="312"/>
      <c r="E985" s="313"/>
      <c r="F985" s="180">
        <f>TRUNC('compos apresentar'!F984*bdi!$D$19,2)</f>
        <v>29.65</v>
      </c>
      <c r="G985" s="144"/>
    </row>
    <row r="986" spans="1:7" x14ac:dyDescent="0.2">
      <c r="A986" s="312" t="s">
        <v>4123</v>
      </c>
      <c r="B986" s="312"/>
      <c r="C986" s="312"/>
      <c r="D986" s="312"/>
      <c r="E986" s="312"/>
      <c r="F986" s="179">
        <f>SUM(F984:F985)</f>
        <v>175.43</v>
      </c>
      <c r="G986" s="144"/>
    </row>
    <row r="987" spans="1:7" x14ac:dyDescent="0.2">
      <c r="G987" s="144"/>
    </row>
    <row r="988" spans="1:7" ht="31.5" x14ac:dyDescent="0.2">
      <c r="A988" s="314" t="s">
        <v>4707</v>
      </c>
      <c r="B988" s="314"/>
      <c r="C988" s="314"/>
      <c r="D988" s="314"/>
      <c r="E988" s="314"/>
      <c r="F988" s="314"/>
      <c r="G988" s="171" t="s">
        <v>4188</v>
      </c>
    </row>
    <row r="989" spans="1:7" x14ac:dyDescent="0.2">
      <c r="G989" s="144"/>
    </row>
    <row r="990" spans="1:7" ht="21" x14ac:dyDescent="0.2">
      <c r="A990" s="175" t="s">
        <v>4118</v>
      </c>
      <c r="B990" s="174" t="s">
        <v>4117</v>
      </c>
      <c r="C990" s="171" t="s">
        <v>4114</v>
      </c>
      <c r="D990" s="171" t="s">
        <v>4113</v>
      </c>
      <c r="E990" s="171" t="s">
        <v>4112</v>
      </c>
      <c r="F990" s="182" t="s">
        <v>4116</v>
      </c>
      <c r="G990" s="181" t="s">
        <v>4115</v>
      </c>
    </row>
    <row r="991" spans="1:7" x14ac:dyDescent="0.2">
      <c r="A991" s="162">
        <v>24</v>
      </c>
      <c r="B991" s="128" t="s">
        <v>4706</v>
      </c>
      <c r="C991" s="152">
        <v>8.56</v>
      </c>
      <c r="D991" s="152">
        <v>18.649999999999999</v>
      </c>
      <c r="E991" s="83">
        <v>117.99</v>
      </c>
      <c r="F991" s="127">
        <v>0.4325</v>
      </c>
      <c r="G991" s="161">
        <f>TRUNC(F991*D991,2)</f>
        <v>8.06</v>
      </c>
    </row>
    <row r="992" spans="1:7" x14ac:dyDescent="0.2">
      <c r="A992" s="149">
        <v>8</v>
      </c>
      <c r="B992" s="138" t="s">
        <v>4141</v>
      </c>
      <c r="C992" s="152">
        <v>5.65</v>
      </c>
      <c r="D992" s="152">
        <v>12.31</v>
      </c>
      <c r="E992" s="83">
        <v>117.99</v>
      </c>
      <c r="F992" s="137">
        <v>0.41</v>
      </c>
      <c r="G992" s="161">
        <f>TRUNC(F992*D992,2)</f>
        <v>5.04</v>
      </c>
    </row>
    <row r="993" spans="1:7" x14ac:dyDescent="0.2">
      <c r="A993" s="311" t="s">
        <v>4138</v>
      </c>
      <c r="B993" s="311"/>
      <c r="C993" s="311"/>
      <c r="D993" s="311"/>
      <c r="E993" s="311"/>
      <c r="F993" s="311"/>
      <c r="G993" s="155">
        <f>SUM(G991:G992)</f>
        <v>13.100000000000001</v>
      </c>
    </row>
    <row r="994" spans="1:7" x14ac:dyDescent="0.2">
      <c r="G994" s="144"/>
    </row>
    <row r="995" spans="1:7" ht="21" x14ac:dyDescent="0.2">
      <c r="A995" s="175" t="s">
        <v>4118</v>
      </c>
      <c r="B995" s="174" t="s">
        <v>4130</v>
      </c>
      <c r="C995" s="171" t="s">
        <v>4129</v>
      </c>
      <c r="D995" s="171" t="s">
        <v>4128</v>
      </c>
      <c r="E995" s="171" t="s">
        <v>4116</v>
      </c>
      <c r="F995" s="173" t="s">
        <v>4127</v>
      </c>
      <c r="G995" s="144"/>
    </row>
    <row r="996" spans="1:7" x14ac:dyDescent="0.2">
      <c r="A996" s="129">
        <v>2698</v>
      </c>
      <c r="B996" s="128" t="s">
        <v>3830</v>
      </c>
      <c r="C996" s="127" t="s">
        <v>3285</v>
      </c>
      <c r="D996" s="127">
        <v>6071.72</v>
      </c>
      <c r="E996" s="127">
        <v>3.8E-3</v>
      </c>
      <c r="F996" s="127">
        <f>TRUNC(E996*D996,2)</f>
        <v>23.07</v>
      </c>
      <c r="G996" s="144"/>
    </row>
    <row r="997" spans="1:7" x14ac:dyDescent="0.2">
      <c r="A997" s="139">
        <v>2221</v>
      </c>
      <c r="B997" s="138" t="s">
        <v>3416</v>
      </c>
      <c r="C997" s="137" t="s">
        <v>3287</v>
      </c>
      <c r="D997" s="137">
        <v>0.56000000000000005</v>
      </c>
      <c r="E997" s="137">
        <v>1.92</v>
      </c>
      <c r="F997" s="127">
        <f>TRUNC(E997*D997,2)</f>
        <v>1.07</v>
      </c>
      <c r="G997" s="144"/>
    </row>
    <row r="998" spans="1:7" x14ac:dyDescent="0.2">
      <c r="A998" s="139">
        <v>2427</v>
      </c>
      <c r="B998" s="138" t="s">
        <v>3774</v>
      </c>
      <c r="C998" s="137" t="s">
        <v>3292</v>
      </c>
      <c r="D998" s="137">
        <v>20.69</v>
      </c>
      <c r="E998" s="137">
        <v>2.2499999999999999E-2</v>
      </c>
      <c r="F998" s="127">
        <f>TRUNC(E998*D998,2)</f>
        <v>0.46</v>
      </c>
      <c r="G998" s="144"/>
    </row>
    <row r="999" spans="1:7" x14ac:dyDescent="0.2">
      <c r="A999" s="311" t="s">
        <v>4125</v>
      </c>
      <c r="B999" s="311"/>
      <c r="C999" s="311"/>
      <c r="D999" s="311"/>
      <c r="E999" s="311"/>
      <c r="F999" s="165">
        <f>SUM(F996:F998)</f>
        <v>24.6</v>
      </c>
      <c r="G999" s="144"/>
    </row>
    <row r="1000" spans="1:7" x14ac:dyDescent="0.2">
      <c r="G1000" s="144"/>
    </row>
    <row r="1001" spans="1:7" x14ac:dyDescent="0.2">
      <c r="A1001" s="312" t="s">
        <v>4124</v>
      </c>
      <c r="B1001" s="312"/>
      <c r="C1001" s="312"/>
      <c r="D1001" s="312"/>
      <c r="E1001" s="312"/>
      <c r="F1001" s="173">
        <f>F999+G993</f>
        <v>37.700000000000003</v>
      </c>
      <c r="G1001" s="144"/>
    </row>
    <row r="1002" spans="1:7" ht="12.75" customHeight="1" x14ac:dyDescent="0.2">
      <c r="A1002" s="312" t="s">
        <v>4742</v>
      </c>
      <c r="B1002" s="312"/>
      <c r="C1002" s="312"/>
      <c r="D1002" s="312"/>
      <c r="E1002" s="313"/>
      <c r="F1002" s="180">
        <f>TRUNC('compos apresentar'!F1001*bdi!$D$19,2)</f>
        <v>7.66</v>
      </c>
      <c r="G1002" s="144"/>
    </row>
    <row r="1003" spans="1:7" x14ac:dyDescent="0.2">
      <c r="A1003" s="312" t="s">
        <v>4123</v>
      </c>
      <c r="B1003" s="312"/>
      <c r="C1003" s="312"/>
      <c r="D1003" s="312"/>
      <c r="E1003" s="312"/>
      <c r="F1003" s="179">
        <f>SUM(F1001:F1002)</f>
        <v>45.36</v>
      </c>
      <c r="G1003" s="144"/>
    </row>
    <row r="1004" spans="1:7" x14ac:dyDescent="0.2">
      <c r="A1004" s="178"/>
      <c r="B1004" s="178"/>
      <c r="C1004" s="178"/>
      <c r="D1004" s="178"/>
      <c r="E1004" s="178"/>
      <c r="F1004" s="178"/>
      <c r="G1004" s="144"/>
    </row>
    <row r="1005" spans="1:7" x14ac:dyDescent="0.2">
      <c r="A1005" s="188">
        <v>70288</v>
      </c>
      <c r="B1005" s="315" t="s">
        <v>2484</v>
      </c>
      <c r="C1005" s="315"/>
      <c r="D1005" s="315"/>
      <c r="E1005" s="315"/>
      <c r="F1005" s="315"/>
      <c r="G1005" s="183" t="s">
        <v>230</v>
      </c>
    </row>
    <row r="1006" spans="1:7" x14ac:dyDescent="0.2">
      <c r="G1006" s="144"/>
    </row>
    <row r="1007" spans="1:7" ht="21" x14ac:dyDescent="0.2">
      <c r="A1007" s="175" t="s">
        <v>4118</v>
      </c>
      <c r="B1007" s="174" t="s">
        <v>4117</v>
      </c>
      <c r="C1007" s="171" t="s">
        <v>4114</v>
      </c>
      <c r="D1007" s="171" t="s">
        <v>4113</v>
      </c>
      <c r="E1007" s="171" t="s">
        <v>4112</v>
      </c>
      <c r="F1007" s="182" t="s">
        <v>4116</v>
      </c>
      <c r="G1007" s="181" t="s">
        <v>4115</v>
      </c>
    </row>
    <row r="1008" spans="1:7" x14ac:dyDescent="0.2">
      <c r="A1008" s="163">
        <v>8</v>
      </c>
      <c r="B1008" s="131" t="s">
        <v>4093</v>
      </c>
      <c r="C1008" s="152">
        <v>5.65</v>
      </c>
      <c r="D1008" s="152">
        <v>12.31</v>
      </c>
      <c r="E1008" s="83">
        <v>117.99</v>
      </c>
      <c r="F1008" s="212">
        <v>0.23549999999999999</v>
      </c>
      <c r="G1008" s="161">
        <f>TRUNC(F1008*D1008,2)</f>
        <v>2.89</v>
      </c>
    </row>
    <row r="1009" spans="1:7" x14ac:dyDescent="0.2">
      <c r="A1009" s="158">
        <v>12</v>
      </c>
      <c r="B1009" s="134" t="s">
        <v>3956</v>
      </c>
      <c r="C1009" s="152">
        <v>8.56</v>
      </c>
      <c r="D1009" s="152">
        <v>18.649999999999999</v>
      </c>
      <c r="E1009" s="83">
        <v>117.99</v>
      </c>
      <c r="F1009" s="211">
        <v>0.23350000000000001</v>
      </c>
      <c r="G1009" s="161">
        <f>TRUNC(F1009*D1009,2)</f>
        <v>4.3499999999999996</v>
      </c>
    </row>
    <row r="1010" spans="1:7" x14ac:dyDescent="0.2">
      <c r="A1010" s="311" t="s">
        <v>4138</v>
      </c>
      <c r="B1010" s="311"/>
      <c r="C1010" s="311"/>
      <c r="D1010" s="311"/>
      <c r="E1010" s="311"/>
      <c r="F1010" s="311"/>
      <c r="G1010" s="155">
        <f>SUM(G1008:G1009)</f>
        <v>7.24</v>
      </c>
    </row>
    <row r="1011" spans="1:7" x14ac:dyDescent="0.2">
      <c r="G1011" s="144"/>
    </row>
    <row r="1012" spans="1:7" ht="21" x14ac:dyDescent="0.2">
      <c r="A1012" s="175" t="s">
        <v>4118</v>
      </c>
      <c r="B1012" s="174" t="s">
        <v>4130</v>
      </c>
      <c r="C1012" s="171" t="s">
        <v>4129</v>
      </c>
      <c r="D1012" s="171" t="s">
        <v>4128</v>
      </c>
      <c r="E1012" s="171" t="s">
        <v>4116</v>
      </c>
      <c r="F1012" s="173" t="s">
        <v>4127</v>
      </c>
      <c r="G1012" s="144"/>
    </row>
    <row r="1013" spans="1:7" x14ac:dyDescent="0.2">
      <c r="A1013" s="132">
        <v>3028</v>
      </c>
      <c r="B1013" s="131" t="s">
        <v>2484</v>
      </c>
      <c r="C1013" s="130" t="s">
        <v>230</v>
      </c>
      <c r="D1013" s="141">
        <v>7.5</v>
      </c>
      <c r="E1013" s="141">
        <v>0.96</v>
      </c>
      <c r="F1013" s="127">
        <f>TRUNC(E1013*D1013,2)</f>
        <v>7.2</v>
      </c>
      <c r="G1013" s="144"/>
    </row>
    <row r="1014" spans="1:7" x14ac:dyDescent="0.2">
      <c r="A1014" s="311" t="s">
        <v>4125</v>
      </c>
      <c r="B1014" s="311"/>
      <c r="C1014" s="311"/>
      <c r="D1014" s="311"/>
      <c r="E1014" s="311"/>
      <c r="F1014" s="165">
        <f>SUM(F1013)</f>
        <v>7.2</v>
      </c>
      <c r="G1014" s="144"/>
    </row>
    <row r="1015" spans="1:7" x14ac:dyDescent="0.2">
      <c r="G1015" s="144"/>
    </row>
    <row r="1016" spans="1:7" x14ac:dyDescent="0.2">
      <c r="A1016" s="312" t="s">
        <v>4124</v>
      </c>
      <c r="B1016" s="312"/>
      <c r="C1016" s="312"/>
      <c r="D1016" s="312"/>
      <c r="E1016" s="312"/>
      <c r="F1016" s="173">
        <f>F1014+G1010</f>
        <v>14.440000000000001</v>
      </c>
      <c r="G1016" s="144"/>
    </row>
    <row r="1017" spans="1:7" ht="12.75" customHeight="1" x14ac:dyDescent="0.2">
      <c r="A1017" s="312" t="s">
        <v>4742</v>
      </c>
      <c r="B1017" s="312"/>
      <c r="C1017" s="312"/>
      <c r="D1017" s="312"/>
      <c r="E1017" s="313"/>
      <c r="F1017" s="180">
        <f>TRUNC('compos apresentar'!F1016*bdi!$D$19,2)</f>
        <v>2.93</v>
      </c>
      <c r="G1017" s="144"/>
    </row>
    <row r="1018" spans="1:7" x14ac:dyDescent="0.2">
      <c r="A1018" s="312" t="s">
        <v>4123</v>
      </c>
      <c r="B1018" s="312"/>
      <c r="C1018" s="312"/>
      <c r="D1018" s="312"/>
      <c r="E1018" s="312"/>
      <c r="F1018" s="217">
        <f>SUM(F1016:F1017)</f>
        <v>17.37</v>
      </c>
      <c r="G1018" s="144"/>
    </row>
    <row r="1019" spans="1:7" x14ac:dyDescent="0.2">
      <c r="A1019" s="178"/>
      <c r="B1019" s="178"/>
      <c r="C1019" s="178"/>
      <c r="D1019" s="178"/>
      <c r="E1019" s="178"/>
      <c r="F1019" s="223"/>
      <c r="G1019" s="144"/>
    </row>
    <row r="1020" spans="1:7" x14ac:dyDescent="0.2">
      <c r="A1020" s="318" t="s">
        <v>4794</v>
      </c>
      <c r="B1020" s="319"/>
      <c r="C1020" s="319"/>
      <c r="D1020" s="319"/>
      <c r="E1020" s="319"/>
      <c r="F1020" s="320"/>
      <c r="G1020" s="183" t="s">
        <v>230</v>
      </c>
    </row>
    <row r="1021" spans="1:7" x14ac:dyDescent="0.2">
      <c r="G1021" s="144"/>
    </row>
    <row r="1022" spans="1:7" ht="21" x14ac:dyDescent="0.2">
      <c r="A1022" s="175" t="s">
        <v>4118</v>
      </c>
      <c r="B1022" s="174" t="s">
        <v>4117</v>
      </c>
      <c r="C1022" s="171" t="s">
        <v>4114</v>
      </c>
      <c r="D1022" s="171" t="s">
        <v>4113</v>
      </c>
      <c r="E1022" s="171" t="s">
        <v>4112</v>
      </c>
      <c r="F1022" s="182" t="s">
        <v>4116</v>
      </c>
      <c r="G1022" s="181" t="s">
        <v>4115</v>
      </c>
    </row>
    <row r="1023" spans="1:7" x14ac:dyDescent="0.2">
      <c r="A1023" s="163">
        <v>8</v>
      </c>
      <c r="B1023" s="131" t="s">
        <v>4093</v>
      </c>
      <c r="C1023" s="152">
        <v>5.65</v>
      </c>
      <c r="D1023" s="152">
        <v>12.31</v>
      </c>
      <c r="E1023" s="83">
        <v>117.99</v>
      </c>
      <c r="F1023" s="212">
        <v>0.20280000000000001</v>
      </c>
      <c r="G1023" s="161">
        <f>TRUNC(F1023*D1023,2)</f>
        <v>2.4900000000000002</v>
      </c>
    </row>
    <row r="1024" spans="1:7" x14ac:dyDescent="0.2">
      <c r="A1024" s="158">
        <v>12</v>
      </c>
      <c r="B1024" s="134" t="s">
        <v>3956</v>
      </c>
      <c r="C1024" s="152">
        <v>8.56</v>
      </c>
      <c r="D1024" s="152">
        <v>18.649999999999999</v>
      </c>
      <c r="E1024" s="83">
        <v>117.99</v>
      </c>
      <c r="F1024" s="211">
        <v>0.2</v>
      </c>
      <c r="G1024" s="161">
        <f>TRUNC(F1024*D1024,2)</f>
        <v>3.73</v>
      </c>
    </row>
    <row r="1025" spans="1:7" x14ac:dyDescent="0.2">
      <c r="A1025" s="311" t="s">
        <v>4138</v>
      </c>
      <c r="B1025" s="311"/>
      <c r="C1025" s="311"/>
      <c r="D1025" s="311"/>
      <c r="E1025" s="311"/>
      <c r="F1025" s="311"/>
      <c r="G1025" s="155">
        <f>SUM(G1023:G1024)</f>
        <v>6.2200000000000006</v>
      </c>
    </row>
    <row r="1026" spans="1:7" x14ac:dyDescent="0.2">
      <c r="G1026" s="144"/>
    </row>
    <row r="1027" spans="1:7" ht="21" x14ac:dyDescent="0.2">
      <c r="A1027" s="175" t="s">
        <v>4118</v>
      </c>
      <c r="B1027" s="174" t="s">
        <v>4130</v>
      </c>
      <c r="C1027" s="171" t="s">
        <v>4129</v>
      </c>
      <c r="D1027" s="171" t="s">
        <v>4128</v>
      </c>
      <c r="E1027" s="171" t="s">
        <v>4116</v>
      </c>
      <c r="F1027" s="173" t="s">
        <v>4127</v>
      </c>
      <c r="G1027" s="144"/>
    </row>
    <row r="1028" spans="1:7" x14ac:dyDescent="0.2">
      <c r="A1028" s="132">
        <v>3035</v>
      </c>
      <c r="B1028" s="131" t="s">
        <v>2545</v>
      </c>
      <c r="C1028" s="130" t="s">
        <v>230</v>
      </c>
      <c r="D1028" s="141">
        <v>4.88</v>
      </c>
      <c r="E1028" s="141">
        <v>1</v>
      </c>
      <c r="F1028" s="127">
        <f>TRUNC(E1028*D1028,2)</f>
        <v>4.88</v>
      </c>
      <c r="G1028" s="144"/>
    </row>
    <row r="1029" spans="1:7" x14ac:dyDescent="0.2">
      <c r="A1029" s="311" t="s">
        <v>4125</v>
      </c>
      <c r="B1029" s="311"/>
      <c r="C1029" s="311"/>
      <c r="D1029" s="311"/>
      <c r="E1029" s="311"/>
      <c r="F1029" s="165">
        <f>SUM(F1028)</f>
        <v>4.88</v>
      </c>
      <c r="G1029" s="144"/>
    </row>
    <row r="1030" spans="1:7" x14ac:dyDescent="0.2">
      <c r="G1030" s="144"/>
    </row>
    <row r="1031" spans="1:7" x14ac:dyDescent="0.2">
      <c r="A1031" s="312" t="s">
        <v>4124</v>
      </c>
      <c r="B1031" s="312"/>
      <c r="C1031" s="312"/>
      <c r="D1031" s="312"/>
      <c r="E1031" s="312"/>
      <c r="F1031" s="173">
        <f>F1029+G1025</f>
        <v>11.100000000000001</v>
      </c>
      <c r="G1031" s="144"/>
    </row>
    <row r="1032" spans="1:7" x14ac:dyDescent="0.2">
      <c r="A1032" s="312" t="s">
        <v>4742</v>
      </c>
      <c r="B1032" s="312"/>
      <c r="C1032" s="312"/>
      <c r="D1032" s="312"/>
      <c r="E1032" s="313"/>
      <c r="F1032" s="180">
        <f>TRUNC('compos apresentar'!F1031*bdi!$D$19,2)</f>
        <v>2.25</v>
      </c>
      <c r="G1032" s="144"/>
    </row>
    <row r="1033" spans="1:7" x14ac:dyDescent="0.2">
      <c r="A1033" s="312" t="s">
        <v>4123</v>
      </c>
      <c r="B1033" s="312"/>
      <c r="C1033" s="312"/>
      <c r="D1033" s="312"/>
      <c r="E1033" s="312"/>
      <c r="F1033" s="217">
        <f>SUM(F1031:F1032)</f>
        <v>13.350000000000001</v>
      </c>
      <c r="G1033" s="144"/>
    </row>
    <row r="1034" spans="1:7" x14ac:dyDescent="0.2">
      <c r="A1034" s="178"/>
      <c r="B1034" s="178"/>
      <c r="C1034" s="178"/>
      <c r="D1034" s="178"/>
      <c r="E1034" s="178"/>
      <c r="F1034" s="223"/>
      <c r="G1034" s="144"/>
    </row>
    <row r="1035" spans="1:7" x14ac:dyDescent="0.2">
      <c r="A1035" s="178"/>
      <c r="B1035" s="178"/>
      <c r="C1035" s="178"/>
      <c r="D1035" s="178"/>
      <c r="E1035" s="178"/>
      <c r="F1035" s="178"/>
      <c r="G1035" s="144"/>
    </row>
    <row r="1036" spans="1:7" x14ac:dyDescent="0.2">
      <c r="A1036" s="188">
        <v>70305</v>
      </c>
      <c r="B1036" s="315" t="s">
        <v>2466</v>
      </c>
      <c r="C1036" s="315"/>
      <c r="D1036" s="315"/>
      <c r="E1036" s="315"/>
      <c r="F1036" s="315"/>
      <c r="G1036" s="183" t="s">
        <v>230</v>
      </c>
    </row>
    <row r="1037" spans="1:7" x14ac:dyDescent="0.2">
      <c r="G1037" s="144"/>
    </row>
    <row r="1038" spans="1:7" ht="21" x14ac:dyDescent="0.2">
      <c r="A1038" s="175" t="s">
        <v>4118</v>
      </c>
      <c r="B1038" s="174" t="s">
        <v>4117</v>
      </c>
      <c r="C1038" s="171" t="s">
        <v>4114</v>
      </c>
      <c r="D1038" s="171" t="s">
        <v>4113</v>
      </c>
      <c r="E1038" s="171" t="s">
        <v>4112</v>
      </c>
      <c r="F1038" s="182" t="s">
        <v>4116</v>
      </c>
      <c r="G1038" s="181" t="s">
        <v>4115</v>
      </c>
    </row>
    <row r="1039" spans="1:7" x14ac:dyDescent="0.2">
      <c r="A1039" s="163">
        <v>8</v>
      </c>
      <c r="B1039" s="131" t="s">
        <v>4093</v>
      </c>
      <c r="C1039" s="152">
        <v>5.65</v>
      </c>
      <c r="D1039" s="152">
        <v>12.31</v>
      </c>
      <c r="E1039" s="83">
        <v>117.99</v>
      </c>
      <c r="F1039" s="212">
        <v>0.50700000000000001</v>
      </c>
      <c r="G1039" s="161">
        <f>TRUNC(F1039*D1039,2)</f>
        <v>6.24</v>
      </c>
    </row>
    <row r="1040" spans="1:7" x14ac:dyDescent="0.2">
      <c r="A1040" s="158">
        <v>12</v>
      </c>
      <c r="B1040" s="134" t="s">
        <v>3956</v>
      </c>
      <c r="C1040" s="152">
        <v>8.56</v>
      </c>
      <c r="D1040" s="152">
        <v>18.649999999999999</v>
      </c>
      <c r="E1040" s="83">
        <v>117.99</v>
      </c>
      <c r="F1040" s="211">
        <v>0.5</v>
      </c>
      <c r="G1040" s="161">
        <f>TRUNC(F1040*D1040,2)</f>
        <v>9.32</v>
      </c>
    </row>
    <row r="1041" spans="1:7" x14ac:dyDescent="0.2">
      <c r="A1041" s="311" t="s">
        <v>4138</v>
      </c>
      <c r="B1041" s="311"/>
      <c r="C1041" s="311"/>
      <c r="D1041" s="311"/>
      <c r="E1041" s="311"/>
      <c r="F1041" s="311"/>
      <c r="G1041" s="155">
        <f>SUM(G1039:G1040)</f>
        <v>15.56</v>
      </c>
    </row>
    <row r="1042" spans="1:7" x14ac:dyDescent="0.2">
      <c r="G1042" s="144"/>
    </row>
    <row r="1043" spans="1:7" ht="21" x14ac:dyDescent="0.2">
      <c r="A1043" s="175" t="s">
        <v>4118</v>
      </c>
      <c r="B1043" s="174" t="s">
        <v>4130</v>
      </c>
      <c r="C1043" s="171" t="s">
        <v>4129</v>
      </c>
      <c r="D1043" s="171" t="s">
        <v>4128</v>
      </c>
      <c r="E1043" s="171" t="s">
        <v>4116</v>
      </c>
      <c r="F1043" s="173" t="s">
        <v>4127</v>
      </c>
      <c r="G1043" s="144"/>
    </row>
    <row r="1044" spans="1:7" ht="22.5" x14ac:dyDescent="0.2">
      <c r="A1044" s="132">
        <v>3042</v>
      </c>
      <c r="B1044" s="131" t="s">
        <v>3454</v>
      </c>
      <c r="C1044" s="130" t="s">
        <v>230</v>
      </c>
      <c r="D1044" s="141">
        <v>24.91</v>
      </c>
      <c r="E1044" s="141">
        <v>1.0720000000000001</v>
      </c>
      <c r="F1044" s="127">
        <f>TRUNC(E1044*D1044,2)</f>
        <v>26.7</v>
      </c>
      <c r="G1044" s="144"/>
    </row>
    <row r="1045" spans="1:7" x14ac:dyDescent="0.2">
      <c r="A1045" s="311" t="s">
        <v>4125</v>
      </c>
      <c r="B1045" s="311"/>
      <c r="C1045" s="311"/>
      <c r="D1045" s="311"/>
      <c r="E1045" s="311"/>
      <c r="F1045" s="165">
        <f>SUM(F1044)</f>
        <v>26.7</v>
      </c>
      <c r="G1045" s="144"/>
    </row>
    <row r="1046" spans="1:7" x14ac:dyDescent="0.2">
      <c r="G1046" s="144"/>
    </row>
    <row r="1047" spans="1:7" x14ac:dyDescent="0.2">
      <c r="A1047" s="312" t="s">
        <v>4124</v>
      </c>
      <c r="B1047" s="312"/>
      <c r="C1047" s="312"/>
      <c r="D1047" s="312"/>
      <c r="E1047" s="312"/>
      <c r="F1047" s="173">
        <f>F1045+G1041</f>
        <v>42.26</v>
      </c>
      <c r="G1047" s="144"/>
    </row>
    <row r="1048" spans="1:7" ht="12.75" customHeight="1" x14ac:dyDescent="0.2">
      <c r="A1048" s="312" t="s">
        <v>4742</v>
      </c>
      <c r="B1048" s="312"/>
      <c r="C1048" s="312"/>
      <c r="D1048" s="312"/>
      <c r="E1048" s="313"/>
      <c r="F1048" s="180">
        <f>TRUNC('compos apresentar'!F1047*bdi!$D$19,2)</f>
        <v>8.59</v>
      </c>
      <c r="G1048" s="144"/>
    </row>
    <row r="1049" spans="1:7" x14ac:dyDescent="0.2">
      <c r="A1049" s="312" t="s">
        <v>4123</v>
      </c>
      <c r="B1049" s="312"/>
      <c r="C1049" s="312"/>
      <c r="D1049" s="312"/>
      <c r="E1049" s="312"/>
      <c r="F1049" s="217">
        <f>SUM(F1047:F1048)</f>
        <v>50.849999999999994</v>
      </c>
      <c r="G1049" s="144"/>
    </row>
    <row r="1050" spans="1:7" x14ac:dyDescent="0.2">
      <c r="A1050" s="178"/>
      <c r="B1050" s="178"/>
      <c r="C1050" s="178"/>
      <c r="D1050" s="178"/>
      <c r="E1050" s="178"/>
      <c r="F1050" s="178"/>
      <c r="G1050" s="144"/>
    </row>
    <row r="1051" spans="1:7" ht="21" x14ac:dyDescent="0.2">
      <c r="A1051" s="188" t="s">
        <v>1842</v>
      </c>
      <c r="B1051" s="315" t="s">
        <v>1843</v>
      </c>
      <c r="C1051" s="315"/>
      <c r="D1051" s="315"/>
      <c r="E1051" s="315"/>
      <c r="F1051" s="315"/>
      <c r="G1051" s="183" t="s">
        <v>230</v>
      </c>
    </row>
    <row r="1052" spans="1:7" x14ac:dyDescent="0.2">
      <c r="G1052" s="144"/>
    </row>
    <row r="1053" spans="1:7" ht="21" x14ac:dyDescent="0.2">
      <c r="A1053" s="175" t="s">
        <v>4118</v>
      </c>
      <c r="B1053" s="174" t="s">
        <v>4117</v>
      </c>
      <c r="C1053" s="171" t="s">
        <v>4114</v>
      </c>
      <c r="D1053" s="171" t="s">
        <v>4113</v>
      </c>
      <c r="E1053" s="171" t="s">
        <v>4112</v>
      </c>
      <c r="F1053" s="182" t="s">
        <v>4116</v>
      </c>
      <c r="G1053" s="181" t="s">
        <v>4115</v>
      </c>
    </row>
    <row r="1054" spans="1:7" x14ac:dyDescent="0.2">
      <c r="A1054" s="163">
        <v>8</v>
      </c>
      <c r="B1054" s="131" t="s">
        <v>4093</v>
      </c>
      <c r="C1054" s="152">
        <v>5.65</v>
      </c>
      <c r="D1054" s="152">
        <v>12.31</v>
      </c>
      <c r="E1054" s="83">
        <v>117.99</v>
      </c>
      <c r="F1054" s="212">
        <v>1.014</v>
      </c>
      <c r="G1054" s="161">
        <f>TRUNC(F1054*D1054,2)</f>
        <v>12.48</v>
      </c>
    </row>
    <row r="1055" spans="1:7" x14ac:dyDescent="0.2">
      <c r="A1055" s="158">
        <v>12</v>
      </c>
      <c r="B1055" s="134" t="s">
        <v>3956</v>
      </c>
      <c r="C1055" s="152">
        <v>8.56</v>
      </c>
      <c r="D1055" s="152">
        <v>18.649999999999999</v>
      </c>
      <c r="E1055" s="83">
        <v>117.99</v>
      </c>
      <c r="F1055" s="211">
        <v>1</v>
      </c>
      <c r="G1055" s="161">
        <f>TRUNC(F1055*D1055,2)</f>
        <v>18.649999999999999</v>
      </c>
    </row>
    <row r="1056" spans="1:7" x14ac:dyDescent="0.2">
      <c r="A1056" s="311" t="s">
        <v>4138</v>
      </c>
      <c r="B1056" s="311"/>
      <c r="C1056" s="311"/>
      <c r="D1056" s="311"/>
      <c r="E1056" s="311"/>
      <c r="F1056" s="311"/>
      <c r="G1056" s="155">
        <f>SUM(G1054:G1055)</f>
        <v>31.13</v>
      </c>
    </row>
    <row r="1057" spans="1:7" x14ac:dyDescent="0.2">
      <c r="G1057" s="144"/>
    </row>
    <row r="1058" spans="1:7" ht="21" x14ac:dyDescent="0.2">
      <c r="A1058" s="175" t="s">
        <v>4118</v>
      </c>
      <c r="B1058" s="174" t="s">
        <v>4130</v>
      </c>
      <c r="C1058" s="171" t="s">
        <v>4129</v>
      </c>
      <c r="D1058" s="171" t="s">
        <v>4128</v>
      </c>
      <c r="E1058" s="171" t="s">
        <v>4116</v>
      </c>
      <c r="F1058" s="173" t="s">
        <v>4127</v>
      </c>
      <c r="G1058" s="144"/>
    </row>
    <row r="1059" spans="1:7" ht="22.5" x14ac:dyDescent="0.2">
      <c r="A1059" s="132" t="s">
        <v>3453</v>
      </c>
      <c r="B1059" s="131" t="s">
        <v>3452</v>
      </c>
      <c r="C1059" s="130" t="s">
        <v>230</v>
      </c>
      <c r="D1059" s="141">
        <v>95.56</v>
      </c>
      <c r="E1059" s="141">
        <v>1.0107999999999999</v>
      </c>
      <c r="F1059" s="127">
        <f>TRUNC(E1059*D1059,2)</f>
        <v>96.59</v>
      </c>
      <c r="G1059" s="144"/>
    </row>
    <row r="1060" spans="1:7" x14ac:dyDescent="0.2">
      <c r="A1060" s="311" t="s">
        <v>4125</v>
      </c>
      <c r="B1060" s="311"/>
      <c r="C1060" s="311"/>
      <c r="D1060" s="311"/>
      <c r="E1060" s="311"/>
      <c r="F1060" s="165">
        <f>SUM(F1059)</f>
        <v>96.59</v>
      </c>
      <c r="G1060" s="144"/>
    </row>
    <row r="1061" spans="1:7" x14ac:dyDescent="0.2">
      <c r="G1061" s="144"/>
    </row>
    <row r="1062" spans="1:7" x14ac:dyDescent="0.2">
      <c r="A1062" s="312" t="s">
        <v>4124</v>
      </c>
      <c r="B1062" s="312"/>
      <c r="C1062" s="312"/>
      <c r="D1062" s="312"/>
      <c r="E1062" s="312"/>
      <c r="F1062" s="173">
        <f>F1060+G1056</f>
        <v>127.72</v>
      </c>
      <c r="G1062" s="144"/>
    </row>
    <row r="1063" spans="1:7" ht="12.75" customHeight="1" x14ac:dyDescent="0.2">
      <c r="A1063" s="312" t="s">
        <v>4742</v>
      </c>
      <c r="B1063" s="312"/>
      <c r="C1063" s="312"/>
      <c r="D1063" s="312"/>
      <c r="E1063" s="313"/>
      <c r="F1063" s="180">
        <f>TRUNC('compos apresentar'!F1062*bdi!$D$19,2)</f>
        <v>25.97</v>
      </c>
      <c r="G1063" s="144"/>
    </row>
    <row r="1064" spans="1:7" x14ac:dyDescent="0.2">
      <c r="A1064" s="312" t="s">
        <v>4123</v>
      </c>
      <c r="B1064" s="312"/>
      <c r="C1064" s="312"/>
      <c r="D1064" s="312"/>
      <c r="E1064" s="312"/>
      <c r="F1064" s="217">
        <f>SUM(F1062:F1063)</f>
        <v>153.69</v>
      </c>
      <c r="G1064" s="144"/>
    </row>
    <row r="1065" spans="1:7" x14ac:dyDescent="0.2">
      <c r="A1065" s="178"/>
      <c r="B1065" s="178"/>
      <c r="C1065" s="178"/>
      <c r="D1065" s="178"/>
      <c r="E1065" s="178"/>
      <c r="F1065" s="223"/>
      <c r="G1065" s="144"/>
    </row>
    <row r="1066" spans="1:7" ht="31.5" x14ac:dyDescent="0.2">
      <c r="A1066" s="314" t="s">
        <v>4795</v>
      </c>
      <c r="B1066" s="314"/>
      <c r="C1066" s="314"/>
      <c r="D1066" s="314"/>
      <c r="E1066" s="314"/>
      <c r="F1066" s="314"/>
      <c r="G1066" s="171" t="s">
        <v>4155</v>
      </c>
    </row>
    <row r="1067" spans="1:7" x14ac:dyDescent="0.2">
      <c r="G1067" s="144"/>
    </row>
    <row r="1068" spans="1:7" ht="21" x14ac:dyDescent="0.2">
      <c r="A1068" s="175" t="s">
        <v>4118</v>
      </c>
      <c r="B1068" s="174" t="s">
        <v>4117</v>
      </c>
      <c r="C1068" s="171" t="s">
        <v>4114</v>
      </c>
      <c r="D1068" s="171" t="s">
        <v>4113</v>
      </c>
      <c r="E1068" s="171" t="s">
        <v>4112</v>
      </c>
      <c r="F1068" s="182" t="s">
        <v>4116</v>
      </c>
      <c r="G1068" s="181" t="s">
        <v>4115</v>
      </c>
    </row>
    <row r="1069" spans="1:7" x14ac:dyDescent="0.2">
      <c r="A1069" s="162">
        <v>8</v>
      </c>
      <c r="B1069" s="128" t="s">
        <v>4141</v>
      </c>
      <c r="C1069" s="152">
        <v>5.65</v>
      </c>
      <c r="D1069" s="152">
        <v>12.31</v>
      </c>
      <c r="E1069" s="83">
        <v>117.99</v>
      </c>
      <c r="F1069" s="127">
        <v>1.01E-2</v>
      </c>
      <c r="G1069" s="161">
        <f>TRUNC(F1069*D1069,2)</f>
        <v>0.12</v>
      </c>
    </row>
    <row r="1070" spans="1:7" x14ac:dyDescent="0.2">
      <c r="A1070" s="149">
        <v>12</v>
      </c>
      <c r="B1070" s="138" t="s">
        <v>4213</v>
      </c>
      <c r="C1070" s="152">
        <v>8.56</v>
      </c>
      <c r="D1070" s="152">
        <v>18.649999999999999</v>
      </c>
      <c r="E1070" s="83">
        <v>117.99</v>
      </c>
      <c r="F1070" s="137">
        <v>1.01E-2</v>
      </c>
      <c r="G1070" s="161">
        <f>TRUNC(F1070*D1070,2)</f>
        <v>0.18</v>
      </c>
    </row>
    <row r="1071" spans="1:7" x14ac:dyDescent="0.2">
      <c r="A1071" s="311" t="s">
        <v>4138</v>
      </c>
      <c r="B1071" s="311"/>
      <c r="C1071" s="311"/>
      <c r="D1071" s="311"/>
      <c r="E1071" s="311"/>
      <c r="F1071" s="311"/>
      <c r="G1071" s="155">
        <f>SUM(G1069:G1070)</f>
        <v>0.3</v>
      </c>
    </row>
    <row r="1072" spans="1:7" x14ac:dyDescent="0.2">
      <c r="G1072" s="144"/>
    </row>
    <row r="1073" spans="1:7" ht="21" x14ac:dyDescent="0.2">
      <c r="A1073" s="175" t="s">
        <v>4118</v>
      </c>
      <c r="B1073" s="174" t="s">
        <v>4130</v>
      </c>
      <c r="C1073" s="171" t="s">
        <v>4129</v>
      </c>
      <c r="D1073" s="171" t="s">
        <v>4128</v>
      </c>
      <c r="E1073" s="171" t="s">
        <v>4116</v>
      </c>
      <c r="F1073" s="173" t="s">
        <v>4127</v>
      </c>
      <c r="G1073" s="144"/>
    </row>
    <row r="1074" spans="1:7" x14ac:dyDescent="0.2">
      <c r="A1074" s="129">
        <v>3058</v>
      </c>
      <c r="B1074" s="128" t="s">
        <v>4796</v>
      </c>
      <c r="C1074" s="127" t="s">
        <v>3287</v>
      </c>
      <c r="D1074" s="127">
        <v>1.38</v>
      </c>
      <c r="E1074" s="225">
        <v>0.93</v>
      </c>
      <c r="F1074" s="127">
        <f>TRUNC(E1074*D1074,2)</f>
        <v>1.28</v>
      </c>
      <c r="G1074" s="144"/>
    </row>
    <row r="1075" spans="1:7" x14ac:dyDescent="0.2">
      <c r="A1075" s="311" t="s">
        <v>4125</v>
      </c>
      <c r="B1075" s="311"/>
      <c r="C1075" s="311"/>
      <c r="D1075" s="311"/>
      <c r="E1075" s="311"/>
      <c r="F1075" s="165">
        <f>SUM(F1074)</f>
        <v>1.28</v>
      </c>
      <c r="G1075" s="144"/>
    </row>
    <row r="1076" spans="1:7" x14ac:dyDescent="0.2">
      <c r="G1076" s="144"/>
    </row>
    <row r="1077" spans="1:7" x14ac:dyDescent="0.2">
      <c r="A1077" s="312" t="s">
        <v>4124</v>
      </c>
      <c r="B1077" s="312"/>
      <c r="C1077" s="312"/>
      <c r="D1077" s="312"/>
      <c r="E1077" s="312"/>
      <c r="F1077" s="173">
        <f>F1075+G1071</f>
        <v>1.58</v>
      </c>
      <c r="G1077" s="144"/>
    </row>
    <row r="1078" spans="1:7" x14ac:dyDescent="0.2">
      <c r="A1078" s="312" t="s">
        <v>4742</v>
      </c>
      <c r="B1078" s="312"/>
      <c r="C1078" s="312"/>
      <c r="D1078" s="312"/>
      <c r="E1078" s="313"/>
      <c r="F1078" s="180">
        <f>TRUNC('compos apresentar'!F1077*bdi!$D$19,2)</f>
        <v>0.32</v>
      </c>
      <c r="G1078" s="144"/>
    </row>
    <row r="1079" spans="1:7" x14ac:dyDescent="0.2">
      <c r="A1079" s="312" t="s">
        <v>4123</v>
      </c>
      <c r="B1079" s="312"/>
      <c r="C1079" s="312"/>
      <c r="D1079" s="312"/>
      <c r="E1079" s="312"/>
      <c r="F1079" s="179">
        <f>SUM(F1077:F1078)</f>
        <v>1.9000000000000001</v>
      </c>
      <c r="G1079" s="144"/>
    </row>
    <row r="1080" spans="1:7" x14ac:dyDescent="0.2">
      <c r="A1080" s="178"/>
      <c r="B1080" s="178"/>
      <c r="C1080" s="178"/>
      <c r="D1080" s="178"/>
      <c r="E1080" s="178"/>
      <c r="F1080" s="178"/>
      <c r="G1080" s="144"/>
    </row>
    <row r="1081" spans="1:7" ht="31.5" x14ac:dyDescent="0.2">
      <c r="A1081" s="314" t="s">
        <v>4797</v>
      </c>
      <c r="B1081" s="314"/>
      <c r="C1081" s="314"/>
      <c r="D1081" s="314"/>
      <c r="E1081" s="314"/>
      <c r="F1081" s="314"/>
      <c r="G1081" s="171" t="s">
        <v>4155</v>
      </c>
    </row>
    <row r="1082" spans="1:7" x14ac:dyDescent="0.2">
      <c r="G1082" s="144"/>
    </row>
    <row r="1083" spans="1:7" ht="21" x14ac:dyDescent="0.2">
      <c r="A1083" s="175" t="s">
        <v>4118</v>
      </c>
      <c r="B1083" s="174" t="s">
        <v>4117</v>
      </c>
      <c r="C1083" s="171" t="s">
        <v>4114</v>
      </c>
      <c r="D1083" s="171" t="s">
        <v>4113</v>
      </c>
      <c r="E1083" s="171" t="s">
        <v>4112</v>
      </c>
      <c r="F1083" s="182" t="s">
        <v>4116</v>
      </c>
      <c r="G1083" s="181" t="s">
        <v>4115</v>
      </c>
    </row>
    <row r="1084" spans="1:7" x14ac:dyDescent="0.2">
      <c r="A1084" s="162">
        <v>8</v>
      </c>
      <c r="B1084" s="128" t="s">
        <v>4141</v>
      </c>
      <c r="C1084" s="152">
        <v>5.65</v>
      </c>
      <c r="D1084" s="152">
        <v>12.31</v>
      </c>
      <c r="E1084" s="83">
        <v>117.99</v>
      </c>
      <c r="F1084" s="127">
        <v>4.0500000000000001E-2</v>
      </c>
      <c r="G1084" s="161">
        <f>TRUNC(F1084*D1084,2)</f>
        <v>0.49</v>
      </c>
    </row>
    <row r="1085" spans="1:7" x14ac:dyDescent="0.2">
      <c r="A1085" s="149">
        <v>12</v>
      </c>
      <c r="B1085" s="138" t="s">
        <v>4213</v>
      </c>
      <c r="C1085" s="152">
        <v>8.56</v>
      </c>
      <c r="D1085" s="152">
        <v>18.649999999999999</v>
      </c>
      <c r="E1085" s="83">
        <v>117.99</v>
      </c>
      <c r="F1085" s="137">
        <v>4.0500000000000001E-2</v>
      </c>
      <c r="G1085" s="161">
        <f>TRUNC(F1085*D1085,2)</f>
        <v>0.75</v>
      </c>
    </row>
    <row r="1086" spans="1:7" x14ac:dyDescent="0.2">
      <c r="A1086" s="311" t="s">
        <v>4138</v>
      </c>
      <c r="B1086" s="311"/>
      <c r="C1086" s="311"/>
      <c r="D1086" s="311"/>
      <c r="E1086" s="311"/>
      <c r="F1086" s="311"/>
      <c r="G1086" s="155">
        <f>SUM(G1084:G1085)</f>
        <v>1.24</v>
      </c>
    </row>
    <row r="1087" spans="1:7" x14ac:dyDescent="0.2">
      <c r="G1087" s="144"/>
    </row>
    <row r="1088" spans="1:7" ht="21" x14ac:dyDescent="0.2">
      <c r="A1088" s="175" t="s">
        <v>4118</v>
      </c>
      <c r="B1088" s="174" t="s">
        <v>4130</v>
      </c>
      <c r="C1088" s="171" t="s">
        <v>4129</v>
      </c>
      <c r="D1088" s="171" t="s">
        <v>4128</v>
      </c>
      <c r="E1088" s="171" t="s">
        <v>4116</v>
      </c>
      <c r="F1088" s="173" t="s">
        <v>4127</v>
      </c>
      <c r="G1088" s="144"/>
    </row>
    <row r="1089" spans="1:7" x14ac:dyDescent="0.2">
      <c r="A1089" s="129">
        <v>3059</v>
      </c>
      <c r="B1089" s="128" t="s">
        <v>4798</v>
      </c>
      <c r="C1089" s="127" t="s">
        <v>3287</v>
      </c>
      <c r="D1089" s="127">
        <v>1.96</v>
      </c>
      <c r="E1089" s="225">
        <v>1</v>
      </c>
      <c r="F1089" s="127">
        <f>TRUNC(E1089*D1089,2)</f>
        <v>1.96</v>
      </c>
      <c r="G1089" s="144"/>
    </row>
    <row r="1090" spans="1:7" x14ac:dyDescent="0.2">
      <c r="A1090" s="311" t="s">
        <v>4125</v>
      </c>
      <c r="B1090" s="311"/>
      <c r="C1090" s="311"/>
      <c r="D1090" s="311"/>
      <c r="E1090" s="311"/>
      <c r="F1090" s="165">
        <f>SUM(F1089)</f>
        <v>1.96</v>
      </c>
      <c r="G1090" s="144"/>
    </row>
    <row r="1091" spans="1:7" x14ac:dyDescent="0.2">
      <c r="G1091" s="144"/>
    </row>
    <row r="1092" spans="1:7" x14ac:dyDescent="0.2">
      <c r="A1092" s="312" t="s">
        <v>4124</v>
      </c>
      <c r="B1092" s="312"/>
      <c r="C1092" s="312"/>
      <c r="D1092" s="312"/>
      <c r="E1092" s="312"/>
      <c r="F1092" s="173">
        <f>F1090+G1086</f>
        <v>3.2</v>
      </c>
      <c r="G1092" s="144"/>
    </row>
    <row r="1093" spans="1:7" x14ac:dyDescent="0.2">
      <c r="A1093" s="312" t="s">
        <v>4742</v>
      </c>
      <c r="B1093" s="312"/>
      <c r="C1093" s="312"/>
      <c r="D1093" s="312"/>
      <c r="E1093" s="313"/>
      <c r="F1093" s="180">
        <f>TRUNC('compos apresentar'!F1092*bdi!$D$19,2)</f>
        <v>0.65</v>
      </c>
      <c r="G1093" s="144"/>
    </row>
    <row r="1094" spans="1:7" x14ac:dyDescent="0.2">
      <c r="A1094" s="312" t="s">
        <v>4123</v>
      </c>
      <c r="B1094" s="312"/>
      <c r="C1094" s="312"/>
      <c r="D1094" s="312"/>
      <c r="E1094" s="312"/>
      <c r="F1094" s="179">
        <f>SUM(F1092:F1093)</f>
        <v>3.85</v>
      </c>
      <c r="G1094" s="144"/>
    </row>
    <row r="1095" spans="1:7" x14ac:dyDescent="0.2">
      <c r="A1095" s="178"/>
      <c r="B1095" s="178"/>
      <c r="C1095" s="178"/>
      <c r="D1095" s="178"/>
      <c r="E1095" s="178"/>
      <c r="F1095" s="178"/>
      <c r="G1095" s="144"/>
    </row>
    <row r="1096" spans="1:7" ht="31.5" x14ac:dyDescent="0.2">
      <c r="A1096" s="314" t="s">
        <v>4799</v>
      </c>
      <c r="B1096" s="314"/>
      <c r="C1096" s="314"/>
      <c r="D1096" s="314"/>
      <c r="E1096" s="314"/>
      <c r="F1096" s="314"/>
      <c r="G1096" s="171" t="s">
        <v>4155</v>
      </c>
    </row>
    <row r="1097" spans="1:7" x14ac:dyDescent="0.2">
      <c r="G1097" s="144"/>
    </row>
    <row r="1098" spans="1:7" ht="21" x14ac:dyDescent="0.2">
      <c r="A1098" s="175" t="s">
        <v>4118</v>
      </c>
      <c r="B1098" s="174" t="s">
        <v>4117</v>
      </c>
      <c r="C1098" s="171" t="s">
        <v>4114</v>
      </c>
      <c r="D1098" s="171" t="s">
        <v>4113</v>
      </c>
      <c r="E1098" s="171" t="s">
        <v>4112</v>
      </c>
      <c r="F1098" s="182" t="s">
        <v>4116</v>
      </c>
      <c r="G1098" s="181" t="s">
        <v>4115</v>
      </c>
    </row>
    <row r="1099" spans="1:7" x14ac:dyDescent="0.2">
      <c r="A1099" s="162">
        <v>8</v>
      </c>
      <c r="B1099" s="128" t="s">
        <v>4141</v>
      </c>
      <c r="C1099" s="152">
        <v>5.65</v>
      </c>
      <c r="D1099" s="152">
        <v>12.31</v>
      </c>
      <c r="E1099" s="83">
        <v>117.99</v>
      </c>
      <c r="F1099" s="127">
        <v>6.0499999999999998E-2</v>
      </c>
      <c r="G1099" s="161">
        <f>TRUNC(F1099*D1099,2)</f>
        <v>0.74</v>
      </c>
    </row>
    <row r="1100" spans="1:7" x14ac:dyDescent="0.2">
      <c r="A1100" s="149">
        <v>12</v>
      </c>
      <c r="B1100" s="138" t="s">
        <v>4213</v>
      </c>
      <c r="C1100" s="152">
        <v>8.56</v>
      </c>
      <c r="D1100" s="152">
        <v>18.649999999999999</v>
      </c>
      <c r="E1100" s="83">
        <v>117.99</v>
      </c>
      <c r="F1100" s="137">
        <v>6.0499999999999998E-2</v>
      </c>
      <c r="G1100" s="161">
        <f>TRUNC(F1100*D1100,2)</f>
        <v>1.1200000000000001</v>
      </c>
    </row>
    <row r="1101" spans="1:7" x14ac:dyDescent="0.2">
      <c r="A1101" s="311" t="s">
        <v>4138</v>
      </c>
      <c r="B1101" s="311"/>
      <c r="C1101" s="311"/>
      <c r="D1101" s="311"/>
      <c r="E1101" s="311"/>
      <c r="F1101" s="311"/>
      <c r="G1101" s="155">
        <f>SUM(G1099:G1100)</f>
        <v>1.86</v>
      </c>
    </row>
    <row r="1102" spans="1:7" x14ac:dyDescent="0.2">
      <c r="G1102" s="144"/>
    </row>
    <row r="1103" spans="1:7" ht="21" x14ac:dyDescent="0.2">
      <c r="A1103" s="175" t="s">
        <v>4118</v>
      </c>
      <c r="B1103" s="174" t="s">
        <v>4130</v>
      </c>
      <c r="C1103" s="171" t="s">
        <v>4129</v>
      </c>
      <c r="D1103" s="171" t="s">
        <v>4128</v>
      </c>
      <c r="E1103" s="171" t="s">
        <v>4116</v>
      </c>
      <c r="F1103" s="173" t="s">
        <v>4127</v>
      </c>
      <c r="G1103" s="144"/>
    </row>
    <row r="1104" spans="1:7" x14ac:dyDescent="0.2">
      <c r="A1104" s="129">
        <v>3062</v>
      </c>
      <c r="B1104" s="128" t="s">
        <v>4800</v>
      </c>
      <c r="C1104" s="127" t="s">
        <v>3287</v>
      </c>
      <c r="D1104" s="127">
        <v>2.27</v>
      </c>
      <c r="E1104" s="225">
        <v>1</v>
      </c>
      <c r="F1104" s="127">
        <f>TRUNC(E1104*D1104,2)</f>
        <v>2.27</v>
      </c>
      <c r="G1104" s="144"/>
    </row>
    <row r="1105" spans="1:7" x14ac:dyDescent="0.2">
      <c r="A1105" s="311" t="s">
        <v>4125</v>
      </c>
      <c r="B1105" s="311"/>
      <c r="C1105" s="311"/>
      <c r="D1105" s="311"/>
      <c r="E1105" s="311"/>
      <c r="F1105" s="165">
        <f>SUM(F1104)</f>
        <v>2.27</v>
      </c>
      <c r="G1105" s="144"/>
    </row>
    <row r="1106" spans="1:7" x14ac:dyDescent="0.2">
      <c r="G1106" s="144"/>
    </row>
    <row r="1107" spans="1:7" x14ac:dyDescent="0.2">
      <c r="A1107" s="312" t="s">
        <v>4124</v>
      </c>
      <c r="B1107" s="312"/>
      <c r="C1107" s="312"/>
      <c r="D1107" s="312"/>
      <c r="E1107" s="312"/>
      <c r="F1107" s="173">
        <f>F1105+G1101</f>
        <v>4.13</v>
      </c>
      <c r="G1107" s="144"/>
    </row>
    <row r="1108" spans="1:7" x14ac:dyDescent="0.2">
      <c r="A1108" s="312" t="s">
        <v>4742</v>
      </c>
      <c r="B1108" s="312"/>
      <c r="C1108" s="312"/>
      <c r="D1108" s="312"/>
      <c r="E1108" s="313"/>
      <c r="F1108" s="180">
        <f>TRUNC('compos apresentar'!F1107*bdi!$D$19,2)</f>
        <v>0.84</v>
      </c>
      <c r="G1108" s="144"/>
    </row>
    <row r="1109" spans="1:7" x14ac:dyDescent="0.2">
      <c r="A1109" s="312" t="s">
        <v>4123</v>
      </c>
      <c r="B1109" s="312"/>
      <c r="C1109" s="312"/>
      <c r="D1109" s="312"/>
      <c r="E1109" s="312"/>
      <c r="F1109" s="179">
        <f>SUM(F1107:F1108)</f>
        <v>4.97</v>
      </c>
      <c r="G1109" s="144"/>
    </row>
    <row r="1110" spans="1:7" x14ac:dyDescent="0.2">
      <c r="A1110" s="178"/>
      <c r="B1110" s="178"/>
      <c r="C1110" s="178"/>
      <c r="D1110" s="178"/>
      <c r="E1110" s="178"/>
      <c r="F1110" s="178"/>
      <c r="G1110" s="144"/>
    </row>
    <row r="1111" spans="1:7" x14ac:dyDescent="0.2">
      <c r="A1111" s="178"/>
      <c r="B1111" s="178"/>
      <c r="C1111" s="178"/>
      <c r="D1111" s="178"/>
      <c r="E1111" s="178"/>
      <c r="F1111" s="178"/>
      <c r="G1111" s="144"/>
    </row>
    <row r="1112" spans="1:7" ht="31.5" x14ac:dyDescent="0.2">
      <c r="A1112" s="314" t="s">
        <v>4801</v>
      </c>
      <c r="B1112" s="314"/>
      <c r="C1112" s="314"/>
      <c r="D1112" s="314"/>
      <c r="E1112" s="314"/>
      <c r="F1112" s="314"/>
      <c r="G1112" s="171" t="s">
        <v>4155</v>
      </c>
    </row>
    <row r="1113" spans="1:7" x14ac:dyDescent="0.2">
      <c r="G1113" s="144"/>
    </row>
    <row r="1114" spans="1:7" ht="21" x14ac:dyDescent="0.2">
      <c r="A1114" s="175" t="s">
        <v>4118</v>
      </c>
      <c r="B1114" s="174" t="s">
        <v>4117</v>
      </c>
      <c r="C1114" s="171" t="s">
        <v>4114</v>
      </c>
      <c r="D1114" s="171" t="s">
        <v>4113</v>
      </c>
      <c r="E1114" s="171" t="s">
        <v>4112</v>
      </c>
      <c r="F1114" s="182" t="s">
        <v>4116</v>
      </c>
      <c r="G1114" s="181" t="s">
        <v>4115</v>
      </c>
    </row>
    <row r="1115" spans="1:7" x14ac:dyDescent="0.2">
      <c r="A1115" s="162">
        <v>8</v>
      </c>
      <c r="B1115" s="128" t="s">
        <v>4141</v>
      </c>
      <c r="C1115" s="152">
        <v>5.65</v>
      </c>
      <c r="D1115" s="152">
        <v>12.31</v>
      </c>
      <c r="E1115" s="83">
        <v>117.99</v>
      </c>
      <c r="F1115" s="127">
        <v>0.121</v>
      </c>
      <c r="G1115" s="161">
        <f>TRUNC(F1115*D1115,2)</f>
        <v>1.48</v>
      </c>
    </row>
    <row r="1116" spans="1:7" x14ac:dyDescent="0.2">
      <c r="A1116" s="149">
        <v>12</v>
      </c>
      <c r="B1116" s="138" t="s">
        <v>4213</v>
      </c>
      <c r="C1116" s="152">
        <v>8.56</v>
      </c>
      <c r="D1116" s="152">
        <v>18.649999999999999</v>
      </c>
      <c r="E1116" s="83">
        <v>117.99</v>
      </c>
      <c r="F1116" s="137">
        <v>0.121</v>
      </c>
      <c r="G1116" s="161">
        <f>TRUNC(F1116*D1116,2)</f>
        <v>2.25</v>
      </c>
    </row>
    <row r="1117" spans="1:7" x14ac:dyDescent="0.2">
      <c r="A1117" s="311" t="s">
        <v>4138</v>
      </c>
      <c r="B1117" s="311"/>
      <c r="C1117" s="311"/>
      <c r="D1117" s="311"/>
      <c r="E1117" s="311"/>
      <c r="F1117" s="311"/>
      <c r="G1117" s="155">
        <f>SUM(G1115:G1116)</f>
        <v>3.73</v>
      </c>
    </row>
    <row r="1118" spans="1:7" x14ac:dyDescent="0.2">
      <c r="G1118" s="144"/>
    </row>
    <row r="1119" spans="1:7" ht="21" x14ac:dyDescent="0.2">
      <c r="A1119" s="175" t="s">
        <v>4118</v>
      </c>
      <c r="B1119" s="174" t="s">
        <v>4130</v>
      </c>
      <c r="C1119" s="171" t="s">
        <v>4129</v>
      </c>
      <c r="D1119" s="171" t="s">
        <v>4128</v>
      </c>
      <c r="E1119" s="171" t="s">
        <v>4116</v>
      </c>
      <c r="F1119" s="173" t="s">
        <v>4127</v>
      </c>
      <c r="G1119" s="144"/>
    </row>
    <row r="1120" spans="1:7" x14ac:dyDescent="0.2">
      <c r="A1120" s="129">
        <v>3063</v>
      </c>
      <c r="B1120" s="128" t="s">
        <v>4802</v>
      </c>
      <c r="C1120" s="127" t="s">
        <v>3287</v>
      </c>
      <c r="D1120" s="127">
        <v>2.82</v>
      </c>
      <c r="E1120" s="225">
        <v>1</v>
      </c>
      <c r="F1120" s="127">
        <f>TRUNC(E1120*D1120,2)</f>
        <v>2.82</v>
      </c>
      <c r="G1120" s="144"/>
    </row>
    <row r="1121" spans="1:7" x14ac:dyDescent="0.2">
      <c r="A1121" s="311" t="s">
        <v>4125</v>
      </c>
      <c r="B1121" s="311"/>
      <c r="C1121" s="311"/>
      <c r="D1121" s="311"/>
      <c r="E1121" s="311"/>
      <c r="F1121" s="165">
        <f>SUM(F1120)</f>
        <v>2.82</v>
      </c>
      <c r="G1121" s="144"/>
    </row>
    <row r="1122" spans="1:7" x14ac:dyDescent="0.2">
      <c r="G1122" s="144"/>
    </row>
    <row r="1123" spans="1:7" x14ac:dyDescent="0.2">
      <c r="A1123" s="312" t="s">
        <v>4124</v>
      </c>
      <c r="B1123" s="312"/>
      <c r="C1123" s="312"/>
      <c r="D1123" s="312"/>
      <c r="E1123" s="312"/>
      <c r="F1123" s="173">
        <f>F1121+G1117</f>
        <v>6.55</v>
      </c>
      <c r="G1123" s="144"/>
    </row>
    <row r="1124" spans="1:7" x14ac:dyDescent="0.2">
      <c r="A1124" s="312" t="s">
        <v>4742</v>
      </c>
      <c r="B1124" s="312"/>
      <c r="C1124" s="312"/>
      <c r="D1124" s="312"/>
      <c r="E1124" s="313"/>
      <c r="F1124" s="180">
        <f>TRUNC('compos apresentar'!F1123*bdi!$D$19,2)</f>
        <v>1.33</v>
      </c>
      <c r="G1124" s="144"/>
    </row>
    <row r="1125" spans="1:7" x14ac:dyDescent="0.2">
      <c r="A1125" s="312" t="s">
        <v>4123</v>
      </c>
      <c r="B1125" s="312"/>
      <c r="C1125" s="312"/>
      <c r="D1125" s="312"/>
      <c r="E1125" s="312"/>
      <c r="F1125" s="179">
        <f>SUM(F1123:F1124)</f>
        <v>7.88</v>
      </c>
      <c r="G1125" s="144"/>
    </row>
    <row r="1126" spans="1:7" x14ac:dyDescent="0.2">
      <c r="A1126" s="144"/>
      <c r="B1126" s="144"/>
      <c r="C1126" s="144"/>
      <c r="D1126" s="144"/>
      <c r="E1126" s="144"/>
      <c r="F1126" s="144"/>
      <c r="G1126" s="144"/>
    </row>
    <row r="1127" spans="1:7" ht="31.5" x14ac:dyDescent="0.2">
      <c r="A1127" s="314" t="s">
        <v>4705</v>
      </c>
      <c r="B1127" s="314"/>
      <c r="C1127" s="314"/>
      <c r="D1127" s="314"/>
      <c r="E1127" s="314"/>
      <c r="F1127" s="314"/>
      <c r="G1127" s="171" t="s">
        <v>4155</v>
      </c>
    </row>
    <row r="1128" spans="1:7" x14ac:dyDescent="0.2">
      <c r="G1128" s="144"/>
    </row>
    <row r="1129" spans="1:7" ht="21" x14ac:dyDescent="0.2">
      <c r="A1129" s="175" t="s">
        <v>4118</v>
      </c>
      <c r="B1129" s="174" t="s">
        <v>4117</v>
      </c>
      <c r="C1129" s="171" t="s">
        <v>4114</v>
      </c>
      <c r="D1129" s="171" t="s">
        <v>4113</v>
      </c>
      <c r="E1129" s="171" t="s">
        <v>4112</v>
      </c>
      <c r="F1129" s="182" t="s">
        <v>4116</v>
      </c>
      <c r="G1129" s="181" t="s">
        <v>4115</v>
      </c>
    </row>
    <row r="1130" spans="1:7" x14ac:dyDescent="0.2">
      <c r="A1130" s="162">
        <v>8</v>
      </c>
      <c r="B1130" s="128" t="s">
        <v>4141</v>
      </c>
      <c r="C1130" s="152">
        <v>5.65</v>
      </c>
      <c r="D1130" s="152">
        <v>12.31</v>
      </c>
      <c r="E1130" s="83">
        <v>117.99</v>
      </c>
      <c r="F1130" s="127">
        <v>1.01E-2</v>
      </c>
      <c r="G1130" s="161">
        <f>TRUNC(F1130*D1130,2)</f>
        <v>0.12</v>
      </c>
    </row>
    <row r="1131" spans="1:7" x14ac:dyDescent="0.2">
      <c r="A1131" s="149">
        <v>12</v>
      </c>
      <c r="B1131" s="138" t="s">
        <v>4213</v>
      </c>
      <c r="C1131" s="152">
        <v>8.56</v>
      </c>
      <c r="D1131" s="152">
        <v>18.649999999999999</v>
      </c>
      <c r="E1131" s="83">
        <v>117.99</v>
      </c>
      <c r="F1131" s="137">
        <v>1.01E-2</v>
      </c>
      <c r="G1131" s="161">
        <f>TRUNC(F1131*D1131,2)</f>
        <v>0.18</v>
      </c>
    </row>
    <row r="1132" spans="1:7" x14ac:dyDescent="0.2">
      <c r="A1132" s="311" t="s">
        <v>4138</v>
      </c>
      <c r="B1132" s="311"/>
      <c r="C1132" s="311"/>
      <c r="D1132" s="311"/>
      <c r="E1132" s="311"/>
      <c r="F1132" s="311"/>
      <c r="G1132" s="155">
        <f>SUM(G1130:G1131)</f>
        <v>0.3</v>
      </c>
    </row>
    <row r="1133" spans="1:7" x14ac:dyDescent="0.2">
      <c r="G1133" s="144"/>
    </row>
    <row r="1134" spans="1:7" ht="21" x14ac:dyDescent="0.2">
      <c r="A1134" s="175" t="s">
        <v>4118</v>
      </c>
      <c r="B1134" s="174" t="s">
        <v>4130</v>
      </c>
      <c r="C1134" s="171" t="s">
        <v>4129</v>
      </c>
      <c r="D1134" s="171" t="s">
        <v>4128</v>
      </c>
      <c r="E1134" s="171" t="s">
        <v>4116</v>
      </c>
      <c r="F1134" s="173" t="s">
        <v>4127</v>
      </c>
      <c r="G1134" s="144"/>
    </row>
    <row r="1135" spans="1:7" x14ac:dyDescent="0.2">
      <c r="A1135" s="129">
        <v>3065</v>
      </c>
      <c r="B1135" s="128" t="s">
        <v>4063</v>
      </c>
      <c r="C1135" s="127" t="s">
        <v>3287</v>
      </c>
      <c r="D1135" s="127">
        <v>1.17</v>
      </c>
      <c r="E1135" s="127">
        <v>1.05</v>
      </c>
      <c r="F1135" s="127">
        <f>TRUNC(E1135*D1135,2)</f>
        <v>1.22</v>
      </c>
      <c r="G1135" s="144"/>
    </row>
    <row r="1136" spans="1:7" x14ac:dyDescent="0.2">
      <c r="A1136" s="311" t="s">
        <v>4125</v>
      </c>
      <c r="B1136" s="311"/>
      <c r="C1136" s="311"/>
      <c r="D1136" s="311"/>
      <c r="E1136" s="311"/>
      <c r="F1136" s="165">
        <f>SUM(F1135)</f>
        <v>1.22</v>
      </c>
      <c r="G1136" s="144"/>
    </row>
    <row r="1137" spans="1:7" x14ac:dyDescent="0.2">
      <c r="G1137" s="144"/>
    </row>
    <row r="1138" spans="1:7" x14ac:dyDescent="0.2">
      <c r="A1138" s="312" t="s">
        <v>4124</v>
      </c>
      <c r="B1138" s="312"/>
      <c r="C1138" s="312"/>
      <c r="D1138" s="312"/>
      <c r="E1138" s="312"/>
      <c r="F1138" s="173">
        <f>F1136+G1132</f>
        <v>1.52</v>
      </c>
      <c r="G1138" s="144"/>
    </row>
    <row r="1139" spans="1:7" ht="12.75" customHeight="1" x14ac:dyDescent="0.2">
      <c r="A1139" s="312" t="s">
        <v>4742</v>
      </c>
      <c r="B1139" s="312"/>
      <c r="C1139" s="312"/>
      <c r="D1139" s="312"/>
      <c r="E1139" s="313"/>
      <c r="F1139" s="180">
        <f>TRUNC('compos apresentar'!F1138*bdi!$D$19,2)</f>
        <v>0.3</v>
      </c>
      <c r="G1139" s="144"/>
    </row>
    <row r="1140" spans="1:7" x14ac:dyDescent="0.2">
      <c r="A1140" s="312" t="s">
        <v>4123</v>
      </c>
      <c r="B1140" s="312"/>
      <c r="C1140" s="312"/>
      <c r="D1140" s="312"/>
      <c r="E1140" s="312"/>
      <c r="F1140" s="179">
        <f>SUM(F1138:F1139)</f>
        <v>1.82</v>
      </c>
      <c r="G1140" s="144"/>
    </row>
    <row r="1141" spans="1:7" x14ac:dyDescent="0.2">
      <c r="A1141" s="178"/>
      <c r="B1141" s="178"/>
      <c r="C1141" s="178"/>
      <c r="D1141" s="178"/>
      <c r="E1141" s="178"/>
      <c r="F1141" s="178"/>
      <c r="G1141" s="144"/>
    </row>
    <row r="1142" spans="1:7" ht="31.5" x14ac:dyDescent="0.2">
      <c r="A1142" s="314" t="s">
        <v>4803</v>
      </c>
      <c r="B1142" s="314"/>
      <c r="C1142" s="314"/>
      <c r="D1142" s="314"/>
      <c r="E1142" s="314"/>
      <c r="F1142" s="314"/>
      <c r="G1142" s="171" t="s">
        <v>4155</v>
      </c>
    </row>
    <row r="1143" spans="1:7" x14ac:dyDescent="0.2">
      <c r="G1143" s="144"/>
    </row>
    <row r="1144" spans="1:7" ht="21" x14ac:dyDescent="0.2">
      <c r="A1144" s="175" t="s">
        <v>4118</v>
      </c>
      <c r="B1144" s="174" t="s">
        <v>4117</v>
      </c>
      <c r="C1144" s="171" t="s">
        <v>4114</v>
      </c>
      <c r="D1144" s="171" t="s">
        <v>4113</v>
      </c>
      <c r="E1144" s="171" t="s">
        <v>4112</v>
      </c>
      <c r="F1144" s="182" t="s">
        <v>4116</v>
      </c>
      <c r="G1144" s="181" t="s">
        <v>4115</v>
      </c>
    </row>
    <row r="1145" spans="1:7" x14ac:dyDescent="0.2">
      <c r="A1145" s="162">
        <v>8</v>
      </c>
      <c r="B1145" s="128" t="s">
        <v>4141</v>
      </c>
      <c r="C1145" s="152">
        <v>5.65</v>
      </c>
      <c r="D1145" s="152">
        <v>12.31</v>
      </c>
      <c r="E1145" s="83">
        <v>117.99</v>
      </c>
      <c r="F1145" s="127">
        <v>1.01E-2</v>
      </c>
      <c r="G1145" s="161">
        <f>TRUNC(F1145*D1145,2)</f>
        <v>0.12</v>
      </c>
    </row>
    <row r="1146" spans="1:7" x14ac:dyDescent="0.2">
      <c r="A1146" s="149">
        <v>12</v>
      </c>
      <c r="B1146" s="138" t="s">
        <v>4213</v>
      </c>
      <c r="C1146" s="152">
        <v>8.56</v>
      </c>
      <c r="D1146" s="152">
        <v>18.649999999999999</v>
      </c>
      <c r="E1146" s="83">
        <v>117.99</v>
      </c>
      <c r="F1146" s="137">
        <v>1.01E-2</v>
      </c>
      <c r="G1146" s="161">
        <f>TRUNC(F1146*D1146,2)</f>
        <v>0.18</v>
      </c>
    </row>
    <row r="1147" spans="1:7" x14ac:dyDescent="0.2">
      <c r="A1147" s="311" t="s">
        <v>4138</v>
      </c>
      <c r="B1147" s="311"/>
      <c r="C1147" s="311"/>
      <c r="D1147" s="311"/>
      <c r="E1147" s="311"/>
      <c r="F1147" s="311"/>
      <c r="G1147" s="155">
        <f>SUM(G1145:G1146)</f>
        <v>0.3</v>
      </c>
    </row>
    <row r="1148" spans="1:7" x14ac:dyDescent="0.2">
      <c r="G1148" s="144"/>
    </row>
    <row r="1149" spans="1:7" ht="21" x14ac:dyDescent="0.2">
      <c r="A1149" s="175" t="s">
        <v>4118</v>
      </c>
      <c r="B1149" s="174" t="s">
        <v>4130</v>
      </c>
      <c r="C1149" s="171" t="s">
        <v>4129</v>
      </c>
      <c r="D1149" s="171" t="s">
        <v>4128</v>
      </c>
      <c r="E1149" s="171" t="s">
        <v>4116</v>
      </c>
      <c r="F1149" s="173" t="s">
        <v>4127</v>
      </c>
      <c r="G1149" s="144"/>
    </row>
    <row r="1150" spans="1:7" x14ac:dyDescent="0.2">
      <c r="A1150" s="129">
        <v>3055</v>
      </c>
      <c r="B1150" s="128" t="s">
        <v>4804</v>
      </c>
      <c r="C1150" s="127" t="s">
        <v>3287</v>
      </c>
      <c r="D1150" s="127">
        <v>0.56000000000000005</v>
      </c>
      <c r="E1150" s="127">
        <v>1</v>
      </c>
      <c r="F1150" s="127">
        <f>TRUNC(E1150*D1150,2)</f>
        <v>0.56000000000000005</v>
      </c>
      <c r="G1150" s="144"/>
    </row>
    <row r="1151" spans="1:7" x14ac:dyDescent="0.2">
      <c r="A1151" s="311" t="s">
        <v>4125</v>
      </c>
      <c r="B1151" s="311"/>
      <c r="C1151" s="311"/>
      <c r="D1151" s="311"/>
      <c r="E1151" s="311"/>
      <c r="F1151" s="165">
        <f>SUM(F1150)</f>
        <v>0.56000000000000005</v>
      </c>
      <c r="G1151" s="144"/>
    </row>
    <row r="1152" spans="1:7" x14ac:dyDescent="0.2">
      <c r="G1152" s="144"/>
    </row>
    <row r="1153" spans="1:7" x14ac:dyDescent="0.2">
      <c r="A1153" s="312" t="s">
        <v>4124</v>
      </c>
      <c r="B1153" s="312"/>
      <c r="C1153" s="312"/>
      <c r="D1153" s="312"/>
      <c r="E1153" s="312"/>
      <c r="F1153" s="173">
        <f>F1151+G1147</f>
        <v>0.8600000000000001</v>
      </c>
      <c r="G1153" s="144"/>
    </row>
    <row r="1154" spans="1:7" x14ac:dyDescent="0.2">
      <c r="A1154" s="312" t="s">
        <v>4742</v>
      </c>
      <c r="B1154" s="312"/>
      <c r="C1154" s="312"/>
      <c r="D1154" s="312"/>
      <c r="E1154" s="313"/>
      <c r="F1154" s="180">
        <f>TRUNC('compos apresentar'!F1153*bdi!$D$19,2)</f>
        <v>0.17</v>
      </c>
      <c r="G1154" s="144"/>
    </row>
    <row r="1155" spans="1:7" x14ac:dyDescent="0.2">
      <c r="A1155" s="312" t="s">
        <v>4123</v>
      </c>
      <c r="B1155" s="312"/>
      <c r="C1155" s="312"/>
      <c r="D1155" s="312"/>
      <c r="E1155" s="312"/>
      <c r="F1155" s="179">
        <f>SUM(F1153:F1154)</f>
        <v>1.03</v>
      </c>
      <c r="G1155" s="144"/>
    </row>
    <row r="1156" spans="1:7" x14ac:dyDescent="0.2">
      <c r="A1156" s="178"/>
      <c r="B1156" s="178"/>
      <c r="C1156" s="178"/>
      <c r="D1156" s="178"/>
      <c r="E1156" s="178"/>
      <c r="F1156" s="178"/>
      <c r="G1156" s="144"/>
    </row>
    <row r="1157" spans="1:7" ht="31.5" x14ac:dyDescent="0.2">
      <c r="A1157" s="314" t="s">
        <v>4704</v>
      </c>
      <c r="B1157" s="314"/>
      <c r="C1157" s="314"/>
      <c r="D1157" s="314"/>
      <c r="E1157" s="314"/>
      <c r="F1157" s="314"/>
      <c r="G1157" s="171" t="s">
        <v>4155</v>
      </c>
    </row>
    <row r="1158" spans="1:7" x14ac:dyDescent="0.2">
      <c r="G1158" s="144"/>
    </row>
    <row r="1159" spans="1:7" ht="21" x14ac:dyDescent="0.2">
      <c r="A1159" s="175" t="s">
        <v>4118</v>
      </c>
      <c r="B1159" s="174" t="s">
        <v>4117</v>
      </c>
      <c r="C1159" s="171" t="s">
        <v>4114</v>
      </c>
      <c r="D1159" s="171" t="s">
        <v>4113</v>
      </c>
      <c r="E1159" s="171" t="s">
        <v>4112</v>
      </c>
      <c r="F1159" s="182" t="s">
        <v>4116</v>
      </c>
      <c r="G1159" s="181" t="s">
        <v>4115</v>
      </c>
    </row>
    <row r="1160" spans="1:7" x14ac:dyDescent="0.2">
      <c r="A1160" s="162">
        <v>8</v>
      </c>
      <c r="B1160" s="128" t="s">
        <v>4141</v>
      </c>
      <c r="C1160" s="152">
        <v>5.65</v>
      </c>
      <c r="D1160" s="152">
        <v>12.31</v>
      </c>
      <c r="E1160" s="83">
        <v>117.99</v>
      </c>
      <c r="F1160" s="127">
        <v>0.254</v>
      </c>
      <c r="G1160" s="161">
        <f>TRUNC(F1160*D1160,2)</f>
        <v>3.12</v>
      </c>
    </row>
    <row r="1161" spans="1:7" x14ac:dyDescent="0.2">
      <c r="A1161" s="149">
        <v>12</v>
      </c>
      <c r="B1161" s="138" t="s">
        <v>4213</v>
      </c>
      <c r="C1161" s="152">
        <v>8.56</v>
      </c>
      <c r="D1161" s="152">
        <v>18.649999999999999</v>
      </c>
      <c r="E1161" s="83">
        <v>117.99</v>
      </c>
      <c r="F1161" s="137">
        <v>0.25</v>
      </c>
      <c r="G1161" s="161">
        <f>TRUNC(F1161*D1161,2)</f>
        <v>4.66</v>
      </c>
    </row>
    <row r="1162" spans="1:7" x14ac:dyDescent="0.2">
      <c r="A1162" s="311" t="s">
        <v>4138</v>
      </c>
      <c r="B1162" s="311"/>
      <c r="C1162" s="311"/>
      <c r="D1162" s="311"/>
      <c r="E1162" s="311"/>
      <c r="F1162" s="311"/>
      <c r="G1162" s="155">
        <f>SUM(G1160:G1161)</f>
        <v>7.78</v>
      </c>
    </row>
    <row r="1163" spans="1:7" x14ac:dyDescent="0.2">
      <c r="G1163" s="144"/>
    </row>
    <row r="1164" spans="1:7" ht="21" x14ac:dyDescent="0.2">
      <c r="A1164" s="175" t="s">
        <v>4118</v>
      </c>
      <c r="B1164" s="174" t="s">
        <v>4130</v>
      </c>
      <c r="C1164" s="171" t="s">
        <v>4129</v>
      </c>
      <c r="D1164" s="171" t="s">
        <v>4128</v>
      </c>
      <c r="E1164" s="171" t="s">
        <v>4116</v>
      </c>
      <c r="F1164" s="173" t="s">
        <v>4127</v>
      </c>
      <c r="G1164" s="144"/>
    </row>
    <row r="1165" spans="1:7" x14ac:dyDescent="0.2">
      <c r="A1165" s="129">
        <v>3056</v>
      </c>
      <c r="B1165" s="128" t="s">
        <v>4805</v>
      </c>
      <c r="C1165" s="127" t="s">
        <v>3287</v>
      </c>
      <c r="D1165" s="127">
        <v>3.73</v>
      </c>
      <c r="E1165" s="127">
        <v>1</v>
      </c>
      <c r="F1165" s="127">
        <f>TRUNC(E1165*D1165,2)</f>
        <v>3.73</v>
      </c>
      <c r="G1165" s="144"/>
    </row>
    <row r="1166" spans="1:7" x14ac:dyDescent="0.2">
      <c r="A1166" s="311" t="s">
        <v>4125</v>
      </c>
      <c r="B1166" s="311"/>
      <c r="C1166" s="311"/>
      <c r="D1166" s="311"/>
      <c r="E1166" s="311"/>
      <c r="F1166" s="165">
        <f>SUM(F1165)</f>
        <v>3.73</v>
      </c>
      <c r="G1166" s="144"/>
    </row>
    <row r="1167" spans="1:7" x14ac:dyDescent="0.2">
      <c r="G1167" s="144"/>
    </row>
    <row r="1168" spans="1:7" x14ac:dyDescent="0.2">
      <c r="A1168" s="312" t="s">
        <v>4124</v>
      </c>
      <c r="B1168" s="312"/>
      <c r="C1168" s="312"/>
      <c r="D1168" s="312"/>
      <c r="E1168" s="312"/>
      <c r="F1168" s="173">
        <f>F1166+G1162</f>
        <v>11.51</v>
      </c>
      <c r="G1168" s="144"/>
    </row>
    <row r="1169" spans="1:7" x14ac:dyDescent="0.2">
      <c r="A1169" s="312" t="s">
        <v>4742</v>
      </c>
      <c r="B1169" s="312"/>
      <c r="C1169" s="312"/>
      <c r="D1169" s="312"/>
      <c r="E1169" s="313"/>
      <c r="F1169" s="180">
        <f>TRUNC('compos apresentar'!F1168*bdi!$D$19,2)</f>
        <v>2.34</v>
      </c>
      <c r="G1169" s="144"/>
    </row>
    <row r="1170" spans="1:7" x14ac:dyDescent="0.2">
      <c r="A1170" s="312" t="s">
        <v>4123</v>
      </c>
      <c r="B1170" s="312"/>
      <c r="C1170" s="312"/>
      <c r="D1170" s="312"/>
      <c r="E1170" s="312"/>
      <c r="F1170" s="179">
        <f>SUM(F1168:F1169)</f>
        <v>13.85</v>
      </c>
      <c r="G1170" s="144"/>
    </row>
    <row r="1171" spans="1:7" x14ac:dyDescent="0.2">
      <c r="A1171" s="178"/>
      <c r="B1171" s="178"/>
      <c r="C1171" s="178"/>
      <c r="D1171" s="178"/>
      <c r="E1171" s="178"/>
      <c r="F1171" s="178"/>
      <c r="G1171" s="144"/>
    </row>
    <row r="1172" spans="1:7" x14ac:dyDescent="0.2">
      <c r="G1172" s="144"/>
    </row>
    <row r="1173" spans="1:7" ht="31.5" x14ac:dyDescent="0.2">
      <c r="A1173" s="314" t="s">
        <v>4703</v>
      </c>
      <c r="B1173" s="314"/>
      <c r="C1173" s="314"/>
      <c r="D1173" s="314"/>
      <c r="E1173" s="314"/>
      <c r="F1173" s="314"/>
      <c r="G1173" s="171" t="s">
        <v>4155</v>
      </c>
    </row>
    <row r="1174" spans="1:7" x14ac:dyDescent="0.2">
      <c r="G1174" s="144"/>
    </row>
    <row r="1175" spans="1:7" ht="21" x14ac:dyDescent="0.2">
      <c r="A1175" s="175" t="s">
        <v>4118</v>
      </c>
      <c r="B1175" s="174" t="s">
        <v>4117</v>
      </c>
      <c r="C1175" s="171" t="s">
        <v>4114</v>
      </c>
      <c r="D1175" s="171" t="s">
        <v>4113</v>
      </c>
      <c r="E1175" s="171" t="s">
        <v>4112</v>
      </c>
      <c r="F1175" s="182" t="s">
        <v>4116</v>
      </c>
      <c r="G1175" s="181" t="s">
        <v>4115</v>
      </c>
    </row>
    <row r="1176" spans="1:7" x14ac:dyDescent="0.2">
      <c r="A1176" s="162">
        <v>8</v>
      </c>
      <c r="B1176" s="128" t="s">
        <v>4141</v>
      </c>
      <c r="C1176" s="152">
        <v>5.65</v>
      </c>
      <c r="D1176" s="152">
        <v>12.31</v>
      </c>
      <c r="E1176" s="83">
        <v>117.99</v>
      </c>
      <c r="F1176" s="127">
        <v>0.02</v>
      </c>
      <c r="G1176" s="161">
        <f>TRUNC(F1176*D1176,2)</f>
        <v>0.24</v>
      </c>
    </row>
    <row r="1177" spans="1:7" x14ac:dyDescent="0.2">
      <c r="A1177" s="149">
        <v>12</v>
      </c>
      <c r="B1177" s="138" t="s">
        <v>4213</v>
      </c>
      <c r="C1177" s="152">
        <v>8.56</v>
      </c>
      <c r="D1177" s="152">
        <v>18.649999999999999</v>
      </c>
      <c r="E1177" s="83">
        <v>117.99</v>
      </c>
      <c r="F1177" s="137">
        <v>2.0500000000000001E-2</v>
      </c>
      <c r="G1177" s="161">
        <f>TRUNC(F1177*D1177,2)</f>
        <v>0.38</v>
      </c>
    </row>
    <row r="1178" spans="1:7" x14ac:dyDescent="0.2">
      <c r="A1178" s="311" t="s">
        <v>4138</v>
      </c>
      <c r="B1178" s="311"/>
      <c r="C1178" s="311"/>
      <c r="D1178" s="311"/>
      <c r="E1178" s="311"/>
      <c r="F1178" s="311"/>
      <c r="G1178" s="155">
        <f>SUM(G1176:G1177)</f>
        <v>0.62</v>
      </c>
    </row>
    <row r="1179" spans="1:7" x14ac:dyDescent="0.2">
      <c r="G1179" s="144"/>
    </row>
    <row r="1180" spans="1:7" ht="21" x14ac:dyDescent="0.2">
      <c r="A1180" s="175" t="s">
        <v>4118</v>
      </c>
      <c r="B1180" s="174" t="s">
        <v>4130</v>
      </c>
      <c r="C1180" s="171" t="s">
        <v>4129</v>
      </c>
      <c r="D1180" s="171" t="s">
        <v>4128</v>
      </c>
      <c r="E1180" s="171" t="s">
        <v>4116</v>
      </c>
      <c r="F1180" s="173" t="s">
        <v>4127</v>
      </c>
      <c r="G1180" s="144"/>
    </row>
    <row r="1181" spans="1:7" x14ac:dyDescent="0.2">
      <c r="A1181" s="129">
        <v>3067</v>
      </c>
      <c r="B1181" s="128" t="s">
        <v>4058</v>
      </c>
      <c r="C1181" s="127" t="s">
        <v>3287</v>
      </c>
      <c r="D1181" s="127">
        <v>0.36</v>
      </c>
      <c r="E1181" s="127">
        <v>1.03</v>
      </c>
      <c r="F1181" s="127">
        <f>TRUNC(E1181*D1181,2)</f>
        <v>0.37</v>
      </c>
      <c r="G1181" s="144"/>
    </row>
    <row r="1182" spans="1:7" x14ac:dyDescent="0.2">
      <c r="A1182" s="311" t="s">
        <v>4125</v>
      </c>
      <c r="B1182" s="311"/>
      <c r="C1182" s="311"/>
      <c r="D1182" s="311"/>
      <c r="E1182" s="311"/>
      <c r="F1182" s="165">
        <f>SUM(F1181)</f>
        <v>0.37</v>
      </c>
      <c r="G1182" s="144"/>
    </row>
    <row r="1183" spans="1:7" x14ac:dyDescent="0.2">
      <c r="G1183" s="144"/>
    </row>
    <row r="1184" spans="1:7" x14ac:dyDescent="0.2">
      <c r="A1184" s="312" t="s">
        <v>4124</v>
      </c>
      <c r="B1184" s="312"/>
      <c r="C1184" s="312"/>
      <c r="D1184" s="312"/>
      <c r="E1184" s="312"/>
      <c r="F1184" s="173">
        <f>F1182+G1178</f>
        <v>0.99</v>
      </c>
      <c r="G1184" s="144"/>
    </row>
    <row r="1185" spans="1:7" ht="12.75" customHeight="1" x14ac:dyDescent="0.2">
      <c r="A1185" s="312" t="s">
        <v>4742</v>
      </c>
      <c r="B1185" s="312"/>
      <c r="C1185" s="312"/>
      <c r="D1185" s="312"/>
      <c r="E1185" s="313"/>
      <c r="F1185" s="180">
        <f>TRUNC('compos apresentar'!F1184*bdi!$D$19,2)</f>
        <v>0.2</v>
      </c>
      <c r="G1185" s="144"/>
    </row>
    <row r="1186" spans="1:7" x14ac:dyDescent="0.2">
      <c r="A1186" s="312" t="s">
        <v>4123</v>
      </c>
      <c r="B1186" s="312"/>
      <c r="C1186" s="312"/>
      <c r="D1186" s="312"/>
      <c r="E1186" s="312"/>
      <c r="F1186" s="179">
        <f>SUM(F1184:F1185)</f>
        <v>1.19</v>
      </c>
      <c r="G1186" s="144"/>
    </row>
    <row r="1187" spans="1:7" x14ac:dyDescent="0.2">
      <c r="G1187" s="144"/>
    </row>
    <row r="1188" spans="1:7" ht="31.5" x14ac:dyDescent="0.2">
      <c r="A1188" s="314" t="s">
        <v>4702</v>
      </c>
      <c r="B1188" s="314"/>
      <c r="C1188" s="314"/>
      <c r="D1188" s="314"/>
      <c r="E1188" s="314"/>
      <c r="F1188" s="314"/>
      <c r="G1188" s="171" t="s">
        <v>4155</v>
      </c>
    </row>
    <row r="1189" spans="1:7" x14ac:dyDescent="0.2">
      <c r="G1189" s="144"/>
    </row>
    <row r="1190" spans="1:7" ht="21" x14ac:dyDescent="0.2">
      <c r="A1190" s="175" t="s">
        <v>4118</v>
      </c>
      <c r="B1190" s="174" t="s">
        <v>4117</v>
      </c>
      <c r="C1190" s="171" t="s">
        <v>4114</v>
      </c>
      <c r="D1190" s="171" t="s">
        <v>4113</v>
      </c>
      <c r="E1190" s="171" t="s">
        <v>4112</v>
      </c>
      <c r="F1190" s="182" t="s">
        <v>4116</v>
      </c>
      <c r="G1190" s="181" t="s">
        <v>4115</v>
      </c>
    </row>
    <row r="1191" spans="1:7" x14ac:dyDescent="0.2">
      <c r="A1191" s="162">
        <v>8</v>
      </c>
      <c r="B1191" s="128" t="s">
        <v>4141</v>
      </c>
      <c r="C1191" s="152">
        <v>5.65</v>
      </c>
      <c r="D1191" s="152">
        <v>12.31</v>
      </c>
      <c r="E1191" s="83">
        <v>117.99</v>
      </c>
      <c r="F1191" s="127">
        <v>1.52E-2</v>
      </c>
      <c r="G1191" s="161">
        <f>TRUNC(F1191*D1191,2)</f>
        <v>0.18</v>
      </c>
    </row>
    <row r="1192" spans="1:7" x14ac:dyDescent="0.2">
      <c r="A1192" s="149">
        <v>12</v>
      </c>
      <c r="B1192" s="138" t="s">
        <v>4213</v>
      </c>
      <c r="C1192" s="152">
        <v>8.56</v>
      </c>
      <c r="D1192" s="152">
        <v>18.649999999999999</v>
      </c>
      <c r="E1192" s="83">
        <v>117.99</v>
      </c>
      <c r="F1192" s="137">
        <v>1.6500000000000001E-2</v>
      </c>
      <c r="G1192" s="161">
        <f>TRUNC(F1192*D1192,2)</f>
        <v>0.3</v>
      </c>
    </row>
    <row r="1193" spans="1:7" x14ac:dyDescent="0.2">
      <c r="A1193" s="311" t="s">
        <v>4138</v>
      </c>
      <c r="B1193" s="311"/>
      <c r="C1193" s="311"/>
      <c r="D1193" s="311"/>
      <c r="E1193" s="311"/>
      <c r="F1193" s="311"/>
      <c r="G1193" s="155">
        <f>SUM(G1191:G1192)</f>
        <v>0.48</v>
      </c>
    </row>
    <row r="1194" spans="1:7" x14ac:dyDescent="0.2">
      <c r="G1194" s="144"/>
    </row>
    <row r="1195" spans="1:7" ht="21" x14ac:dyDescent="0.2">
      <c r="A1195" s="175" t="s">
        <v>4118</v>
      </c>
      <c r="B1195" s="174" t="s">
        <v>4130</v>
      </c>
      <c r="C1195" s="171" t="s">
        <v>4129</v>
      </c>
      <c r="D1195" s="171" t="s">
        <v>4128</v>
      </c>
      <c r="E1195" s="171" t="s">
        <v>4116</v>
      </c>
      <c r="F1195" s="173" t="s">
        <v>4127</v>
      </c>
      <c r="G1195" s="144"/>
    </row>
    <row r="1196" spans="1:7" x14ac:dyDescent="0.2">
      <c r="A1196" s="129">
        <v>3070</v>
      </c>
      <c r="B1196" s="128" t="s">
        <v>4700</v>
      </c>
      <c r="C1196" s="127" t="s">
        <v>3287</v>
      </c>
      <c r="D1196" s="127">
        <v>0.14000000000000001</v>
      </c>
      <c r="E1196" s="127">
        <v>1.0900000000000001</v>
      </c>
      <c r="F1196" s="127">
        <f>TRUNC(E1196*D1196,2)</f>
        <v>0.15</v>
      </c>
      <c r="G1196" s="144"/>
    </row>
    <row r="1197" spans="1:7" x14ac:dyDescent="0.2">
      <c r="A1197" s="311" t="s">
        <v>4125</v>
      </c>
      <c r="B1197" s="311"/>
      <c r="C1197" s="311"/>
      <c r="D1197" s="311"/>
      <c r="E1197" s="311"/>
      <c r="F1197" s="165">
        <f>SUM(F1196)</f>
        <v>0.15</v>
      </c>
      <c r="G1197" s="144"/>
    </row>
    <row r="1198" spans="1:7" x14ac:dyDescent="0.2">
      <c r="G1198" s="144"/>
    </row>
    <row r="1199" spans="1:7" x14ac:dyDescent="0.2">
      <c r="A1199" s="312" t="s">
        <v>4124</v>
      </c>
      <c r="B1199" s="312"/>
      <c r="C1199" s="312"/>
      <c r="D1199" s="312"/>
      <c r="E1199" s="312"/>
      <c r="F1199" s="173">
        <f>F1197+G1193</f>
        <v>0.63</v>
      </c>
      <c r="G1199" s="144"/>
    </row>
    <row r="1200" spans="1:7" ht="12.75" customHeight="1" x14ac:dyDescent="0.2">
      <c r="A1200" s="312" t="s">
        <v>4742</v>
      </c>
      <c r="B1200" s="312"/>
      <c r="C1200" s="312"/>
      <c r="D1200" s="312"/>
      <c r="E1200" s="313"/>
      <c r="F1200" s="180">
        <f>TRUNC('compos apresentar'!F1199*bdi!$D$19,2)</f>
        <v>0.12</v>
      </c>
      <c r="G1200" s="144"/>
    </row>
    <row r="1201" spans="1:7" x14ac:dyDescent="0.2">
      <c r="A1201" s="312" t="s">
        <v>4123</v>
      </c>
      <c r="B1201" s="312"/>
      <c r="C1201" s="312"/>
      <c r="D1201" s="312"/>
      <c r="E1201" s="312"/>
      <c r="F1201" s="179">
        <f>SUM(F1199:F1200)</f>
        <v>0.75</v>
      </c>
      <c r="G1201" s="144"/>
    </row>
    <row r="1202" spans="1:7" x14ac:dyDescent="0.2">
      <c r="G1202" s="144"/>
    </row>
    <row r="1203" spans="1:7" ht="31.5" x14ac:dyDescent="0.2">
      <c r="A1203" s="314" t="s">
        <v>4701</v>
      </c>
      <c r="B1203" s="314"/>
      <c r="C1203" s="314"/>
      <c r="D1203" s="314"/>
      <c r="E1203" s="314"/>
      <c r="F1203" s="314"/>
      <c r="G1203" s="171" t="s">
        <v>4155</v>
      </c>
    </row>
    <row r="1204" spans="1:7" x14ac:dyDescent="0.2">
      <c r="G1204" s="144"/>
    </row>
    <row r="1205" spans="1:7" ht="21" x14ac:dyDescent="0.2">
      <c r="A1205" s="175" t="s">
        <v>4118</v>
      </c>
      <c r="B1205" s="174" t="s">
        <v>4117</v>
      </c>
      <c r="C1205" s="171" t="s">
        <v>4114</v>
      </c>
      <c r="D1205" s="171" t="s">
        <v>4113</v>
      </c>
      <c r="E1205" s="171" t="s">
        <v>4112</v>
      </c>
      <c r="F1205" s="182" t="s">
        <v>4116</v>
      </c>
      <c r="G1205" s="181" t="s">
        <v>4115</v>
      </c>
    </row>
    <row r="1206" spans="1:7" x14ac:dyDescent="0.2">
      <c r="A1206" s="162">
        <v>8</v>
      </c>
      <c r="B1206" s="128" t="s">
        <v>4141</v>
      </c>
      <c r="C1206" s="152">
        <v>5.65</v>
      </c>
      <c r="D1206" s="152">
        <v>12.31</v>
      </c>
      <c r="E1206" s="83">
        <v>117.99</v>
      </c>
      <c r="F1206" s="127">
        <v>1.55E-2</v>
      </c>
      <c r="G1206" s="161">
        <f>TRUNC(F1206*D1206,2)</f>
        <v>0.19</v>
      </c>
    </row>
    <row r="1207" spans="1:7" x14ac:dyDescent="0.2">
      <c r="A1207" s="149">
        <v>12</v>
      </c>
      <c r="B1207" s="138" t="s">
        <v>4213</v>
      </c>
      <c r="C1207" s="152">
        <v>8.56</v>
      </c>
      <c r="D1207" s="152">
        <v>18.649999999999999</v>
      </c>
      <c r="E1207" s="83">
        <v>117.99</v>
      </c>
      <c r="F1207" s="137">
        <v>1.6500000000000001E-2</v>
      </c>
      <c r="G1207" s="161">
        <f>TRUNC(F1207*D1207,2)</f>
        <v>0.3</v>
      </c>
    </row>
    <row r="1208" spans="1:7" x14ac:dyDescent="0.2">
      <c r="A1208" s="311" t="s">
        <v>4138</v>
      </c>
      <c r="B1208" s="311"/>
      <c r="C1208" s="311"/>
      <c r="D1208" s="311"/>
      <c r="E1208" s="311"/>
      <c r="F1208" s="311"/>
      <c r="G1208" s="155">
        <f>SUM(G1206:G1207)</f>
        <v>0.49</v>
      </c>
    </row>
    <row r="1209" spans="1:7" x14ac:dyDescent="0.2">
      <c r="G1209" s="144"/>
    </row>
    <row r="1210" spans="1:7" ht="21" x14ac:dyDescent="0.2">
      <c r="A1210" s="175" t="s">
        <v>4118</v>
      </c>
      <c r="B1210" s="174" t="s">
        <v>4130</v>
      </c>
      <c r="C1210" s="171" t="s">
        <v>4129</v>
      </c>
      <c r="D1210" s="171" t="s">
        <v>4128</v>
      </c>
      <c r="E1210" s="171" t="s">
        <v>4116</v>
      </c>
      <c r="F1210" s="173" t="s">
        <v>4127</v>
      </c>
      <c r="G1210" s="144"/>
    </row>
    <row r="1211" spans="1:7" x14ac:dyDescent="0.2">
      <c r="A1211" s="129">
        <v>3070</v>
      </c>
      <c r="B1211" s="128" t="s">
        <v>4700</v>
      </c>
      <c r="C1211" s="127" t="s">
        <v>3287</v>
      </c>
      <c r="D1211" s="127">
        <v>0.21</v>
      </c>
      <c r="E1211" s="127" t="s">
        <v>3616</v>
      </c>
      <c r="F1211" s="127">
        <f>TRUNC(E1211*D1211,2)</f>
        <v>0.21</v>
      </c>
      <c r="G1211" s="144"/>
    </row>
    <row r="1212" spans="1:7" x14ac:dyDescent="0.2">
      <c r="A1212" s="311" t="s">
        <v>4125</v>
      </c>
      <c r="B1212" s="311"/>
      <c r="C1212" s="311"/>
      <c r="D1212" s="311"/>
      <c r="E1212" s="311"/>
      <c r="F1212" s="165">
        <f>SUM(F1211)</f>
        <v>0.21</v>
      </c>
      <c r="G1212" s="144"/>
    </row>
    <row r="1213" spans="1:7" x14ac:dyDescent="0.2">
      <c r="G1213" s="144"/>
    </row>
    <row r="1214" spans="1:7" x14ac:dyDescent="0.2">
      <c r="A1214" s="312" t="s">
        <v>4124</v>
      </c>
      <c r="B1214" s="312"/>
      <c r="C1214" s="312"/>
      <c r="D1214" s="312"/>
      <c r="E1214" s="312"/>
      <c r="F1214" s="173">
        <f>F1212+G1208</f>
        <v>0.7</v>
      </c>
      <c r="G1214" s="144"/>
    </row>
    <row r="1215" spans="1:7" ht="12.75" customHeight="1" x14ac:dyDescent="0.2">
      <c r="A1215" s="312" t="s">
        <v>4742</v>
      </c>
      <c r="B1215" s="312"/>
      <c r="C1215" s="312"/>
      <c r="D1215" s="312"/>
      <c r="E1215" s="313"/>
      <c r="F1215" s="180">
        <f>TRUNC('compos apresentar'!F1214*bdi!$D$19,2)</f>
        <v>0.14000000000000001</v>
      </c>
      <c r="G1215" s="144"/>
    </row>
    <row r="1216" spans="1:7" x14ac:dyDescent="0.2">
      <c r="A1216" s="312" t="s">
        <v>4123</v>
      </c>
      <c r="B1216" s="312"/>
      <c r="C1216" s="312"/>
      <c r="D1216" s="312"/>
      <c r="E1216" s="312"/>
      <c r="F1216" s="179">
        <f>SUM(F1214:F1215)</f>
        <v>0.84</v>
      </c>
      <c r="G1216" s="144"/>
    </row>
    <row r="1217" spans="1:7" x14ac:dyDescent="0.2">
      <c r="G1217" s="144"/>
    </row>
    <row r="1218" spans="1:7" x14ac:dyDescent="0.2">
      <c r="G1218" s="144"/>
    </row>
    <row r="1219" spans="1:7" ht="31.5" customHeight="1" x14ac:dyDescent="0.2">
      <c r="A1219" s="196" t="s">
        <v>1715</v>
      </c>
      <c r="B1219" s="315" t="s">
        <v>4699</v>
      </c>
      <c r="C1219" s="315"/>
      <c r="D1219" s="315"/>
      <c r="E1219" s="315"/>
      <c r="F1219" s="315"/>
      <c r="G1219" s="199" t="s">
        <v>4155</v>
      </c>
    </row>
    <row r="1220" spans="1:7" x14ac:dyDescent="0.2">
      <c r="G1220" s="144"/>
    </row>
    <row r="1221" spans="1:7" ht="21" x14ac:dyDescent="0.2">
      <c r="A1221" s="175" t="s">
        <v>4118</v>
      </c>
      <c r="B1221" s="174" t="s">
        <v>4117</v>
      </c>
      <c r="C1221" s="171" t="s">
        <v>4114</v>
      </c>
      <c r="D1221" s="171" t="s">
        <v>4113</v>
      </c>
      <c r="E1221" s="171" t="s">
        <v>4112</v>
      </c>
      <c r="F1221" s="182" t="s">
        <v>4116</v>
      </c>
      <c r="G1221" s="181" t="s">
        <v>4115</v>
      </c>
    </row>
    <row r="1222" spans="1:7" x14ac:dyDescent="0.2">
      <c r="A1222" s="170">
        <v>8</v>
      </c>
      <c r="B1222" s="131" t="s">
        <v>4093</v>
      </c>
      <c r="C1222" s="152">
        <v>5.65</v>
      </c>
      <c r="D1222" s="152">
        <v>12.31</v>
      </c>
      <c r="E1222" s="83">
        <v>117.99</v>
      </c>
      <c r="F1222" s="141">
        <v>0.16200000000000001</v>
      </c>
      <c r="G1222" s="161">
        <f>TRUNC(F1222*D1222,2)</f>
        <v>1.99</v>
      </c>
    </row>
    <row r="1223" spans="1:7" x14ac:dyDescent="0.2">
      <c r="A1223" s="169">
        <v>11</v>
      </c>
      <c r="B1223" s="134" t="s">
        <v>3943</v>
      </c>
      <c r="C1223" s="152">
        <v>8.56</v>
      </c>
      <c r="D1223" s="152">
        <v>18.649999999999999</v>
      </c>
      <c r="E1223" s="83">
        <v>117.99</v>
      </c>
      <c r="F1223" s="153">
        <v>0.1608</v>
      </c>
      <c r="G1223" s="161">
        <f>TRUNC(F1223*D1223,2)</f>
        <v>2.99</v>
      </c>
    </row>
    <row r="1224" spans="1:7" x14ac:dyDescent="0.2">
      <c r="A1224" s="311" t="s">
        <v>4138</v>
      </c>
      <c r="B1224" s="311"/>
      <c r="C1224" s="311"/>
      <c r="D1224" s="311"/>
      <c r="E1224" s="311"/>
      <c r="F1224" s="311"/>
      <c r="G1224" s="155">
        <f>SUM(G1222:G1223)</f>
        <v>4.9800000000000004</v>
      </c>
    </row>
    <row r="1225" spans="1:7" x14ac:dyDescent="0.2">
      <c r="G1225" s="144"/>
    </row>
    <row r="1226" spans="1:7" ht="21" x14ac:dyDescent="0.2">
      <c r="A1226" s="175" t="s">
        <v>4118</v>
      </c>
      <c r="B1226" s="174" t="s">
        <v>4130</v>
      </c>
      <c r="C1226" s="171" t="s">
        <v>4129</v>
      </c>
      <c r="D1226" s="171" t="s">
        <v>4128</v>
      </c>
      <c r="E1226" s="171" t="s">
        <v>4116</v>
      </c>
      <c r="F1226" s="173" t="s">
        <v>4127</v>
      </c>
      <c r="G1226" s="144"/>
    </row>
    <row r="1227" spans="1:7" x14ac:dyDescent="0.2">
      <c r="A1227" s="132" t="s">
        <v>3910</v>
      </c>
      <c r="B1227" s="131" t="s">
        <v>3909</v>
      </c>
      <c r="C1227" s="130" t="s">
        <v>3384</v>
      </c>
      <c r="D1227" s="137">
        <v>0.38</v>
      </c>
      <c r="E1227" s="141">
        <v>1.84</v>
      </c>
      <c r="F1227" s="127">
        <f>TRUNC(E1227*D1227,2)</f>
        <v>0.69</v>
      </c>
      <c r="G1227" s="144"/>
    </row>
    <row r="1228" spans="1:7" ht="22.5" x14ac:dyDescent="0.2">
      <c r="A1228" s="147">
        <v>770</v>
      </c>
      <c r="B1228" s="134" t="s">
        <v>4056</v>
      </c>
      <c r="C1228" s="133" t="s">
        <v>230</v>
      </c>
      <c r="D1228" s="153">
        <v>4.96</v>
      </c>
      <c r="E1228" s="153">
        <v>1</v>
      </c>
      <c r="F1228" s="127">
        <f>TRUNC(E1228*D1228,2)</f>
        <v>4.96</v>
      </c>
      <c r="G1228" s="144"/>
    </row>
    <row r="1229" spans="1:7" x14ac:dyDescent="0.2">
      <c r="A1229" s="311" t="s">
        <v>4125</v>
      </c>
      <c r="B1229" s="311"/>
      <c r="C1229" s="311"/>
      <c r="D1229" s="311"/>
      <c r="E1229" s="311"/>
      <c r="F1229" s="165">
        <f>SUM(F1227:F1228)</f>
        <v>5.65</v>
      </c>
      <c r="G1229" s="144"/>
    </row>
    <row r="1230" spans="1:7" x14ac:dyDescent="0.2">
      <c r="G1230" s="144"/>
    </row>
    <row r="1231" spans="1:7" x14ac:dyDescent="0.2">
      <c r="A1231" s="312" t="s">
        <v>4124</v>
      </c>
      <c r="B1231" s="312"/>
      <c r="C1231" s="312"/>
      <c r="D1231" s="312"/>
      <c r="E1231" s="312"/>
      <c r="F1231" s="173">
        <f>F1229+G1224</f>
        <v>10.63</v>
      </c>
      <c r="G1231" s="144"/>
    </row>
    <row r="1232" spans="1:7" ht="12.75" customHeight="1" x14ac:dyDescent="0.2">
      <c r="A1232" s="312" t="s">
        <v>4742</v>
      </c>
      <c r="B1232" s="312"/>
      <c r="C1232" s="312"/>
      <c r="D1232" s="312"/>
      <c r="E1232" s="313"/>
      <c r="F1232" s="180">
        <f>TRUNC('compos apresentar'!F1231*bdi!$D$19,2)</f>
        <v>2.16</v>
      </c>
      <c r="G1232" s="144"/>
    </row>
    <row r="1233" spans="1:7" x14ac:dyDescent="0.2">
      <c r="A1233" s="312" t="s">
        <v>4123</v>
      </c>
      <c r="B1233" s="312"/>
      <c r="C1233" s="312"/>
      <c r="D1233" s="312"/>
      <c r="E1233" s="312"/>
      <c r="F1233" s="179">
        <f>SUM(F1231:F1232)</f>
        <v>12.790000000000001</v>
      </c>
      <c r="G1233" s="144"/>
    </row>
    <row r="1234" spans="1:7" x14ac:dyDescent="0.2">
      <c r="A1234" s="178"/>
      <c r="B1234" s="178"/>
      <c r="C1234" s="178"/>
      <c r="D1234" s="178"/>
      <c r="E1234" s="178"/>
      <c r="F1234" s="178"/>
      <c r="G1234" s="144"/>
    </row>
    <row r="1235" spans="1:7" x14ac:dyDescent="0.2">
      <c r="A1235" s="178"/>
      <c r="B1235" s="178"/>
      <c r="C1235" s="178"/>
      <c r="D1235" s="178"/>
      <c r="E1235" s="178"/>
      <c r="F1235" s="178"/>
      <c r="G1235" s="144"/>
    </row>
    <row r="1236" spans="1:7" ht="31.5" x14ac:dyDescent="0.2">
      <c r="A1236" s="314" t="s">
        <v>4698</v>
      </c>
      <c r="B1236" s="314"/>
      <c r="C1236" s="314"/>
      <c r="D1236" s="314"/>
      <c r="E1236" s="314"/>
      <c r="F1236" s="314"/>
      <c r="G1236" s="171" t="s">
        <v>4155</v>
      </c>
    </row>
    <row r="1237" spans="1:7" x14ac:dyDescent="0.2">
      <c r="G1237" s="144"/>
    </row>
    <row r="1238" spans="1:7" ht="21" x14ac:dyDescent="0.2">
      <c r="A1238" s="175" t="s">
        <v>4118</v>
      </c>
      <c r="B1238" s="174" t="s">
        <v>4117</v>
      </c>
      <c r="C1238" s="171" t="s">
        <v>4114</v>
      </c>
      <c r="D1238" s="171" t="s">
        <v>4113</v>
      </c>
      <c r="E1238" s="171" t="s">
        <v>4112</v>
      </c>
      <c r="F1238" s="182" t="s">
        <v>4116</v>
      </c>
      <c r="G1238" s="181" t="s">
        <v>4115</v>
      </c>
    </row>
    <row r="1239" spans="1:7" x14ac:dyDescent="0.2">
      <c r="A1239" s="162">
        <v>11</v>
      </c>
      <c r="B1239" s="128" t="s">
        <v>4146</v>
      </c>
      <c r="C1239" s="152">
        <v>8.56</v>
      </c>
      <c r="D1239" s="152">
        <v>18.649999999999999</v>
      </c>
      <c r="E1239" s="83">
        <v>117.99</v>
      </c>
      <c r="F1239" s="127">
        <v>0.18140000000000001</v>
      </c>
      <c r="G1239" s="161">
        <f>TRUNC(F1239*D1239,2)</f>
        <v>3.38</v>
      </c>
    </row>
    <row r="1240" spans="1:7" x14ac:dyDescent="0.2">
      <c r="A1240" s="149">
        <v>8</v>
      </c>
      <c r="B1240" s="138" t="s">
        <v>4141</v>
      </c>
      <c r="C1240" s="152">
        <v>5.65</v>
      </c>
      <c r="D1240" s="152">
        <v>12.31</v>
      </c>
      <c r="E1240" s="83">
        <v>117.99</v>
      </c>
      <c r="F1240" s="137">
        <v>0.18</v>
      </c>
      <c r="G1240" s="161">
        <f>TRUNC(F1240*D1240,2)</f>
        <v>2.21</v>
      </c>
    </row>
    <row r="1241" spans="1:7" x14ac:dyDescent="0.2">
      <c r="A1241" s="311" t="s">
        <v>4138</v>
      </c>
      <c r="B1241" s="311"/>
      <c r="C1241" s="311"/>
      <c r="D1241" s="311"/>
      <c r="E1241" s="311"/>
      <c r="F1241" s="311"/>
      <c r="G1241" s="155">
        <f>SUM(G1239:G1240)</f>
        <v>5.59</v>
      </c>
    </row>
    <row r="1242" spans="1:7" x14ac:dyDescent="0.2">
      <c r="G1242" s="144"/>
    </row>
    <row r="1243" spans="1:7" ht="21" x14ac:dyDescent="0.2">
      <c r="A1243" s="175" t="s">
        <v>4118</v>
      </c>
      <c r="B1243" s="174" t="s">
        <v>4130</v>
      </c>
      <c r="C1243" s="171" t="s">
        <v>4129</v>
      </c>
      <c r="D1243" s="171" t="s">
        <v>4128</v>
      </c>
      <c r="E1243" s="171" t="s">
        <v>4116</v>
      </c>
      <c r="F1243" s="173" t="s">
        <v>4127</v>
      </c>
      <c r="G1243" s="144"/>
    </row>
    <row r="1244" spans="1:7" ht="22.5" x14ac:dyDescent="0.2">
      <c r="A1244" s="129" t="s">
        <v>3451</v>
      </c>
      <c r="B1244" s="128" t="s">
        <v>3450</v>
      </c>
      <c r="C1244" s="127" t="s">
        <v>3287</v>
      </c>
      <c r="D1244" s="127">
        <v>5.67</v>
      </c>
      <c r="E1244" s="127">
        <v>0.91400000000000003</v>
      </c>
      <c r="F1244" s="127">
        <f>TRUNC(E1244*D1244,2)</f>
        <v>5.18</v>
      </c>
      <c r="G1244" s="144"/>
    </row>
    <row r="1245" spans="1:7" x14ac:dyDescent="0.2">
      <c r="A1245" s="311" t="s">
        <v>4125</v>
      </c>
      <c r="B1245" s="311"/>
      <c r="C1245" s="311"/>
      <c r="D1245" s="311"/>
      <c r="E1245" s="311"/>
      <c r="F1245" s="165">
        <f>SUM(F1244)</f>
        <v>5.18</v>
      </c>
      <c r="G1245" s="144"/>
    </row>
    <row r="1246" spans="1:7" x14ac:dyDescent="0.2">
      <c r="G1246" s="144"/>
    </row>
    <row r="1247" spans="1:7" x14ac:dyDescent="0.2">
      <c r="A1247" s="312" t="s">
        <v>4124</v>
      </c>
      <c r="B1247" s="312"/>
      <c r="C1247" s="312"/>
      <c r="D1247" s="312"/>
      <c r="E1247" s="312"/>
      <c r="F1247" s="173">
        <f>F1245+G1241</f>
        <v>10.77</v>
      </c>
      <c r="G1247" s="144"/>
    </row>
    <row r="1248" spans="1:7" ht="12.75" customHeight="1" x14ac:dyDescent="0.2">
      <c r="A1248" s="312" t="s">
        <v>4742</v>
      </c>
      <c r="B1248" s="312"/>
      <c r="C1248" s="312"/>
      <c r="D1248" s="312"/>
      <c r="E1248" s="313"/>
      <c r="F1248" s="180">
        <f>TRUNC('compos apresentar'!F1247*bdi!$D$19,2)</f>
        <v>2.19</v>
      </c>
      <c r="G1248" s="144"/>
    </row>
    <row r="1249" spans="1:7" x14ac:dyDescent="0.2">
      <c r="A1249" s="312" t="s">
        <v>4123</v>
      </c>
      <c r="B1249" s="312"/>
      <c r="C1249" s="312"/>
      <c r="D1249" s="312"/>
      <c r="E1249" s="312"/>
      <c r="F1249" s="179">
        <f>SUM(F1247:F1248)</f>
        <v>12.959999999999999</v>
      </c>
      <c r="G1249" s="144"/>
    </row>
    <row r="1250" spans="1:7" x14ac:dyDescent="0.2">
      <c r="A1250" s="178"/>
      <c r="B1250" s="178"/>
      <c r="C1250" s="178"/>
      <c r="D1250" s="178"/>
      <c r="E1250" s="178"/>
      <c r="F1250" s="178"/>
      <c r="G1250" s="144"/>
    </row>
    <row r="1251" spans="1:7" x14ac:dyDescent="0.2">
      <c r="G1251" s="144"/>
    </row>
    <row r="1252" spans="1:7" ht="31.5" x14ac:dyDescent="0.2">
      <c r="A1252" s="314" t="s">
        <v>4697</v>
      </c>
      <c r="B1252" s="314"/>
      <c r="C1252" s="314"/>
      <c r="D1252" s="314"/>
      <c r="E1252" s="314"/>
      <c r="F1252" s="314"/>
      <c r="G1252" s="171" t="s">
        <v>4155</v>
      </c>
    </row>
    <row r="1253" spans="1:7" x14ac:dyDescent="0.2">
      <c r="G1253" s="144"/>
    </row>
    <row r="1254" spans="1:7" ht="21" x14ac:dyDescent="0.2">
      <c r="A1254" s="175" t="s">
        <v>4118</v>
      </c>
      <c r="B1254" s="174" t="s">
        <v>4117</v>
      </c>
      <c r="C1254" s="171" t="s">
        <v>4114</v>
      </c>
      <c r="D1254" s="171" t="s">
        <v>4113</v>
      </c>
      <c r="E1254" s="171" t="s">
        <v>4112</v>
      </c>
      <c r="F1254" s="182" t="s">
        <v>4116</v>
      </c>
      <c r="G1254" s="181" t="s">
        <v>4115</v>
      </c>
    </row>
    <row r="1255" spans="1:7" x14ac:dyDescent="0.2">
      <c r="A1255" s="162">
        <v>11</v>
      </c>
      <c r="B1255" s="128" t="s">
        <v>4146</v>
      </c>
      <c r="C1255" s="152">
        <v>8.56</v>
      </c>
      <c r="D1255" s="152">
        <v>18.649999999999999</v>
      </c>
      <c r="E1255" s="83">
        <v>117.99</v>
      </c>
      <c r="F1255" s="127">
        <v>0.14099999999999999</v>
      </c>
      <c r="G1255" s="161">
        <f>TRUNC(F1255*D1255,2)</f>
        <v>2.62</v>
      </c>
    </row>
    <row r="1256" spans="1:7" x14ac:dyDescent="0.2">
      <c r="A1256" s="149">
        <v>8</v>
      </c>
      <c r="B1256" s="138" t="s">
        <v>4141</v>
      </c>
      <c r="C1256" s="152">
        <v>5.65</v>
      </c>
      <c r="D1256" s="152">
        <v>12.31</v>
      </c>
      <c r="E1256" s="83">
        <v>117.99</v>
      </c>
      <c r="F1256" s="137">
        <v>0.14050000000000001</v>
      </c>
      <c r="G1256" s="161">
        <f>TRUNC(F1256*D1256,2)</f>
        <v>1.72</v>
      </c>
    </row>
    <row r="1257" spans="1:7" x14ac:dyDescent="0.2">
      <c r="A1257" s="311" t="s">
        <v>4138</v>
      </c>
      <c r="B1257" s="311"/>
      <c r="C1257" s="311"/>
      <c r="D1257" s="311"/>
      <c r="E1257" s="311"/>
      <c r="F1257" s="311"/>
      <c r="G1257" s="155">
        <f>SUM(G1255:G1256)</f>
        <v>4.34</v>
      </c>
    </row>
    <row r="1258" spans="1:7" x14ac:dyDescent="0.2">
      <c r="G1258" s="144"/>
    </row>
    <row r="1259" spans="1:7" ht="21" x14ac:dyDescent="0.2">
      <c r="A1259" s="175" t="s">
        <v>4118</v>
      </c>
      <c r="B1259" s="174" t="s">
        <v>4130</v>
      </c>
      <c r="C1259" s="171" t="s">
        <v>4129</v>
      </c>
      <c r="D1259" s="171" t="s">
        <v>4128</v>
      </c>
      <c r="E1259" s="171" t="s">
        <v>4116</v>
      </c>
      <c r="F1259" s="173" t="s">
        <v>4127</v>
      </c>
      <c r="G1259" s="144"/>
    </row>
    <row r="1260" spans="1:7" x14ac:dyDescent="0.2">
      <c r="A1260" s="129" t="s">
        <v>3449</v>
      </c>
      <c r="B1260" s="128" t="s">
        <v>3448</v>
      </c>
      <c r="C1260" s="127" t="s">
        <v>3287</v>
      </c>
      <c r="D1260" s="127">
        <v>3.99</v>
      </c>
      <c r="E1260" s="127">
        <v>0.93</v>
      </c>
      <c r="F1260" s="127">
        <f>TRUNC(E1260*D1260,2)</f>
        <v>3.71</v>
      </c>
      <c r="G1260" s="144"/>
    </row>
    <row r="1261" spans="1:7" x14ac:dyDescent="0.2">
      <c r="A1261" s="311" t="s">
        <v>4125</v>
      </c>
      <c r="B1261" s="311"/>
      <c r="C1261" s="311"/>
      <c r="D1261" s="311"/>
      <c r="E1261" s="311"/>
      <c r="F1261" s="165">
        <f>SUM(F1260)</f>
        <v>3.71</v>
      </c>
      <c r="G1261" s="144"/>
    </row>
    <row r="1262" spans="1:7" x14ac:dyDescent="0.2">
      <c r="G1262" s="144"/>
    </row>
    <row r="1263" spans="1:7" x14ac:dyDescent="0.2">
      <c r="A1263" s="312" t="s">
        <v>4124</v>
      </c>
      <c r="B1263" s="312"/>
      <c r="C1263" s="312"/>
      <c r="D1263" s="312"/>
      <c r="E1263" s="312"/>
      <c r="F1263" s="173">
        <f>F1261+G1257</f>
        <v>8.0500000000000007</v>
      </c>
      <c r="G1263" s="144"/>
    </row>
    <row r="1264" spans="1:7" ht="12.75" customHeight="1" x14ac:dyDescent="0.2">
      <c r="A1264" s="312" t="s">
        <v>4742</v>
      </c>
      <c r="B1264" s="312"/>
      <c r="C1264" s="312"/>
      <c r="D1264" s="312"/>
      <c r="E1264" s="313"/>
      <c r="F1264" s="180">
        <f>TRUNC('compos apresentar'!F1263*bdi!$D$19,2)</f>
        <v>1.63</v>
      </c>
      <c r="G1264" s="144"/>
    </row>
    <row r="1265" spans="1:7" x14ac:dyDescent="0.2">
      <c r="A1265" s="312" t="s">
        <v>4123</v>
      </c>
      <c r="B1265" s="312"/>
      <c r="C1265" s="312"/>
      <c r="D1265" s="312"/>
      <c r="E1265" s="312"/>
      <c r="F1265" s="179">
        <f>SUM(F1263:F1264)</f>
        <v>9.68</v>
      </c>
      <c r="G1265" s="144"/>
    </row>
    <row r="1266" spans="1:7" x14ac:dyDescent="0.2">
      <c r="A1266" s="178"/>
      <c r="B1266" s="178"/>
      <c r="C1266" s="178"/>
      <c r="D1266" s="178"/>
      <c r="E1266" s="178"/>
      <c r="F1266" s="178"/>
      <c r="G1266" s="144"/>
    </row>
    <row r="1267" spans="1:7" ht="31.5" x14ac:dyDescent="0.2">
      <c r="A1267" s="314" t="s">
        <v>4806</v>
      </c>
      <c r="B1267" s="314"/>
      <c r="C1267" s="314"/>
      <c r="D1267" s="314"/>
      <c r="E1267" s="314"/>
      <c r="F1267" s="314"/>
      <c r="G1267" s="171" t="s">
        <v>4155</v>
      </c>
    </row>
    <row r="1268" spans="1:7" x14ac:dyDescent="0.2">
      <c r="G1268" s="144"/>
    </row>
    <row r="1269" spans="1:7" ht="21" x14ac:dyDescent="0.2">
      <c r="A1269" s="175" t="s">
        <v>4118</v>
      </c>
      <c r="B1269" s="174" t="s">
        <v>4117</v>
      </c>
      <c r="C1269" s="171" t="s">
        <v>4114</v>
      </c>
      <c r="D1269" s="171" t="s">
        <v>4113</v>
      </c>
      <c r="E1269" s="171" t="s">
        <v>4112</v>
      </c>
      <c r="F1269" s="182" t="s">
        <v>4116</v>
      </c>
      <c r="G1269" s="181" t="s">
        <v>4115</v>
      </c>
    </row>
    <row r="1270" spans="1:7" x14ac:dyDescent="0.2">
      <c r="A1270" s="162">
        <v>11</v>
      </c>
      <c r="B1270" s="128" t="s">
        <v>4146</v>
      </c>
      <c r="C1270" s="152">
        <v>8.56</v>
      </c>
      <c r="D1270" s="152">
        <v>18.649999999999999</v>
      </c>
      <c r="E1270" s="83">
        <v>117.99</v>
      </c>
      <c r="F1270" s="127">
        <v>0.14099999999999999</v>
      </c>
      <c r="G1270" s="161">
        <f>TRUNC(F1270*D1270,2)</f>
        <v>2.62</v>
      </c>
    </row>
    <row r="1271" spans="1:7" x14ac:dyDescent="0.2">
      <c r="A1271" s="149">
        <v>8</v>
      </c>
      <c r="B1271" s="138" t="s">
        <v>4141</v>
      </c>
      <c r="C1271" s="152">
        <v>5.65</v>
      </c>
      <c r="D1271" s="152">
        <v>12.31</v>
      </c>
      <c r="E1271" s="83">
        <v>117.99</v>
      </c>
      <c r="F1271" s="137">
        <v>0.14050000000000001</v>
      </c>
      <c r="G1271" s="161">
        <f>TRUNC(F1271*D1271,2)</f>
        <v>1.72</v>
      </c>
    </row>
    <row r="1272" spans="1:7" x14ac:dyDescent="0.2">
      <c r="A1272" s="311" t="s">
        <v>4138</v>
      </c>
      <c r="B1272" s="311"/>
      <c r="C1272" s="311"/>
      <c r="D1272" s="311"/>
      <c r="E1272" s="311"/>
      <c r="F1272" s="311"/>
      <c r="G1272" s="155">
        <f>SUM(G1270:G1271)</f>
        <v>4.34</v>
      </c>
    </row>
    <row r="1273" spans="1:7" x14ac:dyDescent="0.2">
      <c r="G1273" s="144"/>
    </row>
    <row r="1274" spans="1:7" ht="21" x14ac:dyDescent="0.2">
      <c r="A1274" s="175" t="s">
        <v>4118</v>
      </c>
      <c r="B1274" s="174" t="s">
        <v>4130</v>
      </c>
      <c r="C1274" s="171" t="s">
        <v>4129</v>
      </c>
      <c r="D1274" s="171" t="s">
        <v>4128</v>
      </c>
      <c r="E1274" s="171" t="s">
        <v>4116</v>
      </c>
      <c r="F1274" s="173" t="s">
        <v>4127</v>
      </c>
      <c r="G1274" s="144"/>
    </row>
    <row r="1275" spans="1:7" x14ac:dyDescent="0.2">
      <c r="A1275" s="129" t="s">
        <v>4053</v>
      </c>
      <c r="B1275" s="128" t="s">
        <v>4810</v>
      </c>
      <c r="C1275" s="127" t="s">
        <v>3287</v>
      </c>
      <c r="D1275" s="127">
        <v>5.16</v>
      </c>
      <c r="E1275" s="127">
        <v>1</v>
      </c>
      <c r="F1275" s="127">
        <f>TRUNC(E1275*D1275,2)</f>
        <v>5.16</v>
      </c>
      <c r="G1275" s="144"/>
    </row>
    <row r="1276" spans="1:7" x14ac:dyDescent="0.2">
      <c r="A1276" s="311" t="s">
        <v>4125</v>
      </c>
      <c r="B1276" s="311"/>
      <c r="C1276" s="311"/>
      <c r="D1276" s="311"/>
      <c r="E1276" s="311"/>
      <c r="F1276" s="165">
        <f>SUM(F1275)</f>
        <v>5.16</v>
      </c>
      <c r="G1276" s="144"/>
    </row>
    <row r="1277" spans="1:7" x14ac:dyDescent="0.2">
      <c r="G1277" s="144"/>
    </row>
    <row r="1278" spans="1:7" x14ac:dyDescent="0.2">
      <c r="A1278" s="312" t="s">
        <v>4124</v>
      </c>
      <c r="B1278" s="312"/>
      <c r="C1278" s="312"/>
      <c r="D1278" s="312"/>
      <c r="E1278" s="312"/>
      <c r="F1278" s="173">
        <f>F1276+G1272</f>
        <v>9.5</v>
      </c>
      <c r="G1278" s="144"/>
    </row>
    <row r="1279" spans="1:7" x14ac:dyDescent="0.2">
      <c r="A1279" s="312" t="s">
        <v>4742</v>
      </c>
      <c r="B1279" s="312"/>
      <c r="C1279" s="312"/>
      <c r="D1279" s="312"/>
      <c r="E1279" s="313"/>
      <c r="F1279" s="180">
        <f>TRUNC('compos apresentar'!F1278*bdi!$D$19,2)</f>
        <v>1.93</v>
      </c>
      <c r="G1279" s="144"/>
    </row>
    <row r="1280" spans="1:7" x14ac:dyDescent="0.2">
      <c r="A1280" s="312" t="s">
        <v>4123</v>
      </c>
      <c r="B1280" s="312"/>
      <c r="C1280" s="312"/>
      <c r="D1280" s="312"/>
      <c r="E1280" s="312"/>
      <c r="F1280" s="179">
        <f>SUM(F1278:F1279)</f>
        <v>11.43</v>
      </c>
      <c r="G1280" s="144"/>
    </row>
    <row r="1281" spans="1:7" x14ac:dyDescent="0.2">
      <c r="A1281" s="178"/>
      <c r="B1281" s="178"/>
      <c r="C1281" s="178"/>
      <c r="D1281" s="178"/>
      <c r="E1281" s="178"/>
      <c r="F1281" s="178"/>
      <c r="G1281" s="144"/>
    </row>
    <row r="1282" spans="1:7" ht="31.5" x14ac:dyDescent="0.2">
      <c r="A1282" s="314" t="s">
        <v>4696</v>
      </c>
      <c r="B1282" s="314"/>
      <c r="C1282" s="314"/>
      <c r="D1282" s="314"/>
      <c r="E1282" s="314"/>
      <c r="F1282" s="314"/>
      <c r="G1282" s="171" t="s">
        <v>4155</v>
      </c>
    </row>
    <row r="1283" spans="1:7" x14ac:dyDescent="0.2">
      <c r="G1283" s="144"/>
    </row>
    <row r="1284" spans="1:7" ht="21" x14ac:dyDescent="0.2">
      <c r="A1284" s="175" t="s">
        <v>4118</v>
      </c>
      <c r="B1284" s="174" t="s">
        <v>4117</v>
      </c>
      <c r="C1284" s="171" t="s">
        <v>4114</v>
      </c>
      <c r="D1284" s="171" t="s">
        <v>4113</v>
      </c>
      <c r="E1284" s="171" t="s">
        <v>4112</v>
      </c>
      <c r="F1284" s="182" t="s">
        <v>4116</v>
      </c>
      <c r="G1284" s="181" t="s">
        <v>4115</v>
      </c>
    </row>
    <row r="1285" spans="1:7" x14ac:dyDescent="0.2">
      <c r="A1285" s="162">
        <v>8</v>
      </c>
      <c r="B1285" s="128" t="s">
        <v>4141</v>
      </c>
      <c r="C1285" s="152">
        <v>5.65</v>
      </c>
      <c r="D1285" s="152">
        <v>12.31</v>
      </c>
      <c r="E1285" s="83">
        <v>117.99</v>
      </c>
      <c r="F1285" s="127">
        <v>0.14199999999999999</v>
      </c>
      <c r="G1285" s="161">
        <f>TRUNC(F1285*D1285,2)</f>
        <v>1.74</v>
      </c>
    </row>
    <row r="1286" spans="1:7" x14ac:dyDescent="0.2">
      <c r="A1286" s="149">
        <v>11</v>
      </c>
      <c r="B1286" s="138" t="s">
        <v>4146</v>
      </c>
      <c r="C1286" s="152">
        <v>8.56</v>
      </c>
      <c r="D1286" s="152">
        <v>18.649999999999999</v>
      </c>
      <c r="E1286" s="83">
        <v>117.99</v>
      </c>
      <c r="F1286" s="137">
        <v>0.14050000000000001</v>
      </c>
      <c r="G1286" s="161">
        <f>TRUNC(F1286*D1286,2)</f>
        <v>2.62</v>
      </c>
    </row>
    <row r="1287" spans="1:7" x14ac:dyDescent="0.2">
      <c r="A1287" s="311" t="s">
        <v>4138</v>
      </c>
      <c r="B1287" s="311"/>
      <c r="C1287" s="311"/>
      <c r="D1287" s="311"/>
      <c r="E1287" s="311"/>
      <c r="F1287" s="311"/>
      <c r="G1287" s="155">
        <f>SUM(G1285:G1286)</f>
        <v>4.3600000000000003</v>
      </c>
    </row>
    <row r="1288" spans="1:7" x14ac:dyDescent="0.2">
      <c r="G1288" s="144"/>
    </row>
    <row r="1289" spans="1:7" ht="21" x14ac:dyDescent="0.2">
      <c r="A1289" s="175" t="s">
        <v>4118</v>
      </c>
      <c r="B1289" s="174" t="s">
        <v>4130</v>
      </c>
      <c r="C1289" s="171" t="s">
        <v>4129</v>
      </c>
      <c r="D1289" s="171" t="s">
        <v>4128</v>
      </c>
      <c r="E1289" s="171" t="s">
        <v>4116</v>
      </c>
      <c r="F1289" s="173" t="s">
        <v>4127</v>
      </c>
      <c r="G1289" s="144"/>
    </row>
    <row r="1290" spans="1:7" ht="22.5" x14ac:dyDescent="0.2">
      <c r="A1290" s="129" t="s">
        <v>4052</v>
      </c>
      <c r="B1290" s="128" t="s">
        <v>4051</v>
      </c>
      <c r="C1290" s="127" t="s">
        <v>3287</v>
      </c>
      <c r="D1290" s="127">
        <v>7.91</v>
      </c>
      <c r="E1290" s="127">
        <v>0.93600000000000005</v>
      </c>
      <c r="F1290" s="127">
        <f>TRUNC(E1290*D1290,2)</f>
        <v>7.4</v>
      </c>
      <c r="G1290" s="144"/>
    </row>
    <row r="1291" spans="1:7" x14ac:dyDescent="0.2">
      <c r="A1291" s="311" t="s">
        <v>4125</v>
      </c>
      <c r="B1291" s="311"/>
      <c r="C1291" s="311"/>
      <c r="D1291" s="311"/>
      <c r="E1291" s="311"/>
      <c r="F1291" s="165">
        <f>SUM(F1290)</f>
        <v>7.4</v>
      </c>
      <c r="G1291" s="144"/>
    </row>
    <row r="1292" spans="1:7" x14ac:dyDescent="0.2">
      <c r="G1292" s="144"/>
    </row>
    <row r="1293" spans="1:7" x14ac:dyDescent="0.2">
      <c r="A1293" s="312" t="s">
        <v>4124</v>
      </c>
      <c r="B1293" s="312"/>
      <c r="C1293" s="312"/>
      <c r="D1293" s="312"/>
      <c r="E1293" s="312"/>
      <c r="F1293" s="173">
        <f>F1291+G1287</f>
        <v>11.760000000000002</v>
      </c>
      <c r="G1293" s="144"/>
    </row>
    <row r="1294" spans="1:7" ht="12.75" customHeight="1" x14ac:dyDescent="0.2">
      <c r="A1294" s="312" t="s">
        <v>4742</v>
      </c>
      <c r="B1294" s="312"/>
      <c r="C1294" s="312"/>
      <c r="D1294" s="312"/>
      <c r="E1294" s="313"/>
      <c r="F1294" s="180">
        <f>TRUNC('compos apresentar'!F1293*bdi!$D$19,2)</f>
        <v>2.39</v>
      </c>
      <c r="G1294" s="144"/>
    </row>
    <row r="1295" spans="1:7" x14ac:dyDescent="0.2">
      <c r="A1295" s="312" t="s">
        <v>4123</v>
      </c>
      <c r="B1295" s="312"/>
      <c r="C1295" s="312"/>
      <c r="D1295" s="312"/>
      <c r="E1295" s="312"/>
      <c r="F1295" s="179">
        <f>SUM(F1293:F1294)</f>
        <v>14.150000000000002</v>
      </c>
      <c r="G1295" s="144"/>
    </row>
    <row r="1296" spans="1:7" x14ac:dyDescent="0.2">
      <c r="G1296" s="144"/>
    </row>
    <row r="1297" spans="1:7" x14ac:dyDescent="0.2">
      <c r="G1297" s="144"/>
    </row>
    <row r="1298" spans="1:7" ht="31.5" x14ac:dyDescent="0.2">
      <c r="A1298" s="314" t="s">
        <v>4695</v>
      </c>
      <c r="B1298" s="314"/>
      <c r="C1298" s="314"/>
      <c r="D1298" s="314"/>
      <c r="E1298" s="314"/>
      <c r="F1298" s="314"/>
      <c r="G1298" s="171" t="s">
        <v>4155</v>
      </c>
    </row>
    <row r="1299" spans="1:7" x14ac:dyDescent="0.2">
      <c r="G1299" s="144"/>
    </row>
    <row r="1300" spans="1:7" ht="21" x14ac:dyDescent="0.2">
      <c r="A1300" s="175" t="s">
        <v>4118</v>
      </c>
      <c r="B1300" s="174" t="s">
        <v>4117</v>
      </c>
      <c r="C1300" s="171" t="s">
        <v>4114</v>
      </c>
      <c r="D1300" s="171" t="s">
        <v>4113</v>
      </c>
      <c r="E1300" s="171" t="s">
        <v>4112</v>
      </c>
      <c r="F1300" s="182" t="s">
        <v>4116</v>
      </c>
      <c r="G1300" s="181" t="s">
        <v>4115</v>
      </c>
    </row>
    <row r="1301" spans="1:7" x14ac:dyDescent="0.2">
      <c r="A1301" s="162">
        <v>11</v>
      </c>
      <c r="B1301" s="128" t="s">
        <v>4146</v>
      </c>
      <c r="C1301" s="152">
        <v>8.56</v>
      </c>
      <c r="D1301" s="152">
        <v>18.649999999999999</v>
      </c>
      <c r="E1301" s="83">
        <v>117.99</v>
      </c>
      <c r="F1301" s="127">
        <v>0.14099999999999999</v>
      </c>
      <c r="G1301" s="161">
        <f>TRUNC(F1301*D1301,2)</f>
        <v>2.62</v>
      </c>
    </row>
    <row r="1302" spans="1:7" x14ac:dyDescent="0.2">
      <c r="A1302" s="149">
        <v>8</v>
      </c>
      <c r="B1302" s="138" t="s">
        <v>4141</v>
      </c>
      <c r="C1302" s="152">
        <v>5.65</v>
      </c>
      <c r="D1302" s="152">
        <v>12.31</v>
      </c>
      <c r="E1302" s="83">
        <v>117.99</v>
      </c>
      <c r="F1302" s="137">
        <v>0.14050000000000001</v>
      </c>
      <c r="G1302" s="161">
        <f>TRUNC(F1302*D1302,2)</f>
        <v>1.72</v>
      </c>
    </row>
    <row r="1303" spans="1:7" x14ac:dyDescent="0.2">
      <c r="A1303" s="311" t="s">
        <v>4138</v>
      </c>
      <c r="B1303" s="311"/>
      <c r="C1303" s="311"/>
      <c r="D1303" s="311"/>
      <c r="E1303" s="311"/>
      <c r="F1303" s="311"/>
      <c r="G1303" s="155">
        <f>SUM(G1301:G1302)</f>
        <v>4.34</v>
      </c>
    </row>
    <row r="1304" spans="1:7" x14ac:dyDescent="0.2">
      <c r="G1304" s="144"/>
    </row>
    <row r="1305" spans="1:7" ht="21" x14ac:dyDescent="0.2">
      <c r="A1305" s="175" t="s">
        <v>4118</v>
      </c>
      <c r="B1305" s="174" t="s">
        <v>4130</v>
      </c>
      <c r="C1305" s="171" t="s">
        <v>4129</v>
      </c>
      <c r="D1305" s="171" t="s">
        <v>4128</v>
      </c>
      <c r="E1305" s="171" t="s">
        <v>4116</v>
      </c>
      <c r="F1305" s="173" t="s">
        <v>4127</v>
      </c>
      <c r="G1305" s="144"/>
    </row>
    <row r="1306" spans="1:7" ht="22.5" x14ac:dyDescent="0.2">
      <c r="A1306" s="129" t="s">
        <v>4050</v>
      </c>
      <c r="B1306" s="128" t="s">
        <v>4049</v>
      </c>
      <c r="C1306" s="127" t="s">
        <v>3287</v>
      </c>
      <c r="D1306" s="127">
        <v>9.39</v>
      </c>
      <c r="E1306" s="127">
        <v>0.94399999999999995</v>
      </c>
      <c r="F1306" s="127">
        <f>TRUNC(E1306*D1306,2)</f>
        <v>8.86</v>
      </c>
      <c r="G1306" s="144"/>
    </row>
    <row r="1307" spans="1:7" x14ac:dyDescent="0.2">
      <c r="A1307" s="311" t="s">
        <v>4125</v>
      </c>
      <c r="B1307" s="311"/>
      <c r="C1307" s="311"/>
      <c r="D1307" s="311"/>
      <c r="E1307" s="311"/>
      <c r="F1307" s="165">
        <f>SUM(F1306)</f>
        <v>8.86</v>
      </c>
      <c r="G1307" s="144"/>
    </row>
    <row r="1308" spans="1:7" x14ac:dyDescent="0.2">
      <c r="G1308" s="144"/>
    </row>
    <row r="1309" spans="1:7" x14ac:dyDescent="0.2">
      <c r="A1309" s="312" t="s">
        <v>4124</v>
      </c>
      <c r="B1309" s="312"/>
      <c r="C1309" s="312"/>
      <c r="D1309" s="312"/>
      <c r="E1309" s="312"/>
      <c r="F1309" s="173">
        <f>F1307+G1303</f>
        <v>13.2</v>
      </c>
      <c r="G1309" s="144"/>
    </row>
    <row r="1310" spans="1:7" ht="12.75" customHeight="1" x14ac:dyDescent="0.2">
      <c r="A1310" s="312" t="s">
        <v>4742</v>
      </c>
      <c r="B1310" s="312"/>
      <c r="C1310" s="312"/>
      <c r="D1310" s="312"/>
      <c r="E1310" s="313"/>
      <c r="F1310" s="180">
        <f>TRUNC('compos apresentar'!F1309*bdi!$D$19,2)</f>
        <v>2.68</v>
      </c>
      <c r="G1310" s="144"/>
    </row>
    <row r="1311" spans="1:7" x14ac:dyDescent="0.2">
      <c r="A1311" s="312" t="s">
        <v>4123</v>
      </c>
      <c r="B1311" s="312"/>
      <c r="C1311" s="312"/>
      <c r="D1311" s="312"/>
      <c r="E1311" s="312"/>
      <c r="F1311" s="179">
        <f>SUM(F1309:F1310)</f>
        <v>15.879999999999999</v>
      </c>
      <c r="G1311" s="144"/>
    </row>
    <row r="1312" spans="1:7" x14ac:dyDescent="0.2">
      <c r="A1312" s="178"/>
      <c r="B1312" s="178"/>
      <c r="C1312" s="178"/>
      <c r="D1312" s="178"/>
      <c r="E1312" s="178"/>
      <c r="F1312" s="178"/>
      <c r="G1312" s="144"/>
    </row>
    <row r="1313" spans="1:7" ht="31.5" x14ac:dyDescent="0.2">
      <c r="A1313" s="314" t="s">
        <v>4807</v>
      </c>
      <c r="B1313" s="314"/>
      <c r="C1313" s="314"/>
      <c r="D1313" s="314"/>
      <c r="E1313" s="314"/>
      <c r="F1313" s="314"/>
      <c r="G1313" s="171" t="s">
        <v>4155</v>
      </c>
    </row>
    <row r="1314" spans="1:7" x14ac:dyDescent="0.2">
      <c r="G1314" s="144"/>
    </row>
    <row r="1315" spans="1:7" ht="21" x14ac:dyDescent="0.2">
      <c r="A1315" s="175" t="s">
        <v>4118</v>
      </c>
      <c r="B1315" s="174" t="s">
        <v>4117</v>
      </c>
      <c r="C1315" s="171" t="s">
        <v>4114</v>
      </c>
      <c r="D1315" s="171" t="s">
        <v>4113</v>
      </c>
      <c r="E1315" s="171" t="s">
        <v>4112</v>
      </c>
      <c r="F1315" s="182" t="s">
        <v>4116</v>
      </c>
      <c r="G1315" s="181" t="s">
        <v>4115</v>
      </c>
    </row>
    <row r="1316" spans="1:7" x14ac:dyDescent="0.2">
      <c r="A1316" s="162">
        <v>11</v>
      </c>
      <c r="B1316" s="128" t="s">
        <v>4146</v>
      </c>
      <c r="C1316" s="152">
        <v>8.56</v>
      </c>
      <c r="D1316" s="152">
        <v>18.649999999999999</v>
      </c>
      <c r="E1316" s="83">
        <v>117.99</v>
      </c>
      <c r="F1316" s="127">
        <v>0.14099999999999999</v>
      </c>
      <c r="G1316" s="161">
        <f>TRUNC(F1316*D1316,2)</f>
        <v>2.62</v>
      </c>
    </row>
    <row r="1317" spans="1:7" x14ac:dyDescent="0.2">
      <c r="A1317" s="149">
        <v>8</v>
      </c>
      <c r="B1317" s="138" t="s">
        <v>4141</v>
      </c>
      <c r="C1317" s="152">
        <v>5.65</v>
      </c>
      <c r="D1317" s="152">
        <v>12.31</v>
      </c>
      <c r="E1317" s="83">
        <v>117.99</v>
      </c>
      <c r="F1317" s="137">
        <v>0.14050000000000001</v>
      </c>
      <c r="G1317" s="161">
        <f>TRUNC(F1317*D1317,2)</f>
        <v>1.72</v>
      </c>
    </row>
    <row r="1318" spans="1:7" x14ac:dyDescent="0.2">
      <c r="A1318" s="311" t="s">
        <v>4138</v>
      </c>
      <c r="B1318" s="311"/>
      <c r="C1318" s="311"/>
      <c r="D1318" s="311"/>
      <c r="E1318" s="311"/>
      <c r="F1318" s="311"/>
      <c r="G1318" s="155">
        <f>SUM(G1316:G1317)</f>
        <v>4.34</v>
      </c>
    </row>
    <row r="1319" spans="1:7" x14ac:dyDescent="0.2">
      <c r="G1319" s="144"/>
    </row>
    <row r="1320" spans="1:7" ht="21" x14ac:dyDescent="0.2">
      <c r="A1320" s="175" t="s">
        <v>4118</v>
      </c>
      <c r="B1320" s="174" t="s">
        <v>4130</v>
      </c>
      <c r="C1320" s="171" t="s">
        <v>4129</v>
      </c>
      <c r="D1320" s="171" t="s">
        <v>4128</v>
      </c>
      <c r="E1320" s="171" t="s">
        <v>4116</v>
      </c>
      <c r="F1320" s="173" t="s">
        <v>4127</v>
      </c>
      <c r="G1320" s="144"/>
    </row>
    <row r="1321" spans="1:7" x14ac:dyDescent="0.2">
      <c r="A1321" s="129" t="s">
        <v>4808</v>
      </c>
      <c r="B1321" s="128" t="s">
        <v>4809</v>
      </c>
      <c r="C1321" s="127" t="s">
        <v>3287</v>
      </c>
      <c r="D1321" s="127">
        <v>12.5</v>
      </c>
      <c r="E1321" s="127">
        <v>1</v>
      </c>
      <c r="F1321" s="127">
        <f>TRUNC(E1321*D1321,2)</f>
        <v>12.5</v>
      </c>
      <c r="G1321" s="144"/>
    </row>
    <row r="1322" spans="1:7" x14ac:dyDescent="0.2">
      <c r="A1322" s="311" t="s">
        <v>4125</v>
      </c>
      <c r="B1322" s="311"/>
      <c r="C1322" s="311"/>
      <c r="D1322" s="311"/>
      <c r="E1322" s="311"/>
      <c r="F1322" s="165">
        <f>SUM(F1321)</f>
        <v>12.5</v>
      </c>
      <c r="G1322" s="144"/>
    </row>
    <row r="1323" spans="1:7" x14ac:dyDescent="0.2">
      <c r="G1323" s="144"/>
    </row>
    <row r="1324" spans="1:7" x14ac:dyDescent="0.2">
      <c r="A1324" s="312" t="s">
        <v>4124</v>
      </c>
      <c r="B1324" s="312"/>
      <c r="C1324" s="312"/>
      <c r="D1324" s="312"/>
      <c r="E1324" s="312"/>
      <c r="F1324" s="173">
        <f>F1322+G1318</f>
        <v>16.84</v>
      </c>
      <c r="G1324" s="144"/>
    </row>
    <row r="1325" spans="1:7" x14ac:dyDescent="0.2">
      <c r="A1325" s="312" t="s">
        <v>4742</v>
      </c>
      <c r="B1325" s="312"/>
      <c r="C1325" s="312"/>
      <c r="D1325" s="312"/>
      <c r="E1325" s="313"/>
      <c r="F1325" s="180">
        <f>TRUNC('compos apresentar'!F1324*bdi!$D$19,2)</f>
        <v>3.42</v>
      </c>
      <c r="G1325" s="144"/>
    </row>
    <row r="1326" spans="1:7" x14ac:dyDescent="0.2">
      <c r="A1326" s="312" t="s">
        <v>4123</v>
      </c>
      <c r="B1326" s="312"/>
      <c r="C1326" s="312"/>
      <c r="D1326" s="312"/>
      <c r="E1326" s="312"/>
      <c r="F1326" s="179">
        <f>SUM(F1324:F1325)</f>
        <v>20.259999999999998</v>
      </c>
      <c r="G1326" s="144"/>
    </row>
    <row r="1327" spans="1:7" x14ac:dyDescent="0.2">
      <c r="A1327" s="178"/>
      <c r="B1327" s="178"/>
      <c r="C1327" s="178"/>
      <c r="D1327" s="178"/>
      <c r="E1327" s="178"/>
      <c r="F1327" s="178"/>
      <c r="G1327" s="144"/>
    </row>
    <row r="1328" spans="1:7" x14ac:dyDescent="0.2">
      <c r="G1328" s="144"/>
    </row>
    <row r="1329" spans="1:7" ht="31.5" x14ac:dyDescent="0.2">
      <c r="A1329" s="314" t="s">
        <v>4694</v>
      </c>
      <c r="B1329" s="314"/>
      <c r="C1329" s="314"/>
      <c r="D1329" s="314"/>
      <c r="E1329" s="314"/>
      <c r="F1329" s="314"/>
      <c r="G1329" s="171" t="s">
        <v>4170</v>
      </c>
    </row>
    <row r="1330" spans="1:7" x14ac:dyDescent="0.2">
      <c r="G1330" s="144"/>
    </row>
    <row r="1331" spans="1:7" ht="21" x14ac:dyDescent="0.2">
      <c r="A1331" s="175" t="s">
        <v>4118</v>
      </c>
      <c r="B1331" s="174" t="s">
        <v>4117</v>
      </c>
      <c r="C1331" s="171" t="s">
        <v>4114</v>
      </c>
      <c r="D1331" s="171" t="s">
        <v>4113</v>
      </c>
      <c r="E1331" s="171" t="s">
        <v>4112</v>
      </c>
      <c r="F1331" s="182" t="s">
        <v>4116</v>
      </c>
      <c r="G1331" s="181" t="s">
        <v>4115</v>
      </c>
    </row>
    <row r="1332" spans="1:7" x14ac:dyDescent="0.2">
      <c r="A1332" s="162">
        <v>8</v>
      </c>
      <c r="B1332" s="128" t="s">
        <v>4141</v>
      </c>
      <c r="C1332" s="152">
        <v>5.65</v>
      </c>
      <c r="D1332" s="152">
        <v>12.31</v>
      </c>
      <c r="E1332" s="83">
        <v>117.99</v>
      </c>
      <c r="F1332" s="127">
        <v>0.187</v>
      </c>
      <c r="G1332" s="161">
        <f>TRUNC(F1332*D1332,2)</f>
        <v>2.2999999999999998</v>
      </c>
    </row>
    <row r="1333" spans="1:7" x14ac:dyDescent="0.2">
      <c r="A1333" s="149">
        <v>11</v>
      </c>
      <c r="B1333" s="138" t="s">
        <v>4146</v>
      </c>
      <c r="C1333" s="152">
        <v>8.56</v>
      </c>
      <c r="D1333" s="152">
        <v>18.649999999999999</v>
      </c>
      <c r="E1333" s="83">
        <v>117.99</v>
      </c>
      <c r="F1333" s="137">
        <v>0.1855</v>
      </c>
      <c r="G1333" s="161">
        <f>TRUNC(F1333*D1333,2)</f>
        <v>3.45</v>
      </c>
    </row>
    <row r="1334" spans="1:7" x14ac:dyDescent="0.2">
      <c r="A1334" s="311" t="s">
        <v>4138</v>
      </c>
      <c r="B1334" s="311"/>
      <c r="C1334" s="311"/>
      <c r="D1334" s="311"/>
      <c r="E1334" s="311"/>
      <c r="F1334" s="311"/>
      <c r="G1334" s="155">
        <f>SUM(G1332:G1333)</f>
        <v>5.75</v>
      </c>
    </row>
    <row r="1335" spans="1:7" x14ac:dyDescent="0.2">
      <c r="G1335" s="144"/>
    </row>
    <row r="1336" spans="1:7" ht="21" x14ac:dyDescent="0.2">
      <c r="A1336" s="175" t="s">
        <v>4118</v>
      </c>
      <c r="B1336" s="174" t="s">
        <v>4130</v>
      </c>
      <c r="C1336" s="171" t="s">
        <v>4129</v>
      </c>
      <c r="D1336" s="171" t="s">
        <v>4128</v>
      </c>
      <c r="E1336" s="171" t="s">
        <v>4116</v>
      </c>
      <c r="F1336" s="173" t="s">
        <v>4127</v>
      </c>
      <c r="G1336" s="144"/>
    </row>
    <row r="1337" spans="1:7" x14ac:dyDescent="0.2">
      <c r="A1337" s="129" t="s">
        <v>4055</v>
      </c>
      <c r="B1337" s="128" t="s">
        <v>4054</v>
      </c>
      <c r="C1337" s="127" t="s">
        <v>3287</v>
      </c>
      <c r="D1337" s="127">
        <v>16.86</v>
      </c>
      <c r="E1337" s="127">
        <v>0.93</v>
      </c>
      <c r="F1337" s="127">
        <f>TRUNC(E1337*D1337,2)</f>
        <v>15.67</v>
      </c>
      <c r="G1337" s="144"/>
    </row>
    <row r="1338" spans="1:7" x14ac:dyDescent="0.2">
      <c r="A1338" s="311" t="s">
        <v>4125</v>
      </c>
      <c r="B1338" s="311"/>
      <c r="C1338" s="311"/>
      <c r="D1338" s="311"/>
      <c r="E1338" s="311"/>
      <c r="F1338" s="165">
        <f>SUM(F1337)</f>
        <v>15.67</v>
      </c>
      <c r="G1338" s="144"/>
    </row>
    <row r="1339" spans="1:7" x14ac:dyDescent="0.2">
      <c r="G1339" s="144"/>
    </row>
    <row r="1340" spans="1:7" x14ac:dyDescent="0.2">
      <c r="A1340" s="312" t="s">
        <v>4124</v>
      </c>
      <c r="B1340" s="312"/>
      <c r="C1340" s="312"/>
      <c r="D1340" s="312"/>
      <c r="E1340" s="312"/>
      <c r="F1340" s="173">
        <f>F1338+G1334</f>
        <v>21.42</v>
      </c>
      <c r="G1340" s="144"/>
    </row>
    <row r="1341" spans="1:7" ht="12.75" customHeight="1" x14ac:dyDescent="0.2">
      <c r="A1341" s="312" t="s">
        <v>4742</v>
      </c>
      <c r="B1341" s="312"/>
      <c r="C1341" s="312"/>
      <c r="D1341" s="312"/>
      <c r="E1341" s="313"/>
      <c r="F1341" s="180">
        <f>TRUNC('compos apresentar'!F1340*bdi!$D$19,2)</f>
        <v>4.3499999999999996</v>
      </c>
      <c r="G1341" s="144"/>
    </row>
    <row r="1342" spans="1:7" x14ac:dyDescent="0.2">
      <c r="A1342" s="312" t="s">
        <v>4123</v>
      </c>
      <c r="B1342" s="312"/>
      <c r="C1342" s="312"/>
      <c r="D1342" s="312"/>
      <c r="E1342" s="312"/>
      <c r="F1342" s="179">
        <f>SUM(F1340:F1341)</f>
        <v>25.770000000000003</v>
      </c>
      <c r="G1342" s="144"/>
    </row>
    <row r="1343" spans="1:7" x14ac:dyDescent="0.2">
      <c r="A1343" s="178"/>
      <c r="B1343" s="178"/>
      <c r="C1343" s="178"/>
      <c r="D1343" s="178"/>
      <c r="E1343" s="178"/>
      <c r="F1343" s="178"/>
      <c r="G1343" s="144"/>
    </row>
    <row r="1344" spans="1:7" ht="31.5" x14ac:dyDescent="0.2">
      <c r="A1344" s="314" t="s">
        <v>4811</v>
      </c>
      <c r="B1344" s="314"/>
      <c r="C1344" s="314"/>
      <c r="D1344" s="314"/>
      <c r="E1344" s="314"/>
      <c r="F1344" s="314"/>
      <c r="G1344" s="171" t="s">
        <v>4170</v>
      </c>
    </row>
    <row r="1345" spans="1:7" x14ac:dyDescent="0.2">
      <c r="G1345" s="144"/>
    </row>
    <row r="1346" spans="1:7" ht="21" x14ac:dyDescent="0.2">
      <c r="A1346" s="175" t="s">
        <v>4118</v>
      </c>
      <c r="B1346" s="174" t="s">
        <v>4117</v>
      </c>
      <c r="C1346" s="171" t="s">
        <v>4114</v>
      </c>
      <c r="D1346" s="171" t="s">
        <v>4113</v>
      </c>
      <c r="E1346" s="171" t="s">
        <v>4112</v>
      </c>
      <c r="F1346" s="182" t="s">
        <v>4116</v>
      </c>
      <c r="G1346" s="181" t="s">
        <v>4115</v>
      </c>
    </row>
    <row r="1347" spans="1:7" x14ac:dyDescent="0.2">
      <c r="A1347" s="162">
        <v>8</v>
      </c>
      <c r="B1347" s="128" t="s">
        <v>4141</v>
      </c>
      <c r="C1347" s="152">
        <v>5.65</v>
      </c>
      <c r="D1347" s="152">
        <v>12.31</v>
      </c>
      <c r="E1347" s="83">
        <v>117.99</v>
      </c>
      <c r="F1347" s="127">
        <v>0.187</v>
      </c>
      <c r="G1347" s="161">
        <f>TRUNC(F1347*D1347,2)</f>
        <v>2.2999999999999998</v>
      </c>
    </row>
    <row r="1348" spans="1:7" x14ac:dyDescent="0.2">
      <c r="A1348" s="149">
        <v>11</v>
      </c>
      <c r="B1348" s="138" t="s">
        <v>4146</v>
      </c>
      <c r="C1348" s="152">
        <v>8.56</v>
      </c>
      <c r="D1348" s="152">
        <v>18.649999999999999</v>
      </c>
      <c r="E1348" s="83">
        <v>117.99</v>
      </c>
      <c r="F1348" s="137">
        <v>0.1855</v>
      </c>
      <c r="G1348" s="161">
        <f>TRUNC(F1348*D1348,2)</f>
        <v>3.45</v>
      </c>
    </row>
    <row r="1349" spans="1:7" x14ac:dyDescent="0.2">
      <c r="A1349" s="311" t="s">
        <v>4138</v>
      </c>
      <c r="B1349" s="311"/>
      <c r="C1349" s="311"/>
      <c r="D1349" s="311"/>
      <c r="E1349" s="311"/>
      <c r="F1349" s="311"/>
      <c r="G1349" s="155">
        <f>SUM(G1347:G1348)</f>
        <v>5.75</v>
      </c>
    </row>
    <row r="1350" spans="1:7" x14ac:dyDescent="0.2">
      <c r="G1350" s="144"/>
    </row>
    <row r="1351" spans="1:7" ht="21" x14ac:dyDescent="0.2">
      <c r="A1351" s="175" t="s">
        <v>4118</v>
      </c>
      <c r="B1351" s="174" t="s">
        <v>4130</v>
      </c>
      <c r="C1351" s="171" t="s">
        <v>4129</v>
      </c>
      <c r="D1351" s="171" t="s">
        <v>4128</v>
      </c>
      <c r="E1351" s="171" t="s">
        <v>4116</v>
      </c>
      <c r="F1351" s="173" t="s">
        <v>4127</v>
      </c>
      <c r="G1351" s="144"/>
    </row>
    <row r="1352" spans="1:7" ht="22.5" x14ac:dyDescent="0.2">
      <c r="A1352" s="129" t="s">
        <v>4812</v>
      </c>
      <c r="B1352" s="128" t="s">
        <v>4813</v>
      </c>
      <c r="C1352" s="127" t="s">
        <v>3307</v>
      </c>
      <c r="D1352" s="127">
        <v>10</v>
      </c>
      <c r="E1352" s="127">
        <v>1</v>
      </c>
      <c r="F1352" s="127">
        <f>TRUNC(E1352*D1352,2)</f>
        <v>10</v>
      </c>
      <c r="G1352" s="144"/>
    </row>
    <row r="1353" spans="1:7" ht="22.5" x14ac:dyDescent="0.2">
      <c r="A1353" s="129" t="s">
        <v>4814</v>
      </c>
      <c r="B1353" s="128" t="s">
        <v>4815</v>
      </c>
      <c r="C1353" s="127" t="s">
        <v>3307</v>
      </c>
      <c r="D1353" s="127">
        <v>17.95</v>
      </c>
      <c r="E1353" s="127">
        <v>1</v>
      </c>
      <c r="F1353" s="127">
        <f>TRUNC(E1353*D1353,2)</f>
        <v>17.95</v>
      </c>
      <c r="G1353" s="144"/>
    </row>
    <row r="1354" spans="1:7" x14ac:dyDescent="0.2">
      <c r="A1354" s="311" t="s">
        <v>4125</v>
      </c>
      <c r="B1354" s="311"/>
      <c r="C1354" s="311"/>
      <c r="D1354" s="311"/>
      <c r="E1354" s="311"/>
      <c r="F1354" s="165">
        <f>SUM(F1352:F1353)</f>
        <v>27.95</v>
      </c>
      <c r="G1354" s="144"/>
    </row>
    <row r="1355" spans="1:7" x14ac:dyDescent="0.2">
      <c r="G1355" s="144"/>
    </row>
    <row r="1356" spans="1:7" x14ac:dyDescent="0.2">
      <c r="A1356" s="312" t="s">
        <v>4124</v>
      </c>
      <c r="B1356" s="312"/>
      <c r="C1356" s="312"/>
      <c r="D1356" s="312"/>
      <c r="E1356" s="312"/>
      <c r="F1356" s="173">
        <f>F1354+G1349</f>
        <v>33.700000000000003</v>
      </c>
      <c r="G1356" s="144"/>
    </row>
    <row r="1357" spans="1:7" x14ac:dyDescent="0.2">
      <c r="A1357" s="312" t="s">
        <v>4742</v>
      </c>
      <c r="B1357" s="312"/>
      <c r="C1357" s="312"/>
      <c r="D1357" s="312"/>
      <c r="E1357" s="313"/>
      <c r="F1357" s="180">
        <f>TRUNC('compos apresentar'!F1356*bdi!$D$19,2)</f>
        <v>6.85</v>
      </c>
      <c r="G1357" s="144"/>
    </row>
    <row r="1358" spans="1:7" x14ac:dyDescent="0.2">
      <c r="A1358" s="312" t="s">
        <v>4123</v>
      </c>
      <c r="B1358" s="312"/>
      <c r="C1358" s="312"/>
      <c r="D1358" s="312"/>
      <c r="E1358" s="312"/>
      <c r="F1358" s="179">
        <f>SUM(F1356:F1357)</f>
        <v>40.550000000000004</v>
      </c>
      <c r="G1358" s="144"/>
    </row>
    <row r="1359" spans="1:7" x14ac:dyDescent="0.2">
      <c r="A1359" s="178"/>
      <c r="B1359" s="178"/>
      <c r="C1359" s="178"/>
      <c r="D1359" s="178"/>
      <c r="E1359" s="178"/>
      <c r="F1359" s="178"/>
      <c r="G1359" s="144"/>
    </row>
    <row r="1360" spans="1:7" ht="31.5" x14ac:dyDescent="0.2">
      <c r="A1360" s="315" t="s">
        <v>4693</v>
      </c>
      <c r="B1360" s="315"/>
      <c r="C1360" s="315"/>
      <c r="D1360" s="315"/>
      <c r="E1360" s="315"/>
      <c r="F1360" s="315"/>
      <c r="G1360" s="199" t="s">
        <v>4170</v>
      </c>
    </row>
    <row r="1361" spans="1:7" x14ac:dyDescent="0.2">
      <c r="G1361" s="144"/>
    </row>
    <row r="1362" spans="1:7" ht="21" x14ac:dyDescent="0.2">
      <c r="A1362" s="175" t="s">
        <v>4118</v>
      </c>
      <c r="B1362" s="174" t="s">
        <v>4117</v>
      </c>
      <c r="C1362" s="171" t="s">
        <v>4114</v>
      </c>
      <c r="D1362" s="171" t="s">
        <v>4113</v>
      </c>
      <c r="E1362" s="171" t="s">
        <v>4112</v>
      </c>
      <c r="F1362" s="182" t="s">
        <v>4116</v>
      </c>
      <c r="G1362" s="181" t="s">
        <v>4115</v>
      </c>
    </row>
    <row r="1363" spans="1:7" ht="22.5" x14ac:dyDescent="0.2">
      <c r="A1363" s="157">
        <v>88248</v>
      </c>
      <c r="B1363" s="131" t="s">
        <v>4071</v>
      </c>
      <c r="C1363" s="152">
        <v>5.65</v>
      </c>
      <c r="D1363" s="152">
        <v>12.31</v>
      </c>
      <c r="E1363" s="83">
        <v>117.99</v>
      </c>
      <c r="F1363" s="130">
        <v>9.5000000000000001E-2</v>
      </c>
      <c r="G1363" s="161">
        <f>TRUNC(F1363*D1363,2)</f>
        <v>1.1599999999999999</v>
      </c>
    </row>
    <row r="1364" spans="1:7" ht="22.5" x14ac:dyDescent="0.2">
      <c r="A1364" s="154">
        <v>88267</v>
      </c>
      <c r="B1364" s="134" t="s">
        <v>3942</v>
      </c>
      <c r="C1364" s="148">
        <v>8.56</v>
      </c>
      <c r="D1364" s="148">
        <v>18.649999999999999</v>
      </c>
      <c r="E1364" s="83">
        <v>117.99</v>
      </c>
      <c r="F1364" s="133">
        <v>8.1000000000000003E-2</v>
      </c>
      <c r="G1364" s="161">
        <f>TRUNC(F1364*D1364,2)</f>
        <v>1.51</v>
      </c>
    </row>
    <row r="1365" spans="1:7" x14ac:dyDescent="0.2">
      <c r="A1365" s="311" t="s">
        <v>4138</v>
      </c>
      <c r="B1365" s="311"/>
      <c r="C1365" s="311"/>
      <c r="D1365" s="311"/>
      <c r="E1365" s="311"/>
      <c r="F1365" s="311"/>
      <c r="G1365" s="155">
        <f>SUM(G1363:G1364)</f>
        <v>2.67</v>
      </c>
    </row>
    <row r="1366" spans="1:7" x14ac:dyDescent="0.2">
      <c r="G1366" s="144"/>
    </row>
    <row r="1367" spans="1:7" ht="21" x14ac:dyDescent="0.2">
      <c r="A1367" s="175" t="s">
        <v>4118</v>
      </c>
      <c r="B1367" s="174" t="s">
        <v>4130</v>
      </c>
      <c r="C1367" s="171" t="s">
        <v>4129</v>
      </c>
      <c r="D1367" s="171" t="s">
        <v>4128</v>
      </c>
      <c r="E1367" s="171" t="s">
        <v>4116</v>
      </c>
      <c r="F1367" s="173" t="s">
        <v>4127</v>
      </c>
      <c r="G1367" s="144"/>
    </row>
    <row r="1368" spans="1:7" ht="22.5" x14ac:dyDescent="0.2">
      <c r="A1368" s="132">
        <v>38992</v>
      </c>
      <c r="B1368" s="131" t="s">
        <v>4048</v>
      </c>
      <c r="C1368" s="127" t="s">
        <v>3287</v>
      </c>
      <c r="D1368" s="130">
        <v>4.6500000000000004</v>
      </c>
      <c r="E1368" s="127">
        <v>0.996</v>
      </c>
      <c r="F1368" s="127">
        <f>TRUNC(E1368*D1368,2)</f>
        <v>4.63</v>
      </c>
      <c r="G1368" s="144"/>
    </row>
    <row r="1369" spans="1:7" x14ac:dyDescent="0.2">
      <c r="A1369" s="311" t="s">
        <v>4125</v>
      </c>
      <c r="B1369" s="311"/>
      <c r="C1369" s="311"/>
      <c r="D1369" s="311"/>
      <c r="E1369" s="311"/>
      <c r="F1369" s="165">
        <f>SUM(F1368)</f>
        <v>4.63</v>
      </c>
      <c r="G1369" s="144"/>
    </row>
    <row r="1370" spans="1:7" x14ac:dyDescent="0.2">
      <c r="G1370" s="144"/>
    </row>
    <row r="1371" spans="1:7" x14ac:dyDescent="0.2">
      <c r="A1371" s="312" t="s">
        <v>4124</v>
      </c>
      <c r="B1371" s="312"/>
      <c r="C1371" s="312"/>
      <c r="D1371" s="312"/>
      <c r="E1371" s="312"/>
      <c r="F1371" s="173">
        <f>F1369+G1365</f>
        <v>7.3</v>
      </c>
      <c r="G1371" s="144"/>
    </row>
    <row r="1372" spans="1:7" ht="12.75" customHeight="1" x14ac:dyDescent="0.2">
      <c r="A1372" s="312" t="s">
        <v>4742</v>
      </c>
      <c r="B1372" s="312"/>
      <c r="C1372" s="312"/>
      <c r="D1372" s="312"/>
      <c r="E1372" s="313"/>
      <c r="F1372" s="180">
        <f>TRUNC('compos apresentar'!F1371*bdi!$D$19,2)</f>
        <v>1.48</v>
      </c>
      <c r="G1372" s="144"/>
    </row>
    <row r="1373" spans="1:7" x14ac:dyDescent="0.2">
      <c r="A1373" s="312" t="s">
        <v>4123</v>
      </c>
      <c r="B1373" s="312"/>
      <c r="C1373" s="312"/>
      <c r="D1373" s="312"/>
      <c r="E1373" s="312"/>
      <c r="F1373" s="179">
        <f>SUM(F1371:F1372)</f>
        <v>8.7799999999999994</v>
      </c>
      <c r="G1373" s="144"/>
    </row>
    <row r="1374" spans="1:7" x14ac:dyDescent="0.2">
      <c r="A1374" s="178"/>
      <c r="B1374" s="178"/>
      <c r="C1374" s="178"/>
      <c r="D1374" s="178"/>
      <c r="E1374" s="178"/>
      <c r="F1374" s="178"/>
      <c r="G1374" s="144"/>
    </row>
    <row r="1375" spans="1:7" ht="31.5" x14ac:dyDescent="0.2">
      <c r="A1375" s="314" t="s">
        <v>4816</v>
      </c>
      <c r="B1375" s="314"/>
      <c r="C1375" s="314"/>
      <c r="D1375" s="314"/>
      <c r="E1375" s="314"/>
      <c r="F1375" s="314"/>
      <c r="G1375" s="171" t="s">
        <v>4690</v>
      </c>
    </row>
    <row r="1376" spans="1:7" x14ac:dyDescent="0.2">
      <c r="G1376" s="144"/>
    </row>
    <row r="1377" spans="1:7" ht="21" x14ac:dyDescent="0.2">
      <c r="A1377" s="175" t="s">
        <v>4118</v>
      </c>
      <c r="B1377" s="174" t="s">
        <v>4117</v>
      </c>
      <c r="C1377" s="171" t="s">
        <v>4114</v>
      </c>
      <c r="D1377" s="171" t="s">
        <v>4113</v>
      </c>
      <c r="E1377" s="171" t="s">
        <v>4112</v>
      </c>
      <c r="F1377" s="182" t="s">
        <v>4116</v>
      </c>
      <c r="G1377" s="181" t="s">
        <v>4115</v>
      </c>
    </row>
    <row r="1378" spans="1:7" x14ac:dyDescent="0.2">
      <c r="A1378" s="162">
        <v>8</v>
      </c>
      <c r="B1378" s="128" t="s">
        <v>4141</v>
      </c>
      <c r="C1378" s="152">
        <v>5.65</v>
      </c>
      <c r="D1378" s="152">
        <v>12.31</v>
      </c>
      <c r="E1378" s="83">
        <v>117.99</v>
      </c>
      <c r="F1378" s="127">
        <v>1.0500000000000001E-2</v>
      </c>
      <c r="G1378" s="161">
        <f>TRUNC(F1378*D1378,2)</f>
        <v>0.12</v>
      </c>
    </row>
    <row r="1379" spans="1:7" x14ac:dyDescent="0.2">
      <c r="A1379" s="149">
        <v>12</v>
      </c>
      <c r="B1379" s="138" t="s">
        <v>4213</v>
      </c>
      <c r="C1379" s="152">
        <v>8.56</v>
      </c>
      <c r="D1379" s="152">
        <v>18.649999999999999</v>
      </c>
      <c r="E1379" s="83">
        <v>117.99</v>
      </c>
      <c r="F1379" s="137">
        <v>0.01</v>
      </c>
      <c r="G1379" s="161">
        <f>TRUNC(F1379*D1379,2)</f>
        <v>0.18</v>
      </c>
    </row>
    <row r="1380" spans="1:7" x14ac:dyDescent="0.2">
      <c r="A1380" s="311" t="s">
        <v>4138</v>
      </c>
      <c r="B1380" s="311"/>
      <c r="C1380" s="311"/>
      <c r="D1380" s="311"/>
      <c r="E1380" s="311"/>
      <c r="F1380" s="311"/>
      <c r="G1380" s="155">
        <f>SUM(G1378:G1379)</f>
        <v>0.3</v>
      </c>
    </row>
    <row r="1381" spans="1:7" x14ac:dyDescent="0.2">
      <c r="G1381" s="144"/>
    </row>
    <row r="1382" spans="1:7" ht="21" x14ac:dyDescent="0.2">
      <c r="A1382" s="175" t="s">
        <v>4118</v>
      </c>
      <c r="B1382" s="174" t="s">
        <v>4130</v>
      </c>
      <c r="C1382" s="171" t="s">
        <v>4129</v>
      </c>
      <c r="D1382" s="171" t="s">
        <v>4128</v>
      </c>
      <c r="E1382" s="171" t="s">
        <v>4116</v>
      </c>
      <c r="F1382" s="173" t="s">
        <v>4127</v>
      </c>
      <c r="G1382" s="144"/>
    </row>
    <row r="1383" spans="1:7" x14ac:dyDescent="0.2">
      <c r="A1383" s="129">
        <v>3072</v>
      </c>
      <c r="B1383" s="128" t="s">
        <v>2218</v>
      </c>
      <c r="C1383" s="127" t="s">
        <v>3462</v>
      </c>
      <c r="D1383" s="127">
        <v>2.2799999999999998</v>
      </c>
      <c r="E1383" s="127">
        <v>1</v>
      </c>
      <c r="F1383" s="127">
        <f>TRUNC(E1383*D1383,2)</f>
        <v>2.2799999999999998</v>
      </c>
      <c r="G1383" s="144"/>
    </row>
    <row r="1384" spans="1:7" x14ac:dyDescent="0.2">
      <c r="A1384" s="311" t="s">
        <v>4125</v>
      </c>
      <c r="B1384" s="311"/>
      <c r="C1384" s="311"/>
      <c r="D1384" s="311"/>
      <c r="E1384" s="311"/>
      <c r="F1384" s="165">
        <f>SUM(F1383)</f>
        <v>2.2799999999999998</v>
      </c>
      <c r="G1384" s="144"/>
    </row>
    <row r="1385" spans="1:7" x14ac:dyDescent="0.2">
      <c r="G1385" s="144"/>
    </row>
    <row r="1386" spans="1:7" x14ac:dyDescent="0.2">
      <c r="A1386" s="312" t="s">
        <v>4124</v>
      </c>
      <c r="B1386" s="312"/>
      <c r="C1386" s="312"/>
      <c r="D1386" s="312"/>
      <c r="E1386" s="312"/>
      <c r="F1386" s="173">
        <f>F1384+G1380</f>
        <v>2.5799999999999996</v>
      </c>
      <c r="G1386" s="144"/>
    </row>
    <row r="1387" spans="1:7" x14ac:dyDescent="0.2">
      <c r="A1387" s="312" t="s">
        <v>4742</v>
      </c>
      <c r="B1387" s="312"/>
      <c r="C1387" s="312"/>
      <c r="D1387" s="312"/>
      <c r="E1387" s="313"/>
      <c r="F1387" s="180">
        <f>TRUNC('compos apresentar'!F1386*bdi!$D$19,2)</f>
        <v>0.52</v>
      </c>
      <c r="G1387" s="144"/>
    </row>
    <row r="1388" spans="1:7" x14ac:dyDescent="0.2">
      <c r="A1388" s="312" t="s">
        <v>4123</v>
      </c>
      <c r="B1388" s="312"/>
      <c r="C1388" s="312"/>
      <c r="D1388" s="312"/>
      <c r="E1388" s="312"/>
      <c r="F1388" s="179">
        <f>SUM(F1386:F1387)</f>
        <v>3.0999999999999996</v>
      </c>
      <c r="G1388" s="144"/>
    </row>
    <row r="1389" spans="1:7" x14ac:dyDescent="0.2">
      <c r="A1389" s="178"/>
      <c r="B1389" s="178"/>
      <c r="C1389" s="178"/>
      <c r="D1389" s="178"/>
      <c r="E1389" s="178"/>
      <c r="F1389" s="178"/>
      <c r="G1389" s="144"/>
    </row>
    <row r="1390" spans="1:7" x14ac:dyDescent="0.2">
      <c r="G1390" s="144"/>
    </row>
    <row r="1391" spans="1:7" ht="31.5" x14ac:dyDescent="0.2">
      <c r="A1391" s="314" t="s">
        <v>4692</v>
      </c>
      <c r="B1391" s="314"/>
      <c r="C1391" s="314"/>
      <c r="D1391" s="314"/>
      <c r="E1391" s="314"/>
      <c r="F1391" s="314"/>
      <c r="G1391" s="171" t="s">
        <v>4690</v>
      </c>
    </row>
    <row r="1392" spans="1:7" x14ac:dyDescent="0.2">
      <c r="G1392" s="144"/>
    </row>
    <row r="1393" spans="1:7" ht="21" x14ac:dyDescent="0.2">
      <c r="A1393" s="175" t="s">
        <v>4118</v>
      </c>
      <c r="B1393" s="174" t="s">
        <v>4117</v>
      </c>
      <c r="C1393" s="171" t="s">
        <v>4114</v>
      </c>
      <c r="D1393" s="171" t="s">
        <v>4113</v>
      </c>
      <c r="E1393" s="171" t="s">
        <v>4112</v>
      </c>
      <c r="F1393" s="182" t="s">
        <v>4116</v>
      </c>
      <c r="G1393" s="181" t="s">
        <v>4115</v>
      </c>
    </row>
    <row r="1394" spans="1:7" x14ac:dyDescent="0.2">
      <c r="A1394" s="162">
        <v>8</v>
      </c>
      <c r="B1394" s="128" t="s">
        <v>4141</v>
      </c>
      <c r="C1394" s="152">
        <v>5.65</v>
      </c>
      <c r="D1394" s="152">
        <v>12.31</v>
      </c>
      <c r="E1394" s="83">
        <v>117.99</v>
      </c>
      <c r="F1394" s="127">
        <v>0.04</v>
      </c>
      <c r="G1394" s="161">
        <f>TRUNC(F1394*D1394,2)</f>
        <v>0.49</v>
      </c>
    </row>
    <row r="1395" spans="1:7" x14ac:dyDescent="0.2">
      <c r="A1395" s="149">
        <v>12</v>
      </c>
      <c r="B1395" s="138" t="s">
        <v>4213</v>
      </c>
      <c r="C1395" s="152">
        <v>8.56</v>
      </c>
      <c r="D1395" s="152">
        <v>18.649999999999999</v>
      </c>
      <c r="E1395" s="83">
        <v>117.99</v>
      </c>
      <c r="F1395" s="137">
        <v>4.0500000000000001E-2</v>
      </c>
      <c r="G1395" s="161">
        <f>TRUNC(F1395*D1395,2)</f>
        <v>0.75</v>
      </c>
    </row>
    <row r="1396" spans="1:7" x14ac:dyDescent="0.2">
      <c r="A1396" s="311" t="s">
        <v>4138</v>
      </c>
      <c r="B1396" s="311"/>
      <c r="C1396" s="311"/>
      <c r="D1396" s="311"/>
      <c r="E1396" s="311"/>
      <c r="F1396" s="311"/>
      <c r="G1396" s="155">
        <f>SUM(G1394:G1395)</f>
        <v>1.24</v>
      </c>
    </row>
    <row r="1397" spans="1:7" x14ac:dyDescent="0.2">
      <c r="G1397" s="144"/>
    </row>
    <row r="1398" spans="1:7" ht="21" x14ac:dyDescent="0.2">
      <c r="A1398" s="175" t="s">
        <v>4118</v>
      </c>
      <c r="B1398" s="174" t="s">
        <v>4130</v>
      </c>
      <c r="C1398" s="171" t="s">
        <v>4129</v>
      </c>
      <c r="D1398" s="171" t="s">
        <v>4128</v>
      </c>
      <c r="E1398" s="171" t="s">
        <v>4116</v>
      </c>
      <c r="F1398" s="173" t="s">
        <v>4127</v>
      </c>
      <c r="G1398" s="144"/>
    </row>
    <row r="1399" spans="1:7" x14ac:dyDescent="0.2">
      <c r="A1399" s="129">
        <v>3073</v>
      </c>
      <c r="B1399" s="128" t="s">
        <v>4047</v>
      </c>
      <c r="C1399" s="127" t="s">
        <v>3462</v>
      </c>
      <c r="D1399" s="127">
        <v>3.54</v>
      </c>
      <c r="E1399" s="127">
        <v>0.95</v>
      </c>
      <c r="F1399" s="127">
        <f>TRUNC(E1399*D1399,2)</f>
        <v>3.36</v>
      </c>
      <c r="G1399" s="144"/>
    </row>
    <row r="1400" spans="1:7" x14ac:dyDescent="0.2">
      <c r="A1400" s="311" t="s">
        <v>4125</v>
      </c>
      <c r="B1400" s="311"/>
      <c r="C1400" s="311"/>
      <c r="D1400" s="311"/>
      <c r="E1400" s="311"/>
      <c r="F1400" s="165">
        <f>SUM(F1399)</f>
        <v>3.36</v>
      </c>
      <c r="G1400" s="144"/>
    </row>
    <row r="1401" spans="1:7" x14ac:dyDescent="0.2">
      <c r="G1401" s="144"/>
    </row>
    <row r="1402" spans="1:7" x14ac:dyDescent="0.2">
      <c r="A1402" s="312" t="s">
        <v>4124</v>
      </c>
      <c r="B1402" s="312"/>
      <c r="C1402" s="312"/>
      <c r="D1402" s="312"/>
      <c r="E1402" s="312"/>
      <c r="F1402" s="173">
        <f>F1400+G1396</f>
        <v>4.5999999999999996</v>
      </c>
      <c r="G1402" s="144"/>
    </row>
    <row r="1403" spans="1:7" ht="12.75" customHeight="1" x14ac:dyDescent="0.2">
      <c r="A1403" s="312" t="s">
        <v>4742</v>
      </c>
      <c r="B1403" s="312"/>
      <c r="C1403" s="312"/>
      <c r="D1403" s="312"/>
      <c r="E1403" s="313"/>
      <c r="F1403" s="180">
        <f>TRUNC('compos apresentar'!F1402*bdi!$D$19,2)</f>
        <v>0.93</v>
      </c>
      <c r="G1403" s="144"/>
    </row>
    <row r="1404" spans="1:7" x14ac:dyDescent="0.2">
      <c r="A1404" s="312" t="s">
        <v>4123</v>
      </c>
      <c r="B1404" s="312"/>
      <c r="C1404" s="312"/>
      <c r="D1404" s="312"/>
      <c r="E1404" s="312"/>
      <c r="F1404" s="179">
        <f>SUM(F1402:F1403)</f>
        <v>5.5299999999999994</v>
      </c>
      <c r="G1404" s="144"/>
    </row>
    <row r="1405" spans="1:7" x14ac:dyDescent="0.2">
      <c r="A1405" s="178"/>
      <c r="B1405" s="178"/>
      <c r="C1405" s="178"/>
      <c r="D1405" s="178"/>
      <c r="E1405" s="178"/>
      <c r="F1405" s="178"/>
      <c r="G1405" s="144"/>
    </row>
    <row r="1406" spans="1:7" ht="31.5" x14ac:dyDescent="0.2">
      <c r="A1406" s="314" t="s">
        <v>4817</v>
      </c>
      <c r="B1406" s="314"/>
      <c r="C1406" s="314"/>
      <c r="D1406" s="314"/>
      <c r="E1406" s="314"/>
      <c r="F1406" s="314"/>
      <c r="G1406" s="171" t="s">
        <v>4690</v>
      </c>
    </row>
    <row r="1407" spans="1:7" x14ac:dyDescent="0.2">
      <c r="G1407" s="144"/>
    </row>
    <row r="1408" spans="1:7" ht="21" x14ac:dyDescent="0.2">
      <c r="A1408" s="175" t="s">
        <v>4118</v>
      </c>
      <c r="B1408" s="174" t="s">
        <v>4117</v>
      </c>
      <c r="C1408" s="171" t="s">
        <v>4114</v>
      </c>
      <c r="D1408" s="171" t="s">
        <v>4113</v>
      </c>
      <c r="E1408" s="171" t="s">
        <v>4112</v>
      </c>
      <c r="F1408" s="182" t="s">
        <v>4116</v>
      </c>
      <c r="G1408" s="181" t="s">
        <v>4115</v>
      </c>
    </row>
    <row r="1409" spans="1:7" x14ac:dyDescent="0.2">
      <c r="A1409" s="162">
        <v>8</v>
      </c>
      <c r="B1409" s="128" t="s">
        <v>4141</v>
      </c>
      <c r="C1409" s="152">
        <v>5.65</v>
      </c>
      <c r="D1409" s="152">
        <v>12.31</v>
      </c>
      <c r="E1409" s="83">
        <v>117.99</v>
      </c>
      <c r="F1409" s="127">
        <v>6.0499999999999998E-2</v>
      </c>
      <c r="G1409" s="161">
        <f>TRUNC(F1409*D1409,2)</f>
        <v>0.74</v>
      </c>
    </row>
    <row r="1410" spans="1:7" x14ac:dyDescent="0.2">
      <c r="A1410" s="149">
        <v>12</v>
      </c>
      <c r="B1410" s="138" t="s">
        <v>4213</v>
      </c>
      <c r="C1410" s="152">
        <v>8.56</v>
      </c>
      <c r="D1410" s="152">
        <v>18.649999999999999</v>
      </c>
      <c r="E1410" s="83">
        <v>117.99</v>
      </c>
      <c r="F1410" s="137">
        <v>6.0499999999999998E-2</v>
      </c>
      <c r="G1410" s="161">
        <f>TRUNC(F1410*D1410,2)</f>
        <v>1.1200000000000001</v>
      </c>
    </row>
    <row r="1411" spans="1:7" x14ac:dyDescent="0.2">
      <c r="A1411" s="311" t="s">
        <v>4138</v>
      </c>
      <c r="B1411" s="311"/>
      <c r="C1411" s="311"/>
      <c r="D1411" s="311"/>
      <c r="E1411" s="311"/>
      <c r="F1411" s="311"/>
      <c r="G1411" s="155">
        <f>SUM(G1409:G1410)</f>
        <v>1.86</v>
      </c>
    </row>
    <row r="1412" spans="1:7" x14ac:dyDescent="0.2">
      <c r="G1412" s="144"/>
    </row>
    <row r="1413" spans="1:7" ht="21" x14ac:dyDescent="0.2">
      <c r="A1413" s="175" t="s">
        <v>4118</v>
      </c>
      <c r="B1413" s="174" t="s">
        <v>4130</v>
      </c>
      <c r="C1413" s="171" t="s">
        <v>4129</v>
      </c>
      <c r="D1413" s="171" t="s">
        <v>4128</v>
      </c>
      <c r="E1413" s="171" t="s">
        <v>4116</v>
      </c>
      <c r="F1413" s="173" t="s">
        <v>4127</v>
      </c>
      <c r="G1413" s="144"/>
    </row>
    <row r="1414" spans="1:7" x14ac:dyDescent="0.2">
      <c r="A1414" s="129">
        <v>3076</v>
      </c>
      <c r="B1414" s="128" t="s">
        <v>2142</v>
      </c>
      <c r="C1414" s="127" t="s">
        <v>3462</v>
      </c>
      <c r="D1414" s="127">
        <v>6.41</v>
      </c>
      <c r="E1414" s="127">
        <v>1</v>
      </c>
      <c r="F1414" s="127">
        <f>TRUNC(E1414*D1414,2)</f>
        <v>6.41</v>
      </c>
      <c r="G1414" s="144"/>
    </row>
    <row r="1415" spans="1:7" x14ac:dyDescent="0.2">
      <c r="A1415" s="311" t="s">
        <v>4125</v>
      </c>
      <c r="B1415" s="311"/>
      <c r="C1415" s="311"/>
      <c r="D1415" s="311"/>
      <c r="E1415" s="311"/>
      <c r="F1415" s="165">
        <f>SUM(F1414)</f>
        <v>6.41</v>
      </c>
      <c r="G1415" s="144"/>
    </row>
    <row r="1416" spans="1:7" x14ac:dyDescent="0.2">
      <c r="G1416" s="144"/>
    </row>
    <row r="1417" spans="1:7" x14ac:dyDescent="0.2">
      <c r="A1417" s="312" t="s">
        <v>4124</v>
      </c>
      <c r="B1417" s="312"/>
      <c r="C1417" s="312"/>
      <c r="D1417" s="312"/>
      <c r="E1417" s="312"/>
      <c r="F1417" s="173">
        <f>F1415+G1411</f>
        <v>8.27</v>
      </c>
      <c r="G1417" s="144"/>
    </row>
    <row r="1418" spans="1:7" x14ac:dyDescent="0.2">
      <c r="A1418" s="312" t="s">
        <v>4742</v>
      </c>
      <c r="B1418" s="312"/>
      <c r="C1418" s="312"/>
      <c r="D1418" s="312"/>
      <c r="E1418" s="313"/>
      <c r="F1418" s="180">
        <f>TRUNC('compos apresentar'!F1417*bdi!$D$19,2)</f>
        <v>1.68</v>
      </c>
      <c r="G1418" s="144"/>
    </row>
    <row r="1419" spans="1:7" x14ac:dyDescent="0.2">
      <c r="A1419" s="312" t="s">
        <v>4123</v>
      </c>
      <c r="B1419" s="312"/>
      <c r="C1419" s="312"/>
      <c r="D1419" s="312"/>
      <c r="E1419" s="312"/>
      <c r="F1419" s="179">
        <f>SUM(F1417:F1418)</f>
        <v>9.9499999999999993</v>
      </c>
      <c r="G1419" s="144"/>
    </row>
    <row r="1420" spans="1:7" x14ac:dyDescent="0.2">
      <c r="A1420" s="178"/>
      <c r="B1420" s="178"/>
      <c r="C1420" s="178"/>
      <c r="D1420" s="178"/>
      <c r="E1420" s="178"/>
      <c r="F1420" s="178"/>
      <c r="G1420" s="144"/>
    </row>
    <row r="1421" spans="1:7" x14ac:dyDescent="0.2">
      <c r="G1421" s="144"/>
    </row>
    <row r="1422" spans="1:7" ht="31.5" x14ac:dyDescent="0.2">
      <c r="A1422" s="314" t="s">
        <v>4691</v>
      </c>
      <c r="B1422" s="314"/>
      <c r="C1422" s="314"/>
      <c r="D1422" s="314"/>
      <c r="E1422" s="314"/>
      <c r="F1422" s="314"/>
      <c r="G1422" s="171" t="s">
        <v>4690</v>
      </c>
    </row>
    <row r="1423" spans="1:7" x14ac:dyDescent="0.2">
      <c r="G1423" s="144"/>
    </row>
    <row r="1424" spans="1:7" ht="21" x14ac:dyDescent="0.2">
      <c r="A1424" s="175" t="s">
        <v>4118</v>
      </c>
      <c r="B1424" s="174" t="s">
        <v>4117</v>
      </c>
      <c r="C1424" s="171" t="s">
        <v>4114</v>
      </c>
      <c r="D1424" s="171" t="s">
        <v>4113</v>
      </c>
      <c r="E1424" s="171" t="s">
        <v>4112</v>
      </c>
      <c r="F1424" s="182" t="s">
        <v>4116</v>
      </c>
      <c r="G1424" s="181" t="s">
        <v>4115</v>
      </c>
    </row>
    <row r="1425" spans="1:7" x14ac:dyDescent="0.2">
      <c r="A1425" s="162">
        <v>12</v>
      </c>
      <c r="B1425" s="128" t="s">
        <v>4213</v>
      </c>
      <c r="C1425" s="152">
        <v>8.56</v>
      </c>
      <c r="D1425" s="152">
        <v>18.649999999999999</v>
      </c>
      <c r="E1425" s="83">
        <v>117.99</v>
      </c>
      <c r="F1425" s="127">
        <v>1.01E-2</v>
      </c>
      <c r="G1425" s="161">
        <f>TRUNC(F1425*D1425,2)</f>
        <v>0.18</v>
      </c>
    </row>
    <row r="1426" spans="1:7" x14ac:dyDescent="0.2">
      <c r="A1426" s="149">
        <v>8</v>
      </c>
      <c r="B1426" s="138" t="s">
        <v>4141</v>
      </c>
      <c r="C1426" s="152">
        <v>5.65</v>
      </c>
      <c r="D1426" s="152">
        <v>12.31</v>
      </c>
      <c r="E1426" s="83">
        <v>117.99</v>
      </c>
      <c r="F1426" s="137">
        <v>1.01E-2</v>
      </c>
      <c r="G1426" s="161">
        <f>TRUNC(F1426*D1426,2)</f>
        <v>0.12</v>
      </c>
    </row>
    <row r="1427" spans="1:7" x14ac:dyDescent="0.2">
      <c r="A1427" s="311" t="s">
        <v>4138</v>
      </c>
      <c r="B1427" s="311"/>
      <c r="C1427" s="311"/>
      <c r="D1427" s="311"/>
      <c r="E1427" s="311"/>
      <c r="F1427" s="311"/>
      <c r="G1427" s="155">
        <f>SUM(G1425:G1426)</f>
        <v>0.3</v>
      </c>
    </row>
    <row r="1428" spans="1:7" x14ac:dyDescent="0.2">
      <c r="G1428" s="144"/>
    </row>
    <row r="1429" spans="1:7" ht="21" x14ac:dyDescent="0.2">
      <c r="A1429" s="175" t="s">
        <v>4118</v>
      </c>
      <c r="B1429" s="174" t="s">
        <v>4130</v>
      </c>
      <c r="C1429" s="171" t="s">
        <v>4129</v>
      </c>
      <c r="D1429" s="171" t="s">
        <v>4128</v>
      </c>
      <c r="E1429" s="171" t="s">
        <v>4116</v>
      </c>
      <c r="F1429" s="173" t="s">
        <v>4127</v>
      </c>
      <c r="G1429" s="144"/>
    </row>
    <row r="1430" spans="1:7" x14ac:dyDescent="0.2">
      <c r="A1430" s="129">
        <v>3079</v>
      </c>
      <c r="B1430" s="128" t="s">
        <v>4046</v>
      </c>
      <c r="C1430" s="127" t="s">
        <v>3462</v>
      </c>
      <c r="D1430" s="127">
        <v>1.56</v>
      </c>
      <c r="E1430" s="127">
        <v>0.94399999999999995</v>
      </c>
      <c r="F1430" s="127">
        <f>TRUNC(E1430*D1430,2)</f>
        <v>1.47</v>
      </c>
      <c r="G1430" s="144"/>
    </row>
    <row r="1431" spans="1:7" x14ac:dyDescent="0.2">
      <c r="A1431" s="311" t="s">
        <v>4125</v>
      </c>
      <c r="B1431" s="311"/>
      <c r="C1431" s="311"/>
      <c r="D1431" s="311"/>
      <c r="E1431" s="311"/>
      <c r="F1431" s="165">
        <f>SUM(F1430)</f>
        <v>1.47</v>
      </c>
      <c r="G1431" s="144"/>
    </row>
    <row r="1432" spans="1:7" x14ac:dyDescent="0.2">
      <c r="G1432" s="144"/>
    </row>
    <row r="1433" spans="1:7" x14ac:dyDescent="0.2">
      <c r="A1433" s="312" t="s">
        <v>4124</v>
      </c>
      <c r="B1433" s="312"/>
      <c r="C1433" s="312"/>
      <c r="D1433" s="312"/>
      <c r="E1433" s="312"/>
      <c r="F1433" s="173">
        <f>F1431+G1427</f>
        <v>1.77</v>
      </c>
      <c r="G1433" s="144"/>
    </row>
    <row r="1434" spans="1:7" ht="12.75" customHeight="1" x14ac:dyDescent="0.2">
      <c r="A1434" s="312" t="s">
        <v>4742</v>
      </c>
      <c r="B1434" s="312"/>
      <c r="C1434" s="312"/>
      <c r="D1434" s="312"/>
      <c r="E1434" s="313"/>
      <c r="F1434" s="180">
        <f>TRUNC('compos apresentar'!F1433*bdi!$D$19,2)</f>
        <v>0.36</v>
      </c>
      <c r="G1434" s="144"/>
    </row>
    <row r="1435" spans="1:7" x14ac:dyDescent="0.2">
      <c r="A1435" s="312" t="s">
        <v>4123</v>
      </c>
      <c r="B1435" s="312"/>
      <c r="C1435" s="312"/>
      <c r="D1435" s="312"/>
      <c r="E1435" s="312"/>
      <c r="F1435" s="179">
        <f>SUM(F1433:F1434)</f>
        <v>2.13</v>
      </c>
      <c r="G1435" s="144"/>
    </row>
    <row r="1436" spans="1:7" x14ac:dyDescent="0.2">
      <c r="A1436" s="178"/>
      <c r="B1436" s="178"/>
      <c r="C1436" s="178"/>
      <c r="D1436" s="178"/>
      <c r="E1436" s="178"/>
      <c r="F1436" s="178"/>
      <c r="G1436" s="144"/>
    </row>
    <row r="1437" spans="1:7" ht="27.75" customHeight="1" x14ac:dyDescent="0.2">
      <c r="A1437" s="315" t="s">
        <v>4818</v>
      </c>
      <c r="B1437" s="315"/>
      <c r="C1437" s="315"/>
      <c r="D1437" s="315"/>
      <c r="E1437" s="315"/>
      <c r="F1437" s="315"/>
      <c r="G1437" s="183" t="s">
        <v>255</v>
      </c>
    </row>
    <row r="1438" spans="1:7" x14ac:dyDescent="0.2">
      <c r="G1438" s="144"/>
    </row>
    <row r="1439" spans="1:7" ht="21" x14ac:dyDescent="0.2">
      <c r="A1439" s="175" t="s">
        <v>4118</v>
      </c>
      <c r="B1439" s="174" t="s">
        <v>4117</v>
      </c>
      <c r="C1439" s="171" t="s">
        <v>4114</v>
      </c>
      <c r="D1439" s="171" t="s">
        <v>4113</v>
      </c>
      <c r="E1439" s="171" t="s">
        <v>4112</v>
      </c>
      <c r="F1439" s="182" t="s">
        <v>4116</v>
      </c>
      <c r="G1439" s="181" t="s">
        <v>4115</v>
      </c>
    </row>
    <row r="1440" spans="1:7" x14ac:dyDescent="0.2">
      <c r="A1440" s="157">
        <v>88264</v>
      </c>
      <c r="B1440" s="131" t="s">
        <v>3955</v>
      </c>
      <c r="C1440" s="152">
        <v>8.56</v>
      </c>
      <c r="D1440" s="152">
        <v>18.649999999999999</v>
      </c>
      <c r="E1440" s="83">
        <v>117.99</v>
      </c>
      <c r="F1440" s="130">
        <v>2.4E-2</v>
      </c>
      <c r="G1440" s="161">
        <f>TRUNC(F1440*D1440,2)</f>
        <v>0.44</v>
      </c>
    </row>
    <row r="1441" spans="1:7" ht="22.5" x14ac:dyDescent="0.2">
      <c r="A1441" s="154">
        <v>88247</v>
      </c>
      <c r="B1441" s="134" t="s">
        <v>4440</v>
      </c>
      <c r="C1441" s="148">
        <v>5.65</v>
      </c>
      <c r="D1441" s="148">
        <v>12.31</v>
      </c>
      <c r="E1441" s="83">
        <v>117.99</v>
      </c>
      <c r="F1441" s="133">
        <v>2.3E-2</v>
      </c>
      <c r="G1441" s="161">
        <f>TRUNC(F1441*D1441,2)</f>
        <v>0.28000000000000003</v>
      </c>
    </row>
    <row r="1442" spans="1:7" x14ac:dyDescent="0.2">
      <c r="A1442" s="311" t="s">
        <v>4138</v>
      </c>
      <c r="B1442" s="311"/>
      <c r="C1442" s="311"/>
      <c r="D1442" s="311"/>
      <c r="E1442" s="311"/>
      <c r="F1442" s="311"/>
      <c r="G1442" s="155">
        <f>SUM(G1440:G1441)</f>
        <v>0.72</v>
      </c>
    </row>
    <row r="1443" spans="1:7" x14ac:dyDescent="0.2">
      <c r="G1443" s="144"/>
    </row>
    <row r="1444" spans="1:7" ht="21" x14ac:dyDescent="0.2">
      <c r="A1444" s="175" t="s">
        <v>4118</v>
      </c>
      <c r="B1444" s="174" t="s">
        <v>4130</v>
      </c>
      <c r="C1444" s="171" t="s">
        <v>4129</v>
      </c>
      <c r="D1444" s="171" t="s">
        <v>4128</v>
      </c>
      <c r="E1444" s="171" t="s">
        <v>4116</v>
      </c>
      <c r="F1444" s="173" t="s">
        <v>4127</v>
      </c>
      <c r="G1444" s="144"/>
    </row>
    <row r="1445" spans="1:7" ht="33.75" x14ac:dyDescent="0.2">
      <c r="A1445" s="132">
        <v>1013</v>
      </c>
      <c r="B1445" s="128" t="s">
        <v>4819</v>
      </c>
      <c r="C1445" s="130" t="s">
        <v>3384</v>
      </c>
      <c r="D1445" s="130">
        <v>1.66</v>
      </c>
      <c r="E1445" s="130">
        <v>1</v>
      </c>
      <c r="F1445" s="127">
        <f>TRUNC(E1445*D1445,2)</f>
        <v>1.66</v>
      </c>
      <c r="G1445" s="144"/>
    </row>
    <row r="1446" spans="1:7" ht="22.5" x14ac:dyDescent="0.2">
      <c r="A1446" s="135">
        <v>21127</v>
      </c>
      <c r="B1446" s="134" t="s">
        <v>3913</v>
      </c>
      <c r="C1446" s="133" t="s">
        <v>230</v>
      </c>
      <c r="D1446" s="133">
        <v>2.6</v>
      </c>
      <c r="E1446" s="133">
        <v>8.9999999999999993E-3</v>
      </c>
      <c r="F1446" s="127">
        <f>TRUNC(E1446*D1446,2)</f>
        <v>0.02</v>
      </c>
      <c r="G1446" s="144"/>
    </row>
    <row r="1447" spans="1:7" x14ac:dyDescent="0.2">
      <c r="A1447" s="311" t="s">
        <v>4125</v>
      </c>
      <c r="B1447" s="311"/>
      <c r="C1447" s="311"/>
      <c r="D1447" s="311"/>
      <c r="E1447" s="311"/>
      <c r="F1447" s="165">
        <f>SUM(F1445:F1446)</f>
        <v>1.68</v>
      </c>
      <c r="G1447" s="144"/>
    </row>
    <row r="1448" spans="1:7" x14ac:dyDescent="0.2">
      <c r="G1448" s="144"/>
    </row>
    <row r="1449" spans="1:7" x14ac:dyDescent="0.2">
      <c r="A1449" s="312" t="s">
        <v>4124</v>
      </c>
      <c r="B1449" s="312"/>
      <c r="C1449" s="312"/>
      <c r="D1449" s="312"/>
      <c r="E1449" s="312"/>
      <c r="F1449" s="173">
        <f>F1447+G1442</f>
        <v>2.4</v>
      </c>
      <c r="G1449" s="144"/>
    </row>
    <row r="1450" spans="1:7" x14ac:dyDescent="0.2">
      <c r="A1450" s="312" t="s">
        <v>4742</v>
      </c>
      <c r="B1450" s="312"/>
      <c r="C1450" s="312"/>
      <c r="D1450" s="312"/>
      <c r="E1450" s="313"/>
      <c r="F1450" s="180">
        <f>TRUNC('compos apresentar'!F1449*bdi!$D$19,2)</f>
        <v>0.48</v>
      </c>
      <c r="G1450" s="144"/>
    </row>
    <row r="1451" spans="1:7" x14ac:dyDescent="0.2">
      <c r="A1451" s="312" t="s">
        <v>4123</v>
      </c>
      <c r="B1451" s="312"/>
      <c r="C1451" s="312"/>
      <c r="D1451" s="312"/>
      <c r="E1451" s="312"/>
      <c r="F1451" s="179">
        <f>SUM(F1449:F1450)</f>
        <v>2.88</v>
      </c>
      <c r="G1451" s="144"/>
    </row>
    <row r="1452" spans="1:7" x14ac:dyDescent="0.2">
      <c r="A1452" s="178"/>
      <c r="B1452" s="178"/>
      <c r="C1452" s="178"/>
      <c r="D1452" s="178"/>
      <c r="E1452" s="178"/>
      <c r="F1452" s="178"/>
      <c r="G1452" s="144"/>
    </row>
    <row r="1453" spans="1:7" x14ac:dyDescent="0.2">
      <c r="A1453" s="178"/>
      <c r="B1453" s="178"/>
      <c r="C1453" s="178"/>
      <c r="D1453" s="178"/>
      <c r="E1453" s="178"/>
      <c r="F1453" s="178"/>
      <c r="G1453" s="144"/>
    </row>
    <row r="1454" spans="1:7" ht="31.5" customHeight="1" x14ac:dyDescent="0.2">
      <c r="A1454" s="315" t="s">
        <v>4820</v>
      </c>
      <c r="B1454" s="315"/>
      <c r="C1454" s="315"/>
      <c r="D1454" s="315"/>
      <c r="E1454" s="315"/>
      <c r="F1454" s="315"/>
      <c r="G1454" s="183" t="s">
        <v>255</v>
      </c>
    </row>
    <row r="1455" spans="1:7" x14ac:dyDescent="0.2">
      <c r="G1455" s="144"/>
    </row>
    <row r="1456" spans="1:7" ht="21" x14ac:dyDescent="0.2">
      <c r="A1456" s="175" t="s">
        <v>4118</v>
      </c>
      <c r="B1456" s="174" t="s">
        <v>4117</v>
      </c>
      <c r="C1456" s="171" t="s">
        <v>4114</v>
      </c>
      <c r="D1456" s="171" t="s">
        <v>4113</v>
      </c>
      <c r="E1456" s="171" t="s">
        <v>4112</v>
      </c>
      <c r="F1456" s="182" t="s">
        <v>4116</v>
      </c>
      <c r="G1456" s="181" t="s">
        <v>4115</v>
      </c>
    </row>
    <row r="1457" spans="1:7" x14ac:dyDescent="0.2">
      <c r="A1457" s="157">
        <v>88264</v>
      </c>
      <c r="B1457" s="131" t="s">
        <v>3955</v>
      </c>
      <c r="C1457" s="152">
        <v>8.56</v>
      </c>
      <c r="D1457" s="152">
        <v>18.649999999999999</v>
      </c>
      <c r="E1457" s="83">
        <v>117.99</v>
      </c>
      <c r="F1457" s="130">
        <v>7.8E-2</v>
      </c>
      <c r="G1457" s="161">
        <f>TRUNC(F1457*D1457,2)</f>
        <v>1.45</v>
      </c>
    </row>
    <row r="1458" spans="1:7" ht="22.5" x14ac:dyDescent="0.2">
      <c r="A1458" s="154">
        <v>88247</v>
      </c>
      <c r="B1458" s="134" t="s">
        <v>4440</v>
      </c>
      <c r="C1458" s="148">
        <v>5.65</v>
      </c>
      <c r="D1458" s="148">
        <v>12.31</v>
      </c>
      <c r="E1458" s="83">
        <v>117.99</v>
      </c>
      <c r="F1458" s="133">
        <v>7.6999999999999999E-2</v>
      </c>
      <c r="G1458" s="161">
        <f>TRUNC(F1458*D1458,2)</f>
        <v>0.94</v>
      </c>
    </row>
    <row r="1459" spans="1:7" x14ac:dyDescent="0.2">
      <c r="A1459" s="311" t="s">
        <v>4138</v>
      </c>
      <c r="B1459" s="311"/>
      <c r="C1459" s="311"/>
      <c r="D1459" s="311"/>
      <c r="E1459" s="311"/>
      <c r="F1459" s="311"/>
      <c r="G1459" s="155">
        <f>SUM(G1457:G1458)</f>
        <v>2.3899999999999997</v>
      </c>
    </row>
    <row r="1460" spans="1:7" x14ac:dyDescent="0.2">
      <c r="G1460" s="144"/>
    </row>
    <row r="1461" spans="1:7" ht="21" x14ac:dyDescent="0.2">
      <c r="A1461" s="175" t="s">
        <v>4118</v>
      </c>
      <c r="B1461" s="174" t="s">
        <v>4130</v>
      </c>
      <c r="C1461" s="171" t="s">
        <v>4129</v>
      </c>
      <c r="D1461" s="171" t="s">
        <v>4128</v>
      </c>
      <c r="E1461" s="171" t="s">
        <v>4116</v>
      </c>
      <c r="F1461" s="173" t="s">
        <v>4127</v>
      </c>
      <c r="G1461" s="144"/>
    </row>
    <row r="1462" spans="1:7" ht="33.75" x14ac:dyDescent="0.2">
      <c r="A1462" s="132">
        <v>980</v>
      </c>
      <c r="B1462" s="128" t="s">
        <v>4821</v>
      </c>
      <c r="C1462" s="130" t="s">
        <v>3384</v>
      </c>
      <c r="D1462" s="130">
        <v>11.11</v>
      </c>
      <c r="E1462" s="130">
        <v>1</v>
      </c>
      <c r="F1462" s="127">
        <f>TRUNC(E1462*D1462,2)</f>
        <v>11.11</v>
      </c>
      <c r="G1462" s="144"/>
    </row>
    <row r="1463" spans="1:7" ht="22.5" x14ac:dyDescent="0.2">
      <c r="A1463" s="135">
        <v>21127</v>
      </c>
      <c r="B1463" s="134" t="s">
        <v>3913</v>
      </c>
      <c r="C1463" s="133" t="s">
        <v>230</v>
      </c>
      <c r="D1463" s="133">
        <v>2.6</v>
      </c>
      <c r="E1463" s="133">
        <v>8.9999999999999993E-3</v>
      </c>
      <c r="F1463" s="127">
        <f>TRUNC(E1463*D1463,2)</f>
        <v>0.02</v>
      </c>
      <c r="G1463" s="144"/>
    </row>
    <row r="1464" spans="1:7" x14ac:dyDescent="0.2">
      <c r="A1464" s="311" t="s">
        <v>4125</v>
      </c>
      <c r="B1464" s="311"/>
      <c r="C1464" s="311"/>
      <c r="D1464" s="311"/>
      <c r="E1464" s="311"/>
      <c r="F1464" s="165">
        <f>SUM(F1462:F1463)</f>
        <v>11.129999999999999</v>
      </c>
      <c r="G1464" s="144"/>
    </row>
    <row r="1465" spans="1:7" x14ac:dyDescent="0.2">
      <c r="G1465" s="144"/>
    </row>
    <row r="1466" spans="1:7" x14ac:dyDescent="0.2">
      <c r="A1466" s="312" t="s">
        <v>4124</v>
      </c>
      <c r="B1466" s="312"/>
      <c r="C1466" s="312"/>
      <c r="D1466" s="312"/>
      <c r="E1466" s="312"/>
      <c r="F1466" s="173">
        <f>F1464+G1459</f>
        <v>13.52</v>
      </c>
      <c r="G1466" s="144"/>
    </row>
    <row r="1467" spans="1:7" x14ac:dyDescent="0.2">
      <c r="A1467" s="312" t="s">
        <v>4742</v>
      </c>
      <c r="B1467" s="312"/>
      <c r="C1467" s="312"/>
      <c r="D1467" s="312"/>
      <c r="E1467" s="313"/>
      <c r="F1467" s="180">
        <f>TRUNC('compos apresentar'!F1466*bdi!$D$19,2)</f>
        <v>2.74</v>
      </c>
      <c r="G1467" s="144"/>
    </row>
    <row r="1468" spans="1:7" x14ac:dyDescent="0.2">
      <c r="A1468" s="312" t="s">
        <v>4123</v>
      </c>
      <c r="B1468" s="312"/>
      <c r="C1468" s="312"/>
      <c r="D1468" s="312"/>
      <c r="E1468" s="312"/>
      <c r="F1468" s="179">
        <f>SUM(F1466:F1467)</f>
        <v>16.259999999999998</v>
      </c>
      <c r="G1468" s="144"/>
    </row>
    <row r="1469" spans="1:7" x14ac:dyDescent="0.2">
      <c r="A1469" s="178"/>
      <c r="B1469" s="178"/>
      <c r="C1469" s="178"/>
      <c r="D1469" s="178"/>
      <c r="E1469" s="178"/>
      <c r="F1469" s="178"/>
      <c r="G1469" s="144"/>
    </row>
    <row r="1470" spans="1:7" ht="30.75" customHeight="1" x14ac:dyDescent="0.2">
      <c r="A1470" s="315" t="s">
        <v>4822</v>
      </c>
      <c r="B1470" s="315"/>
      <c r="C1470" s="315"/>
      <c r="D1470" s="315"/>
      <c r="E1470" s="315"/>
      <c r="F1470" s="315"/>
      <c r="G1470" s="183" t="s">
        <v>255</v>
      </c>
    </row>
    <row r="1471" spans="1:7" x14ac:dyDescent="0.2">
      <c r="G1471" s="144"/>
    </row>
    <row r="1472" spans="1:7" ht="21" x14ac:dyDescent="0.2">
      <c r="A1472" s="175" t="s">
        <v>4118</v>
      </c>
      <c r="B1472" s="174" t="s">
        <v>4117</v>
      </c>
      <c r="C1472" s="171" t="s">
        <v>4114</v>
      </c>
      <c r="D1472" s="171" t="s">
        <v>4113</v>
      </c>
      <c r="E1472" s="171" t="s">
        <v>4112</v>
      </c>
      <c r="F1472" s="182" t="s">
        <v>4116</v>
      </c>
      <c r="G1472" s="181" t="s">
        <v>4115</v>
      </c>
    </row>
    <row r="1473" spans="1:7" x14ac:dyDescent="0.2">
      <c r="A1473" s="157">
        <v>88264</v>
      </c>
      <c r="B1473" s="131" t="s">
        <v>3955</v>
      </c>
      <c r="C1473" s="152">
        <v>8.56</v>
      </c>
      <c r="D1473" s="152">
        <v>18.649999999999999</v>
      </c>
      <c r="E1473" s="83">
        <v>117.99</v>
      </c>
      <c r="F1473" s="130">
        <v>0.14799999999999999</v>
      </c>
      <c r="G1473" s="161">
        <f>TRUNC(F1473*D1473,2)</f>
        <v>2.76</v>
      </c>
    </row>
    <row r="1474" spans="1:7" ht="22.5" x14ac:dyDescent="0.2">
      <c r="A1474" s="154">
        <v>88247</v>
      </c>
      <c r="B1474" s="134" t="s">
        <v>4440</v>
      </c>
      <c r="C1474" s="148">
        <v>5.65</v>
      </c>
      <c r="D1474" s="148">
        <v>12.31</v>
      </c>
      <c r="E1474" s="83">
        <v>117.99</v>
      </c>
      <c r="F1474" s="133">
        <v>0.14799999999999999</v>
      </c>
      <c r="G1474" s="161">
        <f>TRUNC(F1474*D1474,2)</f>
        <v>1.82</v>
      </c>
    </row>
    <row r="1475" spans="1:7" x14ac:dyDescent="0.2">
      <c r="A1475" s="311" t="s">
        <v>4138</v>
      </c>
      <c r="B1475" s="311"/>
      <c r="C1475" s="311"/>
      <c r="D1475" s="311"/>
      <c r="E1475" s="311"/>
      <c r="F1475" s="311"/>
      <c r="G1475" s="155">
        <f>SUM(G1473:G1474)</f>
        <v>4.58</v>
      </c>
    </row>
    <row r="1476" spans="1:7" x14ac:dyDescent="0.2">
      <c r="G1476" s="144"/>
    </row>
    <row r="1477" spans="1:7" ht="21" x14ac:dyDescent="0.2">
      <c r="A1477" s="175" t="s">
        <v>4118</v>
      </c>
      <c r="B1477" s="174" t="s">
        <v>4130</v>
      </c>
      <c r="C1477" s="171" t="s">
        <v>4129</v>
      </c>
      <c r="D1477" s="171" t="s">
        <v>4128</v>
      </c>
      <c r="E1477" s="171" t="s">
        <v>4116</v>
      </c>
      <c r="F1477" s="173" t="s">
        <v>4127</v>
      </c>
      <c r="G1477" s="144"/>
    </row>
    <row r="1478" spans="1:7" ht="56.25" x14ac:dyDescent="0.2">
      <c r="A1478" s="132">
        <v>1017</v>
      </c>
      <c r="B1478" s="128" t="s">
        <v>4823</v>
      </c>
      <c r="C1478" s="130" t="s">
        <v>3384</v>
      </c>
      <c r="D1478" s="130">
        <v>100.13</v>
      </c>
      <c r="E1478" s="130">
        <v>1</v>
      </c>
      <c r="F1478" s="127">
        <f>TRUNC(E1478*D1478,2)</f>
        <v>100.13</v>
      </c>
      <c r="G1478" s="144"/>
    </row>
    <row r="1479" spans="1:7" ht="22.5" x14ac:dyDescent="0.2">
      <c r="A1479" s="135">
        <v>21127</v>
      </c>
      <c r="B1479" s="134" t="s">
        <v>3913</v>
      </c>
      <c r="C1479" s="133" t="s">
        <v>230</v>
      </c>
      <c r="D1479" s="133">
        <v>2.6</v>
      </c>
      <c r="E1479" s="133">
        <v>8.9999999999999993E-3</v>
      </c>
      <c r="F1479" s="127">
        <f>TRUNC(E1479*D1479,2)</f>
        <v>0.02</v>
      </c>
      <c r="G1479" s="144"/>
    </row>
    <row r="1480" spans="1:7" x14ac:dyDescent="0.2">
      <c r="A1480" s="311" t="s">
        <v>4125</v>
      </c>
      <c r="B1480" s="311"/>
      <c r="C1480" s="311"/>
      <c r="D1480" s="311"/>
      <c r="E1480" s="311"/>
      <c r="F1480" s="165">
        <f>SUM(F1478:F1479)</f>
        <v>100.14999999999999</v>
      </c>
      <c r="G1480" s="144"/>
    </row>
    <row r="1481" spans="1:7" x14ac:dyDescent="0.2">
      <c r="G1481" s="144"/>
    </row>
    <row r="1482" spans="1:7" x14ac:dyDescent="0.2">
      <c r="A1482" s="312" t="s">
        <v>4124</v>
      </c>
      <c r="B1482" s="312"/>
      <c r="C1482" s="312"/>
      <c r="D1482" s="312"/>
      <c r="E1482" s="312"/>
      <c r="F1482" s="173">
        <f>F1480+G1475</f>
        <v>104.72999999999999</v>
      </c>
      <c r="G1482" s="144"/>
    </row>
    <row r="1483" spans="1:7" x14ac:dyDescent="0.2">
      <c r="A1483" s="312" t="s">
        <v>4742</v>
      </c>
      <c r="B1483" s="312"/>
      <c r="C1483" s="312"/>
      <c r="D1483" s="312"/>
      <c r="E1483" s="313"/>
      <c r="F1483" s="180">
        <f>TRUNC('compos apresentar'!F1482*bdi!$D$19,2)</f>
        <v>21.3</v>
      </c>
      <c r="G1483" s="144"/>
    </row>
    <row r="1484" spans="1:7" x14ac:dyDescent="0.2">
      <c r="A1484" s="312" t="s">
        <v>4123</v>
      </c>
      <c r="B1484" s="312"/>
      <c r="C1484" s="312"/>
      <c r="D1484" s="312"/>
      <c r="E1484" s="312"/>
      <c r="F1484" s="179">
        <f>SUM(F1482:F1483)</f>
        <v>126.02999999999999</v>
      </c>
      <c r="G1484" s="144"/>
    </row>
    <row r="1485" spans="1:7" x14ac:dyDescent="0.2">
      <c r="A1485" s="178"/>
      <c r="B1485" s="178"/>
      <c r="C1485" s="178"/>
      <c r="D1485" s="178"/>
      <c r="E1485" s="178"/>
      <c r="F1485" s="178"/>
      <c r="G1485" s="144"/>
    </row>
    <row r="1486" spans="1:7" ht="29.25" customHeight="1" x14ac:dyDescent="0.2">
      <c r="A1486" s="315" t="s">
        <v>4824</v>
      </c>
      <c r="B1486" s="315"/>
      <c r="C1486" s="315"/>
      <c r="D1486" s="315"/>
      <c r="E1486" s="315"/>
      <c r="F1486" s="315"/>
      <c r="G1486" s="183" t="s">
        <v>255</v>
      </c>
    </row>
    <row r="1487" spans="1:7" x14ac:dyDescent="0.2">
      <c r="G1487" s="144"/>
    </row>
    <row r="1488" spans="1:7" ht="21" x14ac:dyDescent="0.2">
      <c r="A1488" s="175" t="s">
        <v>4118</v>
      </c>
      <c r="B1488" s="174" t="s">
        <v>4117</v>
      </c>
      <c r="C1488" s="171" t="s">
        <v>4114</v>
      </c>
      <c r="D1488" s="171" t="s">
        <v>4113</v>
      </c>
      <c r="E1488" s="171" t="s">
        <v>4112</v>
      </c>
      <c r="F1488" s="182" t="s">
        <v>4116</v>
      </c>
      <c r="G1488" s="181" t="s">
        <v>4115</v>
      </c>
    </row>
    <row r="1489" spans="1:7" x14ac:dyDescent="0.2">
      <c r="A1489" s="157">
        <v>88264</v>
      </c>
      <c r="B1489" s="131" t="s">
        <v>3955</v>
      </c>
      <c r="C1489" s="152">
        <v>8.56</v>
      </c>
      <c r="D1489" s="152">
        <v>18.649999999999999</v>
      </c>
      <c r="E1489" s="83">
        <v>117.99</v>
      </c>
      <c r="F1489" s="130">
        <v>0.03</v>
      </c>
      <c r="G1489" s="161">
        <f>TRUNC(F1489*D1489,2)</f>
        <v>0.55000000000000004</v>
      </c>
    </row>
    <row r="1490" spans="1:7" ht="22.5" x14ac:dyDescent="0.2">
      <c r="A1490" s="154">
        <v>88247</v>
      </c>
      <c r="B1490" s="134" t="s">
        <v>4440</v>
      </c>
      <c r="C1490" s="148">
        <v>5.65</v>
      </c>
      <c r="D1490" s="148">
        <v>12.31</v>
      </c>
      <c r="E1490" s="83">
        <v>117.99</v>
      </c>
      <c r="F1490" s="133">
        <v>2.9000000000000001E-2</v>
      </c>
      <c r="G1490" s="161">
        <f>TRUNC(F1490*D1490,2)</f>
        <v>0.35</v>
      </c>
    </row>
    <row r="1491" spans="1:7" x14ac:dyDescent="0.2">
      <c r="A1491" s="311" t="s">
        <v>4138</v>
      </c>
      <c r="B1491" s="311"/>
      <c r="C1491" s="311"/>
      <c r="D1491" s="311"/>
      <c r="E1491" s="311"/>
      <c r="F1491" s="311"/>
      <c r="G1491" s="155">
        <f>SUM(G1489:G1490)</f>
        <v>0.9</v>
      </c>
    </row>
    <row r="1492" spans="1:7" x14ac:dyDescent="0.2">
      <c r="G1492" s="144"/>
    </row>
    <row r="1493" spans="1:7" ht="21" x14ac:dyDescent="0.2">
      <c r="A1493" s="175" t="s">
        <v>4118</v>
      </c>
      <c r="B1493" s="174" t="s">
        <v>4130</v>
      </c>
      <c r="C1493" s="171" t="s">
        <v>4129</v>
      </c>
      <c r="D1493" s="171" t="s">
        <v>4128</v>
      </c>
      <c r="E1493" s="171" t="s">
        <v>4116</v>
      </c>
      <c r="F1493" s="173" t="s">
        <v>4127</v>
      </c>
      <c r="G1493" s="144"/>
    </row>
    <row r="1494" spans="1:7" ht="56.25" x14ac:dyDescent="0.2">
      <c r="A1494" s="132">
        <v>1022</v>
      </c>
      <c r="B1494" s="128" t="s">
        <v>4825</v>
      </c>
      <c r="C1494" s="130" t="s">
        <v>3384</v>
      </c>
      <c r="D1494" s="130">
        <v>2.99</v>
      </c>
      <c r="E1494" s="130">
        <v>1</v>
      </c>
      <c r="F1494" s="127">
        <f>TRUNC(E1494*D1494,2)</f>
        <v>2.99</v>
      </c>
      <c r="G1494" s="144"/>
    </row>
    <row r="1495" spans="1:7" ht="22.5" x14ac:dyDescent="0.2">
      <c r="A1495" s="135">
        <v>21127</v>
      </c>
      <c r="B1495" s="134" t="s">
        <v>3913</v>
      </c>
      <c r="C1495" s="133" t="s">
        <v>230</v>
      </c>
      <c r="D1495" s="133">
        <v>2.6</v>
      </c>
      <c r="E1495" s="133">
        <v>8.9999999999999993E-3</v>
      </c>
      <c r="F1495" s="127">
        <f>TRUNC(E1495*D1495,2)</f>
        <v>0.02</v>
      </c>
      <c r="G1495" s="144"/>
    </row>
    <row r="1496" spans="1:7" x14ac:dyDescent="0.2">
      <c r="A1496" s="311" t="s">
        <v>4125</v>
      </c>
      <c r="B1496" s="311"/>
      <c r="C1496" s="311"/>
      <c r="D1496" s="311"/>
      <c r="E1496" s="311"/>
      <c r="F1496" s="165">
        <f>SUM(F1494:F1495)</f>
        <v>3.0100000000000002</v>
      </c>
      <c r="G1496" s="144"/>
    </row>
    <row r="1497" spans="1:7" x14ac:dyDescent="0.2">
      <c r="G1497" s="144"/>
    </row>
    <row r="1498" spans="1:7" x14ac:dyDescent="0.2">
      <c r="A1498" s="312" t="s">
        <v>4124</v>
      </c>
      <c r="B1498" s="312"/>
      <c r="C1498" s="312"/>
      <c r="D1498" s="312"/>
      <c r="E1498" s="312"/>
      <c r="F1498" s="173">
        <f>F1496+G1491</f>
        <v>3.91</v>
      </c>
      <c r="G1498" s="144"/>
    </row>
    <row r="1499" spans="1:7" x14ac:dyDescent="0.2">
      <c r="A1499" s="312" t="s">
        <v>4742</v>
      </c>
      <c r="B1499" s="312"/>
      <c r="C1499" s="312"/>
      <c r="D1499" s="312"/>
      <c r="E1499" s="313"/>
      <c r="F1499" s="180">
        <f>TRUNC('compos apresentar'!F1498*bdi!$D$19,2)</f>
        <v>0.79</v>
      </c>
      <c r="G1499" s="144"/>
    </row>
    <row r="1500" spans="1:7" x14ac:dyDescent="0.2">
      <c r="A1500" s="312" t="s">
        <v>4123</v>
      </c>
      <c r="B1500" s="312"/>
      <c r="C1500" s="312"/>
      <c r="D1500" s="312"/>
      <c r="E1500" s="312"/>
      <c r="F1500" s="179">
        <f>SUM(F1498:F1499)</f>
        <v>4.7</v>
      </c>
      <c r="G1500" s="144"/>
    </row>
    <row r="1501" spans="1:7" x14ac:dyDescent="0.2">
      <c r="A1501" s="178"/>
      <c r="B1501" s="178"/>
      <c r="C1501" s="178"/>
      <c r="D1501" s="178"/>
      <c r="E1501" s="178"/>
      <c r="F1501" s="178"/>
      <c r="G1501" s="144"/>
    </row>
    <row r="1502" spans="1:7" x14ac:dyDescent="0.2">
      <c r="A1502" s="178"/>
      <c r="B1502" s="178"/>
      <c r="C1502" s="178"/>
      <c r="D1502" s="178"/>
      <c r="E1502" s="178"/>
      <c r="F1502" s="178"/>
      <c r="G1502" s="144"/>
    </row>
    <row r="1503" spans="1:7" ht="26.25" customHeight="1" x14ac:dyDescent="0.2">
      <c r="A1503" s="315" t="s">
        <v>4689</v>
      </c>
      <c r="B1503" s="315"/>
      <c r="C1503" s="315"/>
      <c r="D1503" s="315"/>
      <c r="E1503" s="315"/>
      <c r="F1503" s="315"/>
      <c r="G1503" s="183" t="s">
        <v>255</v>
      </c>
    </row>
    <row r="1504" spans="1:7" x14ac:dyDescent="0.2">
      <c r="G1504" s="144"/>
    </row>
    <row r="1505" spans="1:7" ht="21" x14ac:dyDescent="0.2">
      <c r="A1505" s="175" t="s">
        <v>4118</v>
      </c>
      <c r="B1505" s="174" t="s">
        <v>4117</v>
      </c>
      <c r="C1505" s="171" t="s">
        <v>4114</v>
      </c>
      <c r="D1505" s="171" t="s">
        <v>4113</v>
      </c>
      <c r="E1505" s="171" t="s">
        <v>4112</v>
      </c>
      <c r="F1505" s="182" t="s">
        <v>4116</v>
      </c>
      <c r="G1505" s="181" t="s">
        <v>4115</v>
      </c>
    </row>
    <row r="1506" spans="1:7" x14ac:dyDescent="0.2">
      <c r="A1506" s="157">
        <v>88264</v>
      </c>
      <c r="B1506" s="131" t="s">
        <v>3955</v>
      </c>
      <c r="C1506" s="152">
        <v>8.56</v>
      </c>
      <c r="D1506" s="152">
        <v>18.649999999999999</v>
      </c>
      <c r="E1506" s="83">
        <v>117.99</v>
      </c>
      <c r="F1506" s="130">
        <v>3.1199999999999999E-2</v>
      </c>
      <c r="G1506" s="161">
        <f>TRUNC(F1506*D1506,2)</f>
        <v>0.57999999999999996</v>
      </c>
    </row>
    <row r="1507" spans="1:7" ht="22.5" x14ac:dyDescent="0.2">
      <c r="A1507" s="154">
        <v>88247</v>
      </c>
      <c r="B1507" s="134" t="s">
        <v>4440</v>
      </c>
      <c r="C1507" s="148">
        <v>5.65</v>
      </c>
      <c r="D1507" s="148">
        <v>12.31</v>
      </c>
      <c r="E1507" s="83">
        <v>117.99</v>
      </c>
      <c r="F1507" s="133">
        <v>2.7E-2</v>
      </c>
      <c r="G1507" s="161">
        <f>TRUNC(F1507*D1507,2)</f>
        <v>0.33</v>
      </c>
    </row>
    <row r="1508" spans="1:7" x14ac:dyDescent="0.2">
      <c r="A1508" s="311" t="s">
        <v>4138</v>
      </c>
      <c r="B1508" s="311"/>
      <c r="C1508" s="311"/>
      <c r="D1508" s="311"/>
      <c r="E1508" s="311"/>
      <c r="F1508" s="311"/>
      <c r="G1508" s="155">
        <f>SUM(G1506:G1507)</f>
        <v>0.90999999999999992</v>
      </c>
    </row>
    <row r="1509" spans="1:7" x14ac:dyDescent="0.2">
      <c r="G1509" s="144"/>
    </row>
    <row r="1510" spans="1:7" ht="21" x14ac:dyDescent="0.2">
      <c r="A1510" s="175" t="s">
        <v>4118</v>
      </c>
      <c r="B1510" s="174" t="s">
        <v>4130</v>
      </c>
      <c r="C1510" s="171" t="s">
        <v>4129</v>
      </c>
      <c r="D1510" s="171" t="s">
        <v>4128</v>
      </c>
      <c r="E1510" s="171" t="s">
        <v>4116</v>
      </c>
      <c r="F1510" s="173" t="s">
        <v>4127</v>
      </c>
      <c r="G1510" s="144"/>
    </row>
    <row r="1511" spans="1:7" ht="33.75" x14ac:dyDescent="0.2">
      <c r="A1511" s="132">
        <v>1014</v>
      </c>
      <c r="B1511" s="128" t="s">
        <v>4688</v>
      </c>
      <c r="C1511" s="130" t="s">
        <v>3384</v>
      </c>
      <c r="D1511" s="130">
        <v>1.98</v>
      </c>
      <c r="E1511" s="130">
        <v>1.2929999999999999</v>
      </c>
      <c r="F1511" s="127">
        <f>TRUNC(E1511*D1511,2)</f>
        <v>2.56</v>
      </c>
      <c r="G1511" s="144"/>
    </row>
    <row r="1512" spans="1:7" ht="22.5" x14ac:dyDescent="0.2">
      <c r="A1512" s="135">
        <v>21127</v>
      </c>
      <c r="B1512" s="134" t="s">
        <v>3913</v>
      </c>
      <c r="C1512" s="133" t="s">
        <v>230</v>
      </c>
      <c r="D1512" s="133">
        <v>2.6</v>
      </c>
      <c r="E1512" s="133">
        <v>0.01</v>
      </c>
      <c r="F1512" s="127">
        <f>TRUNC(E1512*D1512,2)</f>
        <v>0.02</v>
      </c>
      <c r="G1512" s="144"/>
    </row>
    <row r="1513" spans="1:7" x14ac:dyDescent="0.2">
      <c r="A1513" s="311" t="s">
        <v>4125</v>
      </c>
      <c r="B1513" s="311"/>
      <c r="C1513" s="311"/>
      <c r="D1513" s="311"/>
      <c r="E1513" s="311"/>
      <c r="F1513" s="165">
        <f>SUM(F1511:F1512)</f>
        <v>2.58</v>
      </c>
      <c r="G1513" s="144"/>
    </row>
    <row r="1514" spans="1:7" x14ac:dyDescent="0.2">
      <c r="G1514" s="144"/>
    </row>
    <row r="1515" spans="1:7" x14ac:dyDescent="0.2">
      <c r="A1515" s="312" t="s">
        <v>4124</v>
      </c>
      <c r="B1515" s="312"/>
      <c r="C1515" s="312"/>
      <c r="D1515" s="312"/>
      <c r="E1515" s="312"/>
      <c r="F1515" s="173">
        <f>F1513+G1508</f>
        <v>3.49</v>
      </c>
      <c r="G1515" s="144"/>
    </row>
    <row r="1516" spans="1:7" ht="12.75" customHeight="1" x14ac:dyDescent="0.2">
      <c r="A1516" s="312" t="s">
        <v>4742</v>
      </c>
      <c r="B1516" s="312"/>
      <c r="C1516" s="312"/>
      <c r="D1516" s="312"/>
      <c r="E1516" s="313"/>
      <c r="F1516" s="180">
        <f>TRUNC('compos apresentar'!F1515*bdi!$D$19,2)</f>
        <v>0.7</v>
      </c>
      <c r="G1516" s="144"/>
    </row>
    <row r="1517" spans="1:7" x14ac:dyDescent="0.2">
      <c r="A1517" s="312" t="s">
        <v>4123</v>
      </c>
      <c r="B1517" s="312"/>
      <c r="C1517" s="312"/>
      <c r="D1517" s="312"/>
      <c r="E1517" s="312"/>
      <c r="F1517" s="179">
        <f>SUM(F1515:F1516)</f>
        <v>4.1900000000000004</v>
      </c>
      <c r="G1517" s="144"/>
    </row>
    <row r="1518" spans="1:7" x14ac:dyDescent="0.2">
      <c r="A1518" s="178"/>
      <c r="B1518" s="178"/>
      <c r="C1518" s="178"/>
      <c r="D1518" s="178"/>
      <c r="E1518" s="178"/>
      <c r="F1518" s="178"/>
      <c r="G1518" s="144"/>
    </row>
    <row r="1519" spans="1:7" ht="35.25" customHeight="1" x14ac:dyDescent="0.2">
      <c r="A1519" s="315" t="s">
        <v>4687</v>
      </c>
      <c r="B1519" s="315"/>
      <c r="C1519" s="315"/>
      <c r="D1519" s="315"/>
      <c r="E1519" s="315"/>
      <c r="F1519" s="315"/>
      <c r="G1519" s="183" t="s">
        <v>255</v>
      </c>
    </row>
    <row r="1520" spans="1:7" x14ac:dyDescent="0.2">
      <c r="G1520" s="144"/>
    </row>
    <row r="1521" spans="1:7" ht="21" x14ac:dyDescent="0.2">
      <c r="A1521" s="175" t="s">
        <v>4118</v>
      </c>
      <c r="B1521" s="174" t="s">
        <v>4117</v>
      </c>
      <c r="C1521" s="171" t="s">
        <v>4114</v>
      </c>
      <c r="D1521" s="171" t="s">
        <v>4113</v>
      </c>
      <c r="E1521" s="171" t="s">
        <v>4112</v>
      </c>
      <c r="F1521" s="182" t="s">
        <v>4116</v>
      </c>
      <c r="G1521" s="181" t="s">
        <v>4115</v>
      </c>
    </row>
    <row r="1522" spans="1:7" x14ac:dyDescent="0.2">
      <c r="A1522" s="157">
        <v>88264</v>
      </c>
      <c r="B1522" s="131" t="s">
        <v>3955</v>
      </c>
      <c r="C1522" s="152">
        <v>8.56</v>
      </c>
      <c r="D1522" s="152">
        <v>18.649999999999999</v>
      </c>
      <c r="E1522" s="83">
        <v>117.99</v>
      </c>
      <c r="F1522" s="130">
        <v>6.5000000000000002E-2</v>
      </c>
      <c r="G1522" s="161">
        <f>TRUNC(F1522*D1522,2)</f>
        <v>1.21</v>
      </c>
    </row>
    <row r="1523" spans="1:7" ht="22.5" x14ac:dyDescent="0.2">
      <c r="A1523" s="154">
        <v>88247</v>
      </c>
      <c r="B1523" s="134" t="s">
        <v>4440</v>
      </c>
      <c r="C1523" s="148">
        <v>5.65</v>
      </c>
      <c r="D1523" s="148">
        <v>12.31</v>
      </c>
      <c r="E1523" s="83">
        <v>117.99</v>
      </c>
      <c r="F1523" s="133">
        <v>5.7000000000000002E-2</v>
      </c>
      <c r="G1523" s="161">
        <f>TRUNC(F1523*D1523,2)</f>
        <v>0.7</v>
      </c>
    </row>
    <row r="1524" spans="1:7" x14ac:dyDescent="0.2">
      <c r="A1524" s="311" t="s">
        <v>4138</v>
      </c>
      <c r="B1524" s="311"/>
      <c r="C1524" s="311"/>
      <c r="D1524" s="311"/>
      <c r="E1524" s="311"/>
      <c r="F1524" s="311"/>
      <c r="G1524" s="155">
        <f>SUM(G1522:G1523)</f>
        <v>1.91</v>
      </c>
    </row>
    <row r="1525" spans="1:7" x14ac:dyDescent="0.2">
      <c r="G1525" s="144"/>
    </row>
    <row r="1526" spans="1:7" ht="21" x14ac:dyDescent="0.2">
      <c r="A1526" s="175" t="s">
        <v>4118</v>
      </c>
      <c r="B1526" s="174" t="s">
        <v>4130</v>
      </c>
      <c r="C1526" s="171" t="s">
        <v>4129</v>
      </c>
      <c r="D1526" s="171" t="s">
        <v>4128</v>
      </c>
      <c r="E1526" s="171" t="s">
        <v>4116</v>
      </c>
      <c r="F1526" s="173" t="s">
        <v>4127</v>
      </c>
      <c r="G1526" s="144"/>
    </row>
    <row r="1527" spans="1:7" ht="56.25" x14ac:dyDescent="0.2">
      <c r="A1527" s="132">
        <v>996</v>
      </c>
      <c r="B1527" s="128" t="s">
        <v>4040</v>
      </c>
      <c r="C1527" s="130" t="s">
        <v>3384</v>
      </c>
      <c r="D1527" s="130">
        <v>15.8</v>
      </c>
      <c r="E1527" s="130">
        <v>1.298</v>
      </c>
      <c r="F1527" s="127">
        <f>TRUNC(E1527*D1527,2)</f>
        <v>20.5</v>
      </c>
      <c r="G1527" s="144"/>
    </row>
    <row r="1528" spans="1:7" ht="22.5" x14ac:dyDescent="0.2">
      <c r="A1528" s="135">
        <v>21127</v>
      </c>
      <c r="B1528" s="134" t="s">
        <v>3913</v>
      </c>
      <c r="C1528" s="133" t="s">
        <v>230</v>
      </c>
      <c r="D1528" s="133">
        <v>2.6</v>
      </c>
      <c r="E1528" s="133">
        <v>8.9999999999999993E-3</v>
      </c>
      <c r="F1528" s="127">
        <f>TRUNC(E1528*D1528,2)</f>
        <v>0.02</v>
      </c>
      <c r="G1528" s="144"/>
    </row>
    <row r="1529" spans="1:7" x14ac:dyDescent="0.2">
      <c r="A1529" s="311" t="s">
        <v>4125</v>
      </c>
      <c r="B1529" s="311"/>
      <c r="C1529" s="311"/>
      <c r="D1529" s="311"/>
      <c r="E1529" s="311"/>
      <c r="F1529" s="165">
        <f>SUM(F1527:F1528)</f>
        <v>20.52</v>
      </c>
      <c r="G1529" s="144"/>
    </row>
    <row r="1530" spans="1:7" x14ac:dyDescent="0.2">
      <c r="G1530" s="144"/>
    </row>
    <row r="1531" spans="1:7" x14ac:dyDescent="0.2">
      <c r="A1531" s="312" t="s">
        <v>4124</v>
      </c>
      <c r="B1531" s="312"/>
      <c r="C1531" s="312"/>
      <c r="D1531" s="312"/>
      <c r="E1531" s="312"/>
      <c r="F1531" s="173">
        <f>F1529+G1524</f>
        <v>22.43</v>
      </c>
      <c r="G1531" s="144"/>
    </row>
    <row r="1532" spans="1:7" ht="12.75" customHeight="1" x14ac:dyDescent="0.2">
      <c r="A1532" s="312" t="s">
        <v>4742</v>
      </c>
      <c r="B1532" s="312"/>
      <c r="C1532" s="312"/>
      <c r="D1532" s="312"/>
      <c r="E1532" s="313"/>
      <c r="F1532" s="180">
        <f>TRUNC('compos apresentar'!F1531*bdi!$D$19,2)</f>
        <v>4.5599999999999996</v>
      </c>
      <c r="G1532" s="144"/>
    </row>
    <row r="1533" spans="1:7" x14ac:dyDescent="0.2">
      <c r="A1533" s="312" t="s">
        <v>4123</v>
      </c>
      <c r="B1533" s="312"/>
      <c r="C1533" s="312"/>
      <c r="D1533" s="312"/>
      <c r="E1533" s="312"/>
      <c r="F1533" s="179">
        <f>SUM(F1531:F1532)</f>
        <v>26.99</v>
      </c>
      <c r="G1533" s="144"/>
    </row>
    <row r="1534" spans="1:7" x14ac:dyDescent="0.2">
      <c r="A1534" s="178"/>
      <c r="B1534" s="178"/>
      <c r="C1534" s="178"/>
      <c r="D1534" s="178"/>
      <c r="E1534" s="178"/>
      <c r="F1534" s="178"/>
      <c r="G1534" s="144"/>
    </row>
    <row r="1535" spans="1:7" x14ac:dyDescent="0.2">
      <c r="A1535" s="178"/>
      <c r="B1535" s="178"/>
      <c r="C1535" s="178"/>
      <c r="D1535" s="178"/>
      <c r="E1535" s="178"/>
      <c r="F1535" s="178"/>
      <c r="G1535" s="144"/>
    </row>
    <row r="1536" spans="1:7" ht="32.25" customHeight="1" x14ac:dyDescent="0.2">
      <c r="A1536" s="315" t="s">
        <v>4686</v>
      </c>
      <c r="B1536" s="315"/>
      <c r="C1536" s="315"/>
      <c r="D1536" s="315"/>
      <c r="E1536" s="315"/>
      <c r="F1536" s="315"/>
      <c r="G1536" s="183" t="s">
        <v>255</v>
      </c>
    </row>
    <row r="1537" spans="1:7" x14ac:dyDescent="0.2">
      <c r="G1537" s="144"/>
    </row>
    <row r="1538" spans="1:7" ht="21" x14ac:dyDescent="0.2">
      <c r="A1538" s="175" t="s">
        <v>4118</v>
      </c>
      <c r="B1538" s="174" t="s">
        <v>4117</v>
      </c>
      <c r="C1538" s="171" t="s">
        <v>4114</v>
      </c>
      <c r="D1538" s="171" t="s">
        <v>4113</v>
      </c>
      <c r="E1538" s="171" t="s">
        <v>4112</v>
      </c>
      <c r="F1538" s="182" t="s">
        <v>4116</v>
      </c>
      <c r="G1538" s="181" t="s">
        <v>4115</v>
      </c>
    </row>
    <row r="1539" spans="1:7" x14ac:dyDescent="0.2">
      <c r="A1539" s="157">
        <v>88264</v>
      </c>
      <c r="B1539" s="131" t="s">
        <v>3955</v>
      </c>
      <c r="C1539" s="152">
        <v>8.56</v>
      </c>
      <c r="D1539" s="152">
        <v>18.649999999999999</v>
      </c>
      <c r="E1539" s="83">
        <v>117.99</v>
      </c>
      <c r="F1539" s="130">
        <v>7.4399999999999994E-2</v>
      </c>
      <c r="G1539" s="161">
        <f>TRUNC(F1539*D1539,2)</f>
        <v>1.38</v>
      </c>
    </row>
    <row r="1540" spans="1:7" ht="22.5" x14ac:dyDescent="0.2">
      <c r="A1540" s="154">
        <v>88247</v>
      </c>
      <c r="B1540" s="134" t="s">
        <v>4440</v>
      </c>
      <c r="C1540" s="148">
        <v>5.65</v>
      </c>
      <c r="D1540" s="148">
        <v>12.31</v>
      </c>
      <c r="E1540" s="83">
        <v>117.99</v>
      </c>
      <c r="F1540" s="133">
        <v>6.5000000000000002E-2</v>
      </c>
      <c r="G1540" s="161">
        <f>TRUNC(F1540*D1540,2)</f>
        <v>0.8</v>
      </c>
    </row>
    <row r="1541" spans="1:7" x14ac:dyDescent="0.2">
      <c r="A1541" s="311" t="s">
        <v>4138</v>
      </c>
      <c r="B1541" s="311"/>
      <c r="C1541" s="311"/>
      <c r="D1541" s="311"/>
      <c r="E1541" s="311"/>
      <c r="F1541" s="311"/>
      <c r="G1541" s="155">
        <f>SUM(G1539:G1540)</f>
        <v>2.1799999999999997</v>
      </c>
    </row>
    <row r="1542" spans="1:7" x14ac:dyDescent="0.2">
      <c r="G1542" s="144"/>
    </row>
    <row r="1543" spans="1:7" ht="21" x14ac:dyDescent="0.2">
      <c r="A1543" s="175" t="s">
        <v>4118</v>
      </c>
      <c r="B1543" s="174" t="s">
        <v>4130</v>
      </c>
      <c r="C1543" s="171" t="s">
        <v>4129</v>
      </c>
      <c r="D1543" s="171" t="s">
        <v>4128</v>
      </c>
      <c r="E1543" s="171" t="s">
        <v>4116</v>
      </c>
      <c r="F1543" s="173" t="s">
        <v>4127</v>
      </c>
      <c r="G1543" s="144"/>
    </row>
    <row r="1544" spans="1:7" ht="56.25" x14ac:dyDescent="0.2">
      <c r="A1544" s="132">
        <v>1019</v>
      </c>
      <c r="B1544" s="128" t="s">
        <v>4039</v>
      </c>
      <c r="C1544" s="130" t="s">
        <v>3384</v>
      </c>
      <c r="D1544" s="130">
        <v>27.1</v>
      </c>
      <c r="E1544" s="130">
        <v>1.0629999999999999</v>
      </c>
      <c r="F1544" s="127">
        <f>TRUNC(E1544*D1544,2)</f>
        <v>28.8</v>
      </c>
      <c r="G1544" s="144"/>
    </row>
    <row r="1545" spans="1:7" ht="22.5" x14ac:dyDescent="0.2">
      <c r="A1545" s="135">
        <v>21127</v>
      </c>
      <c r="B1545" s="134" t="s">
        <v>3913</v>
      </c>
      <c r="C1545" s="133" t="s">
        <v>230</v>
      </c>
      <c r="D1545" s="133">
        <v>2.6</v>
      </c>
      <c r="E1545" s="133">
        <v>1.2E-2</v>
      </c>
      <c r="F1545" s="127">
        <f>TRUNC(E1545*D1545,2)</f>
        <v>0.03</v>
      </c>
      <c r="G1545" s="144"/>
    </row>
    <row r="1546" spans="1:7" x14ac:dyDescent="0.2">
      <c r="A1546" s="311" t="s">
        <v>4125</v>
      </c>
      <c r="B1546" s="311"/>
      <c r="C1546" s="311"/>
      <c r="D1546" s="311"/>
      <c r="E1546" s="311"/>
      <c r="F1546" s="165">
        <f>SUM(F1544:F1545)</f>
        <v>28.830000000000002</v>
      </c>
      <c r="G1546" s="144"/>
    </row>
    <row r="1547" spans="1:7" x14ac:dyDescent="0.2">
      <c r="G1547" s="144"/>
    </row>
    <row r="1548" spans="1:7" x14ac:dyDescent="0.2">
      <c r="A1548" s="312" t="s">
        <v>4124</v>
      </c>
      <c r="B1548" s="312"/>
      <c r="C1548" s="312"/>
      <c r="D1548" s="312"/>
      <c r="E1548" s="312"/>
      <c r="F1548" s="173">
        <f>F1546+G1541</f>
        <v>31.01</v>
      </c>
      <c r="G1548" s="144"/>
    </row>
    <row r="1549" spans="1:7" ht="12.75" customHeight="1" x14ac:dyDescent="0.2">
      <c r="A1549" s="312" t="s">
        <v>4742</v>
      </c>
      <c r="B1549" s="312"/>
      <c r="C1549" s="312"/>
      <c r="D1549" s="312"/>
      <c r="E1549" s="313"/>
      <c r="F1549" s="180">
        <f>TRUNC('compos apresentar'!F1548*bdi!$D$19,2)</f>
        <v>6.3</v>
      </c>
      <c r="G1549" s="144"/>
    </row>
    <row r="1550" spans="1:7" x14ac:dyDescent="0.2">
      <c r="A1550" s="312" t="s">
        <v>4123</v>
      </c>
      <c r="B1550" s="312"/>
      <c r="C1550" s="312"/>
      <c r="D1550" s="312"/>
      <c r="E1550" s="312"/>
      <c r="F1550" s="179">
        <f>SUM(F1548:F1549)</f>
        <v>37.31</v>
      </c>
      <c r="G1550" s="144"/>
    </row>
    <row r="1551" spans="1:7" x14ac:dyDescent="0.2">
      <c r="A1551" s="178"/>
      <c r="B1551" s="178"/>
      <c r="C1551" s="178"/>
      <c r="D1551" s="178"/>
      <c r="E1551" s="178"/>
      <c r="F1551" s="178"/>
      <c r="G1551" s="144"/>
    </row>
    <row r="1552" spans="1:7" ht="30.75" customHeight="1" x14ac:dyDescent="0.2">
      <c r="A1552" s="315" t="s">
        <v>4826</v>
      </c>
      <c r="B1552" s="315"/>
      <c r="C1552" s="315"/>
      <c r="D1552" s="315"/>
      <c r="E1552" s="315"/>
      <c r="F1552" s="315"/>
      <c r="G1552" s="183" t="s">
        <v>255</v>
      </c>
    </row>
    <row r="1553" spans="1:7" x14ac:dyDescent="0.2">
      <c r="G1553" s="144"/>
    </row>
    <row r="1554" spans="1:7" ht="21" x14ac:dyDescent="0.2">
      <c r="A1554" s="175" t="s">
        <v>4118</v>
      </c>
      <c r="B1554" s="174" t="s">
        <v>4117</v>
      </c>
      <c r="C1554" s="171" t="s">
        <v>4114</v>
      </c>
      <c r="D1554" s="171" t="s">
        <v>4113</v>
      </c>
      <c r="E1554" s="171" t="s">
        <v>4112</v>
      </c>
      <c r="F1554" s="182" t="s">
        <v>4116</v>
      </c>
      <c r="G1554" s="181" t="s">
        <v>4115</v>
      </c>
    </row>
    <row r="1555" spans="1:7" x14ac:dyDescent="0.2">
      <c r="A1555" s="157">
        <v>88264</v>
      </c>
      <c r="B1555" s="131" t="s">
        <v>3955</v>
      </c>
      <c r="C1555" s="152">
        <v>8.56</v>
      </c>
      <c r="D1555" s="152">
        <v>18.649999999999999</v>
      </c>
      <c r="E1555" s="83">
        <v>117.99</v>
      </c>
      <c r="F1555" s="130">
        <v>8.5000000000000006E-2</v>
      </c>
      <c r="G1555" s="161">
        <f>TRUNC(F1555*D1555,2)</f>
        <v>1.58</v>
      </c>
    </row>
    <row r="1556" spans="1:7" ht="22.5" x14ac:dyDescent="0.2">
      <c r="A1556" s="154">
        <v>88247</v>
      </c>
      <c r="B1556" s="134" t="s">
        <v>4440</v>
      </c>
      <c r="C1556" s="148">
        <v>5.65</v>
      </c>
      <c r="D1556" s="148">
        <v>12.31</v>
      </c>
      <c r="E1556" s="83">
        <v>117.99</v>
      </c>
      <c r="F1556" s="133">
        <v>8.4000000000000005E-2</v>
      </c>
      <c r="G1556" s="161">
        <f>TRUNC(F1556*D1556,2)</f>
        <v>1.03</v>
      </c>
    </row>
    <row r="1557" spans="1:7" x14ac:dyDescent="0.2">
      <c r="A1557" s="311" t="s">
        <v>4138</v>
      </c>
      <c r="B1557" s="311"/>
      <c r="C1557" s="311"/>
      <c r="D1557" s="311"/>
      <c r="E1557" s="311"/>
      <c r="F1557" s="311"/>
      <c r="G1557" s="155">
        <f>SUM(G1555:G1556)</f>
        <v>2.6100000000000003</v>
      </c>
    </row>
    <row r="1558" spans="1:7" x14ac:dyDescent="0.2">
      <c r="G1558" s="144"/>
    </row>
    <row r="1559" spans="1:7" ht="21" x14ac:dyDescent="0.2">
      <c r="A1559" s="175" t="s">
        <v>4118</v>
      </c>
      <c r="B1559" s="174" t="s">
        <v>4130</v>
      </c>
      <c r="C1559" s="171" t="s">
        <v>4129</v>
      </c>
      <c r="D1559" s="171" t="s">
        <v>4128</v>
      </c>
      <c r="E1559" s="171" t="s">
        <v>4116</v>
      </c>
      <c r="F1559" s="173" t="s">
        <v>4127</v>
      </c>
      <c r="G1559" s="144"/>
    </row>
    <row r="1560" spans="1:7" ht="56.25" x14ac:dyDescent="0.2">
      <c r="A1560" s="132">
        <v>1018</v>
      </c>
      <c r="B1560" s="128" t="s">
        <v>4827</v>
      </c>
      <c r="C1560" s="130" t="s">
        <v>3384</v>
      </c>
      <c r="D1560" s="130">
        <v>42.37</v>
      </c>
      <c r="E1560" s="130">
        <v>1</v>
      </c>
      <c r="F1560" s="127">
        <f>TRUNC(E1560*D1560,2)</f>
        <v>42.37</v>
      </c>
      <c r="G1560" s="144"/>
    </row>
    <row r="1561" spans="1:7" ht="22.5" x14ac:dyDescent="0.2">
      <c r="A1561" s="135">
        <v>21127</v>
      </c>
      <c r="B1561" s="134" t="s">
        <v>3913</v>
      </c>
      <c r="C1561" s="133" t="s">
        <v>230</v>
      </c>
      <c r="D1561" s="133">
        <v>2.6</v>
      </c>
      <c r="E1561" s="133">
        <v>1.2E-2</v>
      </c>
      <c r="F1561" s="127">
        <f>TRUNC(E1561*D1561,2)</f>
        <v>0.03</v>
      </c>
      <c r="G1561" s="144"/>
    </row>
    <row r="1562" spans="1:7" x14ac:dyDescent="0.2">
      <c r="A1562" s="311" t="s">
        <v>4125</v>
      </c>
      <c r="B1562" s="311"/>
      <c r="C1562" s="311"/>
      <c r="D1562" s="311"/>
      <c r="E1562" s="311"/>
      <c r="F1562" s="165">
        <f>SUM(F1560:F1561)</f>
        <v>42.4</v>
      </c>
      <c r="G1562" s="144"/>
    </row>
    <row r="1563" spans="1:7" x14ac:dyDescent="0.2">
      <c r="G1563" s="144"/>
    </row>
    <row r="1564" spans="1:7" x14ac:dyDescent="0.2">
      <c r="A1564" s="312" t="s">
        <v>4124</v>
      </c>
      <c r="B1564" s="312"/>
      <c r="C1564" s="312"/>
      <c r="D1564" s="312"/>
      <c r="E1564" s="312"/>
      <c r="F1564" s="173">
        <f>F1562+G1557</f>
        <v>45.01</v>
      </c>
      <c r="G1564" s="144"/>
    </row>
    <row r="1565" spans="1:7" x14ac:dyDescent="0.2">
      <c r="A1565" s="312" t="s">
        <v>4742</v>
      </c>
      <c r="B1565" s="312"/>
      <c r="C1565" s="312"/>
      <c r="D1565" s="312"/>
      <c r="E1565" s="313"/>
      <c r="F1565" s="180">
        <f>TRUNC('compos apresentar'!F1564*bdi!$D$19,2)</f>
        <v>9.15</v>
      </c>
      <c r="G1565" s="144"/>
    </row>
    <row r="1566" spans="1:7" x14ac:dyDescent="0.2">
      <c r="A1566" s="312" t="s">
        <v>4123</v>
      </c>
      <c r="B1566" s="312"/>
      <c r="C1566" s="312"/>
      <c r="D1566" s="312"/>
      <c r="E1566" s="312"/>
      <c r="F1566" s="179">
        <f>SUM(F1564:F1565)</f>
        <v>54.16</v>
      </c>
      <c r="G1566" s="144"/>
    </row>
    <row r="1567" spans="1:7" x14ac:dyDescent="0.2">
      <c r="A1567" s="178"/>
      <c r="B1567" s="178"/>
      <c r="C1567" s="178"/>
      <c r="D1567" s="178"/>
      <c r="E1567" s="178"/>
      <c r="F1567" s="178"/>
      <c r="G1567" s="144"/>
    </row>
    <row r="1568" spans="1:7" x14ac:dyDescent="0.2">
      <c r="A1568" s="178"/>
      <c r="B1568" s="178"/>
      <c r="C1568" s="178"/>
      <c r="D1568" s="178"/>
      <c r="E1568" s="178"/>
      <c r="F1568" s="178"/>
      <c r="G1568" s="144"/>
    </row>
    <row r="1569" spans="1:7" ht="31.5" x14ac:dyDescent="0.2">
      <c r="A1569" s="314" t="s">
        <v>4685</v>
      </c>
      <c r="B1569" s="314"/>
      <c r="C1569" s="314"/>
      <c r="D1569" s="314"/>
      <c r="E1569" s="314"/>
      <c r="F1569" s="314"/>
      <c r="G1569" s="171" t="s">
        <v>4188</v>
      </c>
    </row>
    <row r="1570" spans="1:7" x14ac:dyDescent="0.2">
      <c r="G1570" s="144"/>
    </row>
    <row r="1571" spans="1:7" ht="21" x14ac:dyDescent="0.2">
      <c r="A1571" s="175" t="s">
        <v>4118</v>
      </c>
      <c r="B1571" s="174" t="s">
        <v>4117</v>
      </c>
      <c r="C1571" s="171" t="s">
        <v>4114</v>
      </c>
      <c r="D1571" s="171" t="s">
        <v>4113</v>
      </c>
      <c r="E1571" s="171" t="s">
        <v>4112</v>
      </c>
      <c r="F1571" s="182" t="s">
        <v>4116</v>
      </c>
      <c r="G1571" s="181" t="s">
        <v>4115</v>
      </c>
    </row>
    <row r="1572" spans="1:7" x14ac:dyDescent="0.2">
      <c r="A1572" s="162">
        <v>8</v>
      </c>
      <c r="B1572" s="128" t="s">
        <v>4141</v>
      </c>
      <c r="C1572" s="152">
        <v>5.65</v>
      </c>
      <c r="D1572" s="152">
        <v>12.31</v>
      </c>
      <c r="E1572" s="83">
        <v>117.99</v>
      </c>
      <c r="F1572" s="127">
        <v>8.5400000000000004E-2</v>
      </c>
      <c r="G1572" s="161">
        <f>TRUNC(F1572*D1572,2)</f>
        <v>1.05</v>
      </c>
    </row>
    <row r="1573" spans="1:7" x14ac:dyDescent="0.2">
      <c r="A1573" s="149">
        <v>12</v>
      </c>
      <c r="B1573" s="138" t="s">
        <v>4213</v>
      </c>
      <c r="C1573" s="152">
        <v>8.56</v>
      </c>
      <c r="D1573" s="152">
        <v>18.649999999999999</v>
      </c>
      <c r="E1573" s="83">
        <v>117.99</v>
      </c>
      <c r="F1573" s="137">
        <v>8.5500000000000007E-2</v>
      </c>
      <c r="G1573" s="161">
        <f>TRUNC(F1573*D1573,2)</f>
        <v>1.59</v>
      </c>
    </row>
    <row r="1574" spans="1:7" x14ac:dyDescent="0.2">
      <c r="A1574" s="311" t="s">
        <v>4138</v>
      </c>
      <c r="B1574" s="311"/>
      <c r="C1574" s="311"/>
      <c r="D1574" s="311"/>
      <c r="E1574" s="311"/>
      <c r="F1574" s="311"/>
      <c r="G1574" s="155">
        <f>SUM(G1572:G1573)</f>
        <v>2.64</v>
      </c>
    </row>
    <row r="1575" spans="1:7" x14ac:dyDescent="0.2">
      <c r="G1575" s="144"/>
    </row>
    <row r="1576" spans="1:7" ht="21" x14ac:dyDescent="0.2">
      <c r="A1576" s="175" t="s">
        <v>4118</v>
      </c>
      <c r="B1576" s="174" t="s">
        <v>4130</v>
      </c>
      <c r="C1576" s="171" t="s">
        <v>4129</v>
      </c>
      <c r="D1576" s="171" t="s">
        <v>4128</v>
      </c>
      <c r="E1576" s="171" t="s">
        <v>4116</v>
      </c>
      <c r="F1576" s="173" t="s">
        <v>4127</v>
      </c>
      <c r="G1576" s="144"/>
    </row>
    <row r="1577" spans="1:7" x14ac:dyDescent="0.2">
      <c r="A1577" s="129">
        <v>3100</v>
      </c>
      <c r="B1577" s="128" t="s">
        <v>4684</v>
      </c>
      <c r="C1577" s="127" t="s">
        <v>3290</v>
      </c>
      <c r="D1577" s="127">
        <v>18.22</v>
      </c>
      <c r="E1577" s="127">
        <v>1.0570999999999999</v>
      </c>
      <c r="F1577" s="127">
        <f>TRUNC(E1577*D1577,2)</f>
        <v>19.260000000000002</v>
      </c>
      <c r="G1577" s="144"/>
    </row>
    <row r="1578" spans="1:7" x14ac:dyDescent="0.2">
      <c r="A1578" s="311" t="s">
        <v>4125</v>
      </c>
      <c r="B1578" s="311"/>
      <c r="C1578" s="311"/>
      <c r="D1578" s="311"/>
      <c r="E1578" s="311"/>
      <c r="F1578" s="165">
        <f>SUM(F1577)</f>
        <v>19.260000000000002</v>
      </c>
      <c r="G1578" s="144"/>
    </row>
    <row r="1579" spans="1:7" x14ac:dyDescent="0.2">
      <c r="G1579" s="144"/>
    </row>
    <row r="1580" spans="1:7" x14ac:dyDescent="0.2">
      <c r="A1580" s="312" t="s">
        <v>4124</v>
      </c>
      <c r="B1580" s="312"/>
      <c r="C1580" s="312"/>
      <c r="D1580" s="312"/>
      <c r="E1580" s="312"/>
      <c r="F1580" s="173">
        <f>F1578+G1574</f>
        <v>21.900000000000002</v>
      </c>
      <c r="G1580" s="144"/>
    </row>
    <row r="1581" spans="1:7" ht="12.75" customHeight="1" x14ac:dyDescent="0.2">
      <c r="A1581" s="312" t="s">
        <v>4742</v>
      </c>
      <c r="B1581" s="312"/>
      <c r="C1581" s="312"/>
      <c r="D1581" s="312"/>
      <c r="E1581" s="313"/>
      <c r="F1581" s="180">
        <f>TRUNC('compos apresentar'!F1580*bdi!$D$19,2)</f>
        <v>4.45</v>
      </c>
      <c r="G1581" s="144"/>
    </row>
    <row r="1582" spans="1:7" x14ac:dyDescent="0.2">
      <c r="A1582" s="312" t="s">
        <v>4123</v>
      </c>
      <c r="B1582" s="312"/>
      <c r="C1582" s="312"/>
      <c r="D1582" s="312"/>
      <c r="E1582" s="312"/>
      <c r="F1582" s="179">
        <f>SUM(F1580:F1581)</f>
        <v>26.35</v>
      </c>
      <c r="G1582" s="144"/>
    </row>
    <row r="1583" spans="1:7" x14ac:dyDescent="0.2">
      <c r="A1583" s="178"/>
      <c r="B1583" s="178"/>
      <c r="C1583" s="178"/>
      <c r="D1583" s="178"/>
      <c r="E1583" s="178"/>
      <c r="F1583" s="178"/>
      <c r="G1583" s="144"/>
    </row>
    <row r="1584" spans="1:7" x14ac:dyDescent="0.2">
      <c r="G1584" s="144"/>
    </row>
    <row r="1585" spans="1:7" ht="31.5" x14ac:dyDescent="0.2">
      <c r="A1585" s="314" t="s">
        <v>4683</v>
      </c>
      <c r="B1585" s="314"/>
      <c r="C1585" s="314"/>
      <c r="D1585" s="314"/>
      <c r="E1585" s="314"/>
      <c r="F1585" s="314"/>
      <c r="G1585" s="171" t="s">
        <v>4188</v>
      </c>
    </row>
    <row r="1586" spans="1:7" x14ac:dyDescent="0.2">
      <c r="G1586" s="144"/>
    </row>
    <row r="1587" spans="1:7" ht="21" x14ac:dyDescent="0.2">
      <c r="A1587" s="175" t="s">
        <v>4118</v>
      </c>
      <c r="B1587" s="174" t="s">
        <v>4117</v>
      </c>
      <c r="C1587" s="171" t="s">
        <v>4114</v>
      </c>
      <c r="D1587" s="171" t="s">
        <v>4113</v>
      </c>
      <c r="E1587" s="171" t="s">
        <v>4112</v>
      </c>
      <c r="F1587" s="182" t="s">
        <v>4116</v>
      </c>
      <c r="G1587" s="181" t="s">
        <v>4115</v>
      </c>
    </row>
    <row r="1588" spans="1:7" x14ac:dyDescent="0.2">
      <c r="A1588" s="162">
        <v>8</v>
      </c>
      <c r="B1588" s="128" t="s">
        <v>4141</v>
      </c>
      <c r="C1588" s="152">
        <v>5.65</v>
      </c>
      <c r="D1588" s="152">
        <v>12.31</v>
      </c>
      <c r="E1588" s="83">
        <v>117.99</v>
      </c>
      <c r="F1588" s="127">
        <v>0.16300000000000001</v>
      </c>
      <c r="G1588" s="161">
        <f>TRUNC(F1588*D1588,2)</f>
        <v>2</v>
      </c>
    </row>
    <row r="1589" spans="1:7" x14ac:dyDescent="0.2">
      <c r="A1589" s="149">
        <v>12</v>
      </c>
      <c r="B1589" s="138" t="s">
        <v>4213</v>
      </c>
      <c r="C1589" s="152">
        <v>8.56</v>
      </c>
      <c r="D1589" s="152">
        <v>18.649999999999999</v>
      </c>
      <c r="E1589" s="83">
        <v>117.99</v>
      </c>
      <c r="F1589" s="137">
        <v>0.16</v>
      </c>
      <c r="G1589" s="161">
        <f>TRUNC(F1589*D1589,2)</f>
        <v>2.98</v>
      </c>
    </row>
    <row r="1590" spans="1:7" x14ac:dyDescent="0.2">
      <c r="A1590" s="311" t="s">
        <v>4138</v>
      </c>
      <c r="B1590" s="311"/>
      <c r="C1590" s="311"/>
      <c r="D1590" s="311"/>
      <c r="E1590" s="311"/>
      <c r="F1590" s="311"/>
      <c r="G1590" s="155">
        <f>SUM(G1588:G1589)</f>
        <v>4.9800000000000004</v>
      </c>
    </row>
    <row r="1591" spans="1:7" x14ac:dyDescent="0.2">
      <c r="G1591" s="144"/>
    </row>
    <row r="1592" spans="1:7" ht="21" x14ac:dyDescent="0.2">
      <c r="A1592" s="175" t="s">
        <v>4118</v>
      </c>
      <c r="B1592" s="174" t="s">
        <v>4130</v>
      </c>
      <c r="C1592" s="171" t="s">
        <v>4129</v>
      </c>
      <c r="D1592" s="171" t="s">
        <v>4128</v>
      </c>
      <c r="E1592" s="171" t="s">
        <v>4116</v>
      </c>
      <c r="F1592" s="173" t="s">
        <v>4127</v>
      </c>
      <c r="G1592" s="144"/>
    </row>
    <row r="1593" spans="1:7" x14ac:dyDescent="0.2">
      <c r="A1593" s="129">
        <v>3775</v>
      </c>
      <c r="B1593" s="128" t="s">
        <v>4042</v>
      </c>
      <c r="C1593" s="127" t="s">
        <v>3290</v>
      </c>
      <c r="D1593" s="127">
        <v>26.78</v>
      </c>
      <c r="E1593" s="127">
        <v>1.0243</v>
      </c>
      <c r="F1593" s="127">
        <f>TRUNC(E1593*D1593,2)</f>
        <v>27.43</v>
      </c>
      <c r="G1593" s="144"/>
    </row>
    <row r="1594" spans="1:7" x14ac:dyDescent="0.2">
      <c r="A1594" s="311" t="s">
        <v>4125</v>
      </c>
      <c r="B1594" s="311"/>
      <c r="C1594" s="311"/>
      <c r="D1594" s="311"/>
      <c r="E1594" s="311"/>
      <c r="F1594" s="165">
        <f>SUM(F1593)</f>
        <v>27.43</v>
      </c>
      <c r="G1594" s="144"/>
    </row>
    <row r="1595" spans="1:7" x14ac:dyDescent="0.2">
      <c r="G1595" s="144"/>
    </row>
    <row r="1596" spans="1:7" x14ac:dyDescent="0.2">
      <c r="A1596" s="312" t="s">
        <v>4124</v>
      </c>
      <c r="B1596" s="312"/>
      <c r="C1596" s="312"/>
      <c r="D1596" s="312"/>
      <c r="E1596" s="312"/>
      <c r="F1596" s="173">
        <f>F1594+G1590</f>
        <v>32.409999999999997</v>
      </c>
      <c r="G1596" s="144"/>
    </row>
    <row r="1597" spans="1:7" ht="12.75" customHeight="1" x14ac:dyDescent="0.2">
      <c r="A1597" s="312" t="s">
        <v>4742</v>
      </c>
      <c r="B1597" s="312"/>
      <c r="C1597" s="312"/>
      <c r="D1597" s="312"/>
      <c r="E1597" s="313"/>
      <c r="F1597" s="180">
        <f>TRUNC('compos apresentar'!F1596*bdi!$D$19,2)</f>
        <v>6.59</v>
      </c>
      <c r="G1597" s="144"/>
    </row>
    <row r="1598" spans="1:7" x14ac:dyDescent="0.2">
      <c r="A1598" s="312" t="s">
        <v>4123</v>
      </c>
      <c r="B1598" s="312"/>
      <c r="C1598" s="312"/>
      <c r="D1598" s="312"/>
      <c r="E1598" s="312"/>
      <c r="F1598" s="179">
        <f>SUM(F1596:F1597)</f>
        <v>39</v>
      </c>
      <c r="G1598" s="144"/>
    </row>
    <row r="1599" spans="1:7" x14ac:dyDescent="0.2">
      <c r="G1599" s="144"/>
    </row>
    <row r="1600" spans="1:7" x14ac:dyDescent="0.2">
      <c r="G1600" s="144"/>
    </row>
    <row r="1601" spans="1:7" ht="31.5" x14ac:dyDescent="0.2">
      <c r="A1601" s="314" t="s">
        <v>4682</v>
      </c>
      <c r="B1601" s="314"/>
      <c r="C1601" s="314"/>
      <c r="D1601" s="314"/>
      <c r="E1601" s="314"/>
      <c r="F1601" s="314"/>
      <c r="G1601" s="171" t="s">
        <v>4188</v>
      </c>
    </row>
    <row r="1602" spans="1:7" x14ac:dyDescent="0.2">
      <c r="G1602" s="144"/>
    </row>
    <row r="1603" spans="1:7" ht="21" x14ac:dyDescent="0.2">
      <c r="A1603" s="175" t="s">
        <v>4118</v>
      </c>
      <c r="B1603" s="174" t="s">
        <v>4117</v>
      </c>
      <c r="C1603" s="171" t="s">
        <v>4114</v>
      </c>
      <c r="D1603" s="171" t="s">
        <v>4113</v>
      </c>
      <c r="E1603" s="171" t="s">
        <v>4112</v>
      </c>
      <c r="F1603" s="182" t="s">
        <v>4116</v>
      </c>
      <c r="G1603" s="181" t="s">
        <v>4115</v>
      </c>
    </row>
    <row r="1604" spans="1:7" x14ac:dyDescent="0.2">
      <c r="A1604" s="162">
        <v>12</v>
      </c>
      <c r="B1604" s="128" t="s">
        <v>4213</v>
      </c>
      <c r="C1604" s="152">
        <v>8.56</v>
      </c>
      <c r="D1604" s="152">
        <v>18.649999999999999</v>
      </c>
      <c r="E1604" s="83">
        <v>117.99</v>
      </c>
      <c r="F1604" s="127">
        <v>0.17</v>
      </c>
      <c r="G1604" s="161">
        <f>TRUNC(F1604*D1604,2)</f>
        <v>3.17</v>
      </c>
    </row>
    <row r="1605" spans="1:7" x14ac:dyDescent="0.2">
      <c r="A1605" s="149">
        <v>8</v>
      </c>
      <c r="B1605" s="138" t="s">
        <v>4141</v>
      </c>
      <c r="C1605" s="152">
        <v>5.65</v>
      </c>
      <c r="D1605" s="152">
        <v>12.31</v>
      </c>
      <c r="E1605" s="83">
        <v>117.99</v>
      </c>
      <c r="F1605" s="137">
        <v>0.17299999999999999</v>
      </c>
      <c r="G1605" s="161">
        <f>TRUNC(F1605*D1605,2)</f>
        <v>2.12</v>
      </c>
    </row>
    <row r="1606" spans="1:7" x14ac:dyDescent="0.2">
      <c r="A1606" s="311" t="s">
        <v>4138</v>
      </c>
      <c r="B1606" s="311"/>
      <c r="C1606" s="311"/>
      <c r="D1606" s="311"/>
      <c r="E1606" s="311"/>
      <c r="F1606" s="311"/>
      <c r="G1606" s="155">
        <f>SUM(G1604:G1605)</f>
        <v>5.29</v>
      </c>
    </row>
    <row r="1607" spans="1:7" x14ac:dyDescent="0.2">
      <c r="G1607" s="144"/>
    </row>
    <row r="1608" spans="1:7" ht="21" x14ac:dyDescent="0.2">
      <c r="A1608" s="175" t="s">
        <v>4118</v>
      </c>
      <c r="B1608" s="174" t="s">
        <v>4130</v>
      </c>
      <c r="C1608" s="171" t="s">
        <v>4129</v>
      </c>
      <c r="D1608" s="171" t="s">
        <v>4128</v>
      </c>
      <c r="E1608" s="171" t="s">
        <v>4116</v>
      </c>
      <c r="F1608" s="173" t="s">
        <v>4127</v>
      </c>
      <c r="G1608" s="144"/>
    </row>
    <row r="1609" spans="1:7" x14ac:dyDescent="0.2">
      <c r="A1609" s="129">
        <v>3778</v>
      </c>
      <c r="B1609" s="128" t="s">
        <v>4041</v>
      </c>
      <c r="C1609" s="127" t="s">
        <v>3290</v>
      </c>
      <c r="D1609" s="127">
        <v>35.880000000000003</v>
      </c>
      <c r="E1609" s="127">
        <v>1.0482</v>
      </c>
      <c r="F1609" s="127">
        <f>TRUNC(E1609*D1609,2)</f>
        <v>37.6</v>
      </c>
      <c r="G1609" s="144"/>
    </row>
    <row r="1610" spans="1:7" x14ac:dyDescent="0.2">
      <c r="A1610" s="311" t="s">
        <v>4125</v>
      </c>
      <c r="B1610" s="311"/>
      <c r="C1610" s="311"/>
      <c r="D1610" s="311"/>
      <c r="E1610" s="311"/>
      <c r="F1610" s="165">
        <f>SUM(F1609)</f>
        <v>37.6</v>
      </c>
      <c r="G1610" s="144"/>
    </row>
    <row r="1611" spans="1:7" x14ac:dyDescent="0.2">
      <c r="G1611" s="144"/>
    </row>
    <row r="1612" spans="1:7" x14ac:dyDescent="0.2">
      <c r="A1612" s="312" t="s">
        <v>4124</v>
      </c>
      <c r="B1612" s="312"/>
      <c r="C1612" s="312"/>
      <c r="D1612" s="312"/>
      <c r="E1612" s="312"/>
      <c r="F1612" s="173">
        <f>F1610+G1606</f>
        <v>42.89</v>
      </c>
      <c r="G1612" s="144"/>
    </row>
    <row r="1613" spans="1:7" ht="12.75" customHeight="1" x14ac:dyDescent="0.2">
      <c r="A1613" s="312" t="s">
        <v>4742</v>
      </c>
      <c r="B1613" s="312"/>
      <c r="C1613" s="312"/>
      <c r="D1613" s="312"/>
      <c r="E1613" s="313"/>
      <c r="F1613" s="180">
        <f>TRUNC('compos apresentar'!F1612*bdi!$D$19,2)</f>
        <v>8.7200000000000006</v>
      </c>
      <c r="G1613" s="144"/>
    </row>
    <row r="1614" spans="1:7" x14ac:dyDescent="0.2">
      <c r="A1614" s="312" t="s">
        <v>4123</v>
      </c>
      <c r="B1614" s="312"/>
      <c r="C1614" s="312"/>
      <c r="D1614" s="312"/>
      <c r="E1614" s="312"/>
      <c r="F1614" s="179">
        <f>SUM(F1612:F1613)</f>
        <v>51.61</v>
      </c>
      <c r="G1614" s="144"/>
    </row>
    <row r="1615" spans="1:7" x14ac:dyDescent="0.2">
      <c r="G1615" s="144"/>
    </row>
    <row r="1616" spans="1:7" x14ac:dyDescent="0.2">
      <c r="G1616" s="144"/>
    </row>
    <row r="1617" spans="1:7" ht="31.5" x14ac:dyDescent="0.2">
      <c r="A1617" s="314" t="s">
        <v>4681</v>
      </c>
      <c r="B1617" s="314"/>
      <c r="C1617" s="314"/>
      <c r="D1617" s="314"/>
      <c r="E1617" s="314"/>
      <c r="F1617" s="314"/>
      <c r="G1617" s="171" t="s">
        <v>4188</v>
      </c>
    </row>
    <row r="1618" spans="1:7" x14ac:dyDescent="0.2">
      <c r="G1618" s="144"/>
    </row>
    <row r="1619" spans="1:7" ht="21" x14ac:dyDescent="0.2">
      <c r="A1619" s="175" t="s">
        <v>4118</v>
      </c>
      <c r="B1619" s="174" t="s">
        <v>4117</v>
      </c>
      <c r="C1619" s="171" t="s">
        <v>4114</v>
      </c>
      <c r="D1619" s="171" t="s">
        <v>4113</v>
      </c>
      <c r="E1619" s="171" t="s">
        <v>4112</v>
      </c>
      <c r="F1619" s="182" t="s">
        <v>4116</v>
      </c>
      <c r="G1619" s="181" t="s">
        <v>4115</v>
      </c>
    </row>
    <row r="1620" spans="1:7" x14ac:dyDescent="0.2">
      <c r="A1620" s="162">
        <v>12</v>
      </c>
      <c r="B1620" s="128" t="s">
        <v>4213</v>
      </c>
      <c r="C1620" s="152">
        <v>8.56</v>
      </c>
      <c r="D1620" s="152">
        <v>18.649999999999999</v>
      </c>
      <c r="E1620" s="83">
        <v>117.99</v>
      </c>
      <c r="F1620" s="127">
        <v>7.0099999999999996E-2</v>
      </c>
      <c r="G1620" s="161">
        <f>TRUNC(F1620*D1620,2)</f>
        <v>1.3</v>
      </c>
    </row>
    <row r="1621" spans="1:7" x14ac:dyDescent="0.2">
      <c r="A1621" s="149">
        <v>8</v>
      </c>
      <c r="B1621" s="138" t="s">
        <v>4141</v>
      </c>
      <c r="C1621" s="152">
        <v>5.65</v>
      </c>
      <c r="D1621" s="152">
        <v>12.31</v>
      </c>
      <c r="E1621" s="83">
        <v>117.99</v>
      </c>
      <c r="F1621" s="137">
        <v>7.0999999999999994E-2</v>
      </c>
      <c r="G1621" s="161">
        <f>TRUNC(F1621*D1621,2)</f>
        <v>0.87</v>
      </c>
    </row>
    <row r="1622" spans="1:7" x14ac:dyDescent="0.2">
      <c r="A1622" s="311" t="s">
        <v>4138</v>
      </c>
      <c r="B1622" s="311"/>
      <c r="C1622" s="311"/>
      <c r="D1622" s="311"/>
      <c r="E1622" s="311"/>
      <c r="F1622" s="311"/>
      <c r="G1622" s="155">
        <f>SUM(G1620:G1621)</f>
        <v>2.17</v>
      </c>
    </row>
    <row r="1623" spans="1:7" x14ac:dyDescent="0.2">
      <c r="G1623" s="144"/>
    </row>
    <row r="1624" spans="1:7" ht="21" x14ac:dyDescent="0.2">
      <c r="A1624" s="175" t="s">
        <v>4118</v>
      </c>
      <c r="B1624" s="174" t="s">
        <v>4130</v>
      </c>
      <c r="C1624" s="171" t="s">
        <v>4129</v>
      </c>
      <c r="D1624" s="171" t="s">
        <v>4128</v>
      </c>
      <c r="E1624" s="171" t="s">
        <v>4116</v>
      </c>
      <c r="F1624" s="173" t="s">
        <v>4127</v>
      </c>
      <c r="G1624" s="144"/>
    </row>
    <row r="1625" spans="1:7" x14ac:dyDescent="0.2">
      <c r="A1625" s="129">
        <v>3102</v>
      </c>
      <c r="B1625" s="128" t="s">
        <v>4680</v>
      </c>
      <c r="C1625" s="127" t="s">
        <v>3290</v>
      </c>
      <c r="D1625" s="127">
        <v>7.56</v>
      </c>
      <c r="E1625" s="127">
        <v>1.034</v>
      </c>
      <c r="F1625" s="127">
        <f>TRUNC(E1625*D1625,2)</f>
        <v>7.81</v>
      </c>
      <c r="G1625" s="144"/>
    </row>
    <row r="1626" spans="1:7" x14ac:dyDescent="0.2">
      <c r="A1626" s="311" t="s">
        <v>4125</v>
      </c>
      <c r="B1626" s="311"/>
      <c r="C1626" s="311"/>
      <c r="D1626" s="311"/>
      <c r="E1626" s="311"/>
      <c r="F1626" s="165">
        <f>SUM(F1625)</f>
        <v>7.81</v>
      </c>
      <c r="G1626" s="144"/>
    </row>
    <row r="1627" spans="1:7" x14ac:dyDescent="0.2">
      <c r="G1627" s="144"/>
    </row>
    <row r="1628" spans="1:7" x14ac:dyDescent="0.2">
      <c r="A1628" s="312" t="s">
        <v>4124</v>
      </c>
      <c r="B1628" s="312"/>
      <c r="C1628" s="312"/>
      <c r="D1628" s="312"/>
      <c r="E1628" s="312"/>
      <c r="F1628" s="173">
        <f>F1626+G1622</f>
        <v>9.98</v>
      </c>
      <c r="G1628" s="144"/>
    </row>
    <row r="1629" spans="1:7" ht="12.75" customHeight="1" x14ac:dyDescent="0.2">
      <c r="A1629" s="312" t="s">
        <v>4742</v>
      </c>
      <c r="B1629" s="312"/>
      <c r="C1629" s="312"/>
      <c r="D1629" s="312"/>
      <c r="E1629" s="313"/>
      <c r="F1629" s="180">
        <f>TRUNC('compos apresentar'!F1628*bdi!$D$19,2)</f>
        <v>2.02</v>
      </c>
      <c r="G1629" s="144"/>
    </row>
    <row r="1630" spans="1:7" x14ac:dyDescent="0.2">
      <c r="A1630" s="312" t="s">
        <v>4123</v>
      </c>
      <c r="B1630" s="312"/>
      <c r="C1630" s="312"/>
      <c r="D1630" s="312"/>
      <c r="E1630" s="312"/>
      <c r="F1630" s="179">
        <f>SUM(F1628:F1629)</f>
        <v>12</v>
      </c>
      <c r="G1630" s="144"/>
    </row>
    <row r="1631" spans="1:7" x14ac:dyDescent="0.2">
      <c r="A1631" s="178"/>
      <c r="B1631" s="178"/>
      <c r="C1631" s="178"/>
      <c r="D1631" s="178"/>
      <c r="E1631" s="178"/>
      <c r="F1631" s="178"/>
      <c r="G1631" s="144"/>
    </row>
    <row r="1632" spans="1:7" ht="31.5" x14ac:dyDescent="0.2">
      <c r="A1632" s="314" t="s">
        <v>4828</v>
      </c>
      <c r="B1632" s="314"/>
      <c r="C1632" s="314"/>
      <c r="D1632" s="314"/>
      <c r="E1632" s="314"/>
      <c r="F1632" s="314"/>
      <c r="G1632" s="171" t="s">
        <v>4188</v>
      </c>
    </row>
    <row r="1633" spans="1:7" x14ac:dyDescent="0.2">
      <c r="G1633" s="144"/>
    </row>
    <row r="1634" spans="1:7" ht="21" x14ac:dyDescent="0.2">
      <c r="A1634" s="175" t="s">
        <v>4118</v>
      </c>
      <c r="B1634" s="174" t="s">
        <v>4117</v>
      </c>
      <c r="C1634" s="171" t="s">
        <v>4114</v>
      </c>
      <c r="D1634" s="171" t="s">
        <v>4113</v>
      </c>
      <c r="E1634" s="171" t="s">
        <v>4112</v>
      </c>
      <c r="F1634" s="182" t="s">
        <v>4116</v>
      </c>
      <c r="G1634" s="181" t="s">
        <v>4115</v>
      </c>
    </row>
    <row r="1635" spans="1:7" x14ac:dyDescent="0.2">
      <c r="A1635" s="162">
        <v>12</v>
      </c>
      <c r="B1635" s="128" t="s">
        <v>4213</v>
      </c>
      <c r="C1635" s="152">
        <v>8.56</v>
      </c>
      <c r="D1635" s="152">
        <v>18.649999999999999</v>
      </c>
      <c r="E1635" s="83">
        <v>117.99</v>
      </c>
      <c r="F1635" s="127">
        <v>8.0500000000000002E-2</v>
      </c>
      <c r="G1635" s="161">
        <f>TRUNC(F1635*D1635,2)</f>
        <v>1.5</v>
      </c>
    </row>
    <row r="1636" spans="1:7" x14ac:dyDescent="0.2">
      <c r="A1636" s="149">
        <v>8</v>
      </c>
      <c r="B1636" s="138" t="s">
        <v>4141</v>
      </c>
      <c r="C1636" s="152">
        <v>5.65</v>
      </c>
      <c r="D1636" s="152">
        <v>12.31</v>
      </c>
      <c r="E1636" s="83">
        <v>117.99</v>
      </c>
      <c r="F1636" s="137">
        <v>0.08</v>
      </c>
      <c r="G1636" s="161">
        <f>TRUNC(F1636*D1636,2)</f>
        <v>0.98</v>
      </c>
    </row>
    <row r="1637" spans="1:7" x14ac:dyDescent="0.2">
      <c r="A1637" s="311" t="s">
        <v>4138</v>
      </c>
      <c r="B1637" s="311"/>
      <c r="C1637" s="311"/>
      <c r="D1637" s="311"/>
      <c r="E1637" s="311"/>
      <c r="F1637" s="311"/>
      <c r="G1637" s="155">
        <f>SUM(G1635:G1636)</f>
        <v>2.48</v>
      </c>
    </row>
    <row r="1638" spans="1:7" x14ac:dyDescent="0.2">
      <c r="G1638" s="144"/>
    </row>
    <row r="1639" spans="1:7" ht="21" x14ac:dyDescent="0.2">
      <c r="A1639" s="175" t="s">
        <v>4118</v>
      </c>
      <c r="B1639" s="174" t="s">
        <v>4130</v>
      </c>
      <c r="C1639" s="171" t="s">
        <v>4129</v>
      </c>
      <c r="D1639" s="171" t="s">
        <v>4128</v>
      </c>
      <c r="E1639" s="171" t="s">
        <v>4116</v>
      </c>
      <c r="F1639" s="173" t="s">
        <v>4127</v>
      </c>
      <c r="G1639" s="144"/>
    </row>
    <row r="1640" spans="1:7" x14ac:dyDescent="0.2">
      <c r="A1640" s="129">
        <v>3117</v>
      </c>
      <c r="B1640" s="128" t="s">
        <v>4829</v>
      </c>
      <c r="C1640" s="127" t="s">
        <v>3290</v>
      </c>
      <c r="D1640" s="127">
        <v>12.87</v>
      </c>
      <c r="E1640" s="127">
        <v>1.02</v>
      </c>
      <c r="F1640" s="127">
        <f>TRUNC(E1640*D1640,2)</f>
        <v>13.12</v>
      </c>
      <c r="G1640" s="144"/>
    </row>
    <row r="1641" spans="1:7" x14ac:dyDescent="0.2">
      <c r="A1641" s="311" t="s">
        <v>4125</v>
      </c>
      <c r="B1641" s="311"/>
      <c r="C1641" s="311"/>
      <c r="D1641" s="311"/>
      <c r="E1641" s="311"/>
      <c r="F1641" s="165">
        <f>SUM(F1640)</f>
        <v>13.12</v>
      </c>
      <c r="G1641" s="144"/>
    </row>
    <row r="1642" spans="1:7" x14ac:dyDescent="0.2">
      <c r="G1642" s="144"/>
    </row>
    <row r="1643" spans="1:7" x14ac:dyDescent="0.2">
      <c r="A1643" s="312" t="s">
        <v>4124</v>
      </c>
      <c r="B1643" s="312"/>
      <c r="C1643" s="312"/>
      <c r="D1643" s="312"/>
      <c r="E1643" s="312"/>
      <c r="F1643" s="173">
        <f>F1641+G1637</f>
        <v>15.6</v>
      </c>
      <c r="G1643" s="144"/>
    </row>
    <row r="1644" spans="1:7" x14ac:dyDescent="0.2">
      <c r="A1644" s="312" t="s">
        <v>4742</v>
      </c>
      <c r="B1644" s="312"/>
      <c r="C1644" s="312"/>
      <c r="D1644" s="312"/>
      <c r="E1644" s="313"/>
      <c r="F1644" s="180">
        <f>TRUNC('compos apresentar'!F1643*bdi!$D$19,2)</f>
        <v>3.17</v>
      </c>
      <c r="G1644" s="144"/>
    </row>
    <row r="1645" spans="1:7" x14ac:dyDescent="0.2">
      <c r="A1645" s="312" t="s">
        <v>4123</v>
      </c>
      <c r="B1645" s="312"/>
      <c r="C1645" s="312"/>
      <c r="D1645" s="312"/>
      <c r="E1645" s="312"/>
      <c r="F1645" s="179">
        <f>SUM(F1643:F1644)</f>
        <v>18.77</v>
      </c>
      <c r="G1645" s="144"/>
    </row>
    <row r="1646" spans="1:7" x14ac:dyDescent="0.2">
      <c r="G1646" s="144"/>
    </row>
    <row r="1647" spans="1:7" ht="31.5" x14ac:dyDescent="0.2">
      <c r="A1647" s="314" t="s">
        <v>4679</v>
      </c>
      <c r="B1647" s="314"/>
      <c r="C1647" s="314"/>
      <c r="D1647" s="314"/>
      <c r="E1647" s="314"/>
      <c r="F1647" s="314"/>
      <c r="G1647" s="171" t="s">
        <v>4188</v>
      </c>
    </row>
    <row r="1648" spans="1:7" x14ac:dyDescent="0.2">
      <c r="G1648" s="144"/>
    </row>
    <row r="1649" spans="1:7" ht="21" x14ac:dyDescent="0.2">
      <c r="A1649" s="175" t="s">
        <v>4118</v>
      </c>
      <c r="B1649" s="174" t="s">
        <v>4117</v>
      </c>
      <c r="C1649" s="171" t="s">
        <v>4114</v>
      </c>
      <c r="D1649" s="171" t="s">
        <v>4113</v>
      </c>
      <c r="E1649" s="171" t="s">
        <v>4112</v>
      </c>
      <c r="F1649" s="182" t="s">
        <v>4116</v>
      </c>
      <c r="G1649" s="181" t="s">
        <v>4115</v>
      </c>
    </row>
    <row r="1650" spans="1:7" x14ac:dyDescent="0.2">
      <c r="A1650" s="162">
        <v>8</v>
      </c>
      <c r="B1650" s="128" t="s">
        <v>4141</v>
      </c>
      <c r="C1650" s="152">
        <v>5.65</v>
      </c>
      <c r="D1650" s="152">
        <v>12.31</v>
      </c>
      <c r="E1650" s="83">
        <v>117.99</v>
      </c>
      <c r="F1650" s="127">
        <v>6.6000000000000003E-2</v>
      </c>
      <c r="G1650" s="161">
        <f>TRUNC(F1650*D1650,2)</f>
        <v>0.81</v>
      </c>
    </row>
    <row r="1651" spans="1:7" x14ac:dyDescent="0.2">
      <c r="A1651" s="149">
        <v>12</v>
      </c>
      <c r="B1651" s="138" t="s">
        <v>4213</v>
      </c>
      <c r="C1651" s="152">
        <v>8.56</v>
      </c>
      <c r="D1651" s="152">
        <v>18.649999999999999</v>
      </c>
      <c r="E1651" s="83">
        <v>117.99</v>
      </c>
      <c r="F1651" s="137">
        <v>6.5500000000000003E-2</v>
      </c>
      <c r="G1651" s="161">
        <f>TRUNC(F1651*D1651,2)</f>
        <v>1.22</v>
      </c>
    </row>
    <row r="1652" spans="1:7" x14ac:dyDescent="0.2">
      <c r="A1652" s="311" t="s">
        <v>4138</v>
      </c>
      <c r="B1652" s="311"/>
      <c r="C1652" s="311"/>
      <c r="D1652" s="311"/>
      <c r="E1652" s="311"/>
      <c r="F1652" s="311"/>
      <c r="G1652" s="155">
        <f>SUM(G1650:G1651)</f>
        <v>2.0300000000000002</v>
      </c>
    </row>
    <row r="1653" spans="1:7" x14ac:dyDescent="0.2">
      <c r="G1653" s="144"/>
    </row>
    <row r="1654" spans="1:7" ht="21" x14ac:dyDescent="0.2">
      <c r="A1654" s="175" t="s">
        <v>4118</v>
      </c>
      <c r="B1654" s="174" t="s">
        <v>4130</v>
      </c>
      <c r="C1654" s="171" t="s">
        <v>4129</v>
      </c>
      <c r="D1654" s="171" t="s">
        <v>4128</v>
      </c>
      <c r="E1654" s="171" t="s">
        <v>4116</v>
      </c>
      <c r="F1654" s="173" t="s">
        <v>4127</v>
      </c>
      <c r="G1654" s="144"/>
    </row>
    <row r="1655" spans="1:7" x14ac:dyDescent="0.2">
      <c r="A1655" s="129">
        <v>3123</v>
      </c>
      <c r="B1655" s="128" t="s">
        <v>4038</v>
      </c>
      <c r="C1655" s="127" t="s">
        <v>3290</v>
      </c>
      <c r="D1655" s="127">
        <v>5.26</v>
      </c>
      <c r="E1655" s="127">
        <v>0.99</v>
      </c>
      <c r="F1655" s="127">
        <f>TRUNC(E1655*D1655,2)</f>
        <v>5.2</v>
      </c>
      <c r="G1655" s="144"/>
    </row>
    <row r="1656" spans="1:7" x14ac:dyDescent="0.2">
      <c r="A1656" s="311" t="s">
        <v>4125</v>
      </c>
      <c r="B1656" s="311"/>
      <c r="C1656" s="311"/>
      <c r="D1656" s="311"/>
      <c r="E1656" s="311"/>
      <c r="F1656" s="165">
        <f>SUM(F1655)</f>
        <v>5.2</v>
      </c>
      <c r="G1656" s="144"/>
    </row>
    <row r="1657" spans="1:7" x14ac:dyDescent="0.2">
      <c r="G1657" s="144"/>
    </row>
    <row r="1658" spans="1:7" x14ac:dyDescent="0.2">
      <c r="A1658" s="312" t="s">
        <v>4124</v>
      </c>
      <c r="B1658" s="312"/>
      <c r="C1658" s="312"/>
      <c r="D1658" s="312"/>
      <c r="E1658" s="312"/>
      <c r="F1658" s="173">
        <f>F1656+G1652</f>
        <v>7.23</v>
      </c>
      <c r="G1658" s="144"/>
    </row>
    <row r="1659" spans="1:7" ht="12.75" customHeight="1" x14ac:dyDescent="0.2">
      <c r="A1659" s="312" t="s">
        <v>4742</v>
      </c>
      <c r="B1659" s="312"/>
      <c r="C1659" s="312"/>
      <c r="D1659" s="312"/>
      <c r="E1659" s="313"/>
      <c r="F1659" s="180">
        <f>TRUNC('compos apresentar'!F1658*bdi!$D$19,2)</f>
        <v>1.47</v>
      </c>
      <c r="G1659" s="144"/>
    </row>
    <row r="1660" spans="1:7" x14ac:dyDescent="0.2">
      <c r="A1660" s="312" t="s">
        <v>4123</v>
      </c>
      <c r="B1660" s="312"/>
      <c r="C1660" s="312"/>
      <c r="D1660" s="312"/>
      <c r="E1660" s="312"/>
      <c r="F1660" s="179">
        <f>SUM(F1658:F1659)</f>
        <v>8.7000000000000011</v>
      </c>
      <c r="G1660" s="144"/>
    </row>
    <row r="1661" spans="1:7" x14ac:dyDescent="0.2">
      <c r="A1661" s="178"/>
      <c r="B1661" s="178"/>
      <c r="C1661" s="178"/>
      <c r="D1661" s="178"/>
      <c r="E1661" s="178"/>
      <c r="F1661" s="178"/>
      <c r="G1661" s="144"/>
    </row>
    <row r="1662" spans="1:7" ht="31.5" x14ac:dyDescent="0.2">
      <c r="A1662" s="314" t="s">
        <v>4830</v>
      </c>
      <c r="B1662" s="314"/>
      <c r="C1662" s="314"/>
      <c r="D1662" s="314"/>
      <c r="E1662" s="314"/>
      <c r="F1662" s="314"/>
      <c r="G1662" s="171" t="s">
        <v>4188</v>
      </c>
    </row>
    <row r="1663" spans="1:7" x14ac:dyDescent="0.2">
      <c r="G1663" s="144"/>
    </row>
    <row r="1664" spans="1:7" ht="21" x14ac:dyDescent="0.2">
      <c r="A1664" s="175" t="s">
        <v>4118</v>
      </c>
      <c r="B1664" s="174" t="s">
        <v>4117</v>
      </c>
      <c r="C1664" s="171" t="s">
        <v>4114</v>
      </c>
      <c r="D1664" s="171" t="s">
        <v>4113</v>
      </c>
      <c r="E1664" s="171" t="s">
        <v>4112</v>
      </c>
      <c r="F1664" s="182" t="s">
        <v>4116</v>
      </c>
      <c r="G1664" s="181" t="s">
        <v>4115</v>
      </c>
    </row>
    <row r="1665" spans="1:7" x14ac:dyDescent="0.2">
      <c r="A1665" s="162">
        <v>8</v>
      </c>
      <c r="B1665" s="128" t="s">
        <v>4141</v>
      </c>
      <c r="C1665" s="152">
        <v>5.65</v>
      </c>
      <c r="D1665" s="152">
        <v>12.31</v>
      </c>
      <c r="E1665" s="83">
        <v>117.99</v>
      </c>
      <c r="F1665" s="127">
        <v>6.0499999999999998E-2</v>
      </c>
      <c r="G1665" s="161">
        <f>TRUNC(F1665*D1665,2)</f>
        <v>0.74</v>
      </c>
    </row>
    <row r="1666" spans="1:7" x14ac:dyDescent="0.2">
      <c r="A1666" s="149">
        <v>12</v>
      </c>
      <c r="B1666" s="138" t="s">
        <v>4213</v>
      </c>
      <c r="C1666" s="152">
        <v>8.56</v>
      </c>
      <c r="D1666" s="152">
        <v>18.649999999999999</v>
      </c>
      <c r="E1666" s="83">
        <v>117.99</v>
      </c>
      <c r="F1666" s="137">
        <v>6.0499999999999998E-2</v>
      </c>
      <c r="G1666" s="161">
        <f>TRUNC(F1666*D1666,2)</f>
        <v>1.1200000000000001</v>
      </c>
    </row>
    <row r="1667" spans="1:7" x14ac:dyDescent="0.2">
      <c r="A1667" s="311" t="s">
        <v>4138</v>
      </c>
      <c r="B1667" s="311"/>
      <c r="C1667" s="311"/>
      <c r="D1667" s="311"/>
      <c r="E1667" s="311"/>
      <c r="F1667" s="311"/>
      <c r="G1667" s="155">
        <f>SUM(G1665:G1666)</f>
        <v>1.86</v>
      </c>
    </row>
    <row r="1668" spans="1:7" x14ac:dyDescent="0.2">
      <c r="G1668" s="144"/>
    </row>
    <row r="1669" spans="1:7" ht="21" x14ac:dyDescent="0.2">
      <c r="A1669" s="175" t="s">
        <v>4118</v>
      </c>
      <c r="B1669" s="174" t="s">
        <v>4130</v>
      </c>
      <c r="C1669" s="171" t="s">
        <v>4129</v>
      </c>
      <c r="D1669" s="171" t="s">
        <v>4128</v>
      </c>
      <c r="E1669" s="171" t="s">
        <v>4116</v>
      </c>
      <c r="F1669" s="173" t="s">
        <v>4127</v>
      </c>
      <c r="G1669" s="144"/>
    </row>
    <row r="1670" spans="1:7" x14ac:dyDescent="0.2">
      <c r="A1670" s="129">
        <v>4015</v>
      </c>
      <c r="B1670" s="128" t="s">
        <v>1120</v>
      </c>
      <c r="C1670" s="127" t="s">
        <v>3290</v>
      </c>
      <c r="D1670" s="127">
        <v>3.45</v>
      </c>
      <c r="E1670" s="127">
        <v>1.0149999999999999</v>
      </c>
      <c r="F1670" s="127">
        <f>TRUNC(E1670*D1670,2)</f>
        <v>3.5</v>
      </c>
      <c r="G1670" s="144"/>
    </row>
    <row r="1671" spans="1:7" x14ac:dyDescent="0.2">
      <c r="A1671" s="311" t="s">
        <v>4125</v>
      </c>
      <c r="B1671" s="311"/>
      <c r="C1671" s="311"/>
      <c r="D1671" s="311"/>
      <c r="E1671" s="311"/>
      <c r="F1671" s="165">
        <f>SUM(F1670)</f>
        <v>3.5</v>
      </c>
      <c r="G1671" s="144"/>
    </row>
    <row r="1672" spans="1:7" x14ac:dyDescent="0.2">
      <c r="G1672" s="144"/>
    </row>
    <row r="1673" spans="1:7" x14ac:dyDescent="0.2">
      <c r="A1673" s="312" t="s">
        <v>4124</v>
      </c>
      <c r="B1673" s="312"/>
      <c r="C1673" s="312"/>
      <c r="D1673" s="312"/>
      <c r="E1673" s="312"/>
      <c r="F1673" s="173">
        <f>F1671+G1667</f>
        <v>5.36</v>
      </c>
      <c r="G1673" s="144"/>
    </row>
    <row r="1674" spans="1:7" x14ac:dyDescent="0.2">
      <c r="A1674" s="312" t="s">
        <v>4742</v>
      </c>
      <c r="B1674" s="312"/>
      <c r="C1674" s="312"/>
      <c r="D1674" s="312"/>
      <c r="E1674" s="313"/>
      <c r="F1674" s="180">
        <f>TRUNC('compos apresentar'!F1673*bdi!$D$19,2)</f>
        <v>1.0900000000000001</v>
      </c>
      <c r="G1674" s="144"/>
    </row>
    <row r="1675" spans="1:7" x14ac:dyDescent="0.2">
      <c r="A1675" s="312" t="s">
        <v>4123</v>
      </c>
      <c r="B1675" s="312"/>
      <c r="C1675" s="312"/>
      <c r="D1675" s="312"/>
      <c r="E1675" s="312"/>
      <c r="F1675" s="179">
        <f>SUM(F1673:F1674)</f>
        <v>6.45</v>
      </c>
      <c r="G1675" s="144"/>
    </row>
    <row r="1676" spans="1:7" x14ac:dyDescent="0.2">
      <c r="A1676" s="178"/>
      <c r="B1676" s="178"/>
      <c r="C1676" s="178"/>
      <c r="D1676" s="178"/>
      <c r="E1676" s="178"/>
      <c r="F1676" s="178"/>
      <c r="G1676" s="144"/>
    </row>
    <row r="1677" spans="1:7" x14ac:dyDescent="0.2">
      <c r="A1677" s="178"/>
      <c r="B1677" s="178"/>
      <c r="C1677" s="178"/>
      <c r="D1677" s="178"/>
      <c r="E1677" s="178"/>
      <c r="F1677" s="178"/>
      <c r="G1677" s="144"/>
    </row>
    <row r="1678" spans="1:7" ht="31.5" x14ac:dyDescent="0.2">
      <c r="A1678" s="314" t="s">
        <v>4678</v>
      </c>
      <c r="B1678" s="314"/>
      <c r="C1678" s="314"/>
      <c r="D1678" s="314"/>
      <c r="E1678" s="314"/>
      <c r="F1678" s="314"/>
      <c r="G1678" s="171" t="s">
        <v>4188</v>
      </c>
    </row>
    <row r="1679" spans="1:7" x14ac:dyDescent="0.2">
      <c r="G1679" s="144"/>
    </row>
    <row r="1680" spans="1:7" ht="21" x14ac:dyDescent="0.2">
      <c r="A1680" s="175" t="s">
        <v>4118</v>
      </c>
      <c r="B1680" s="174" t="s">
        <v>4117</v>
      </c>
      <c r="C1680" s="171" t="s">
        <v>4114</v>
      </c>
      <c r="D1680" s="171" t="s">
        <v>4113</v>
      </c>
      <c r="E1680" s="171" t="s">
        <v>4112</v>
      </c>
      <c r="F1680" s="182" t="s">
        <v>4116</v>
      </c>
      <c r="G1680" s="181" t="s">
        <v>4115</v>
      </c>
    </row>
    <row r="1681" spans="1:7" x14ac:dyDescent="0.2">
      <c r="A1681" s="162">
        <v>8</v>
      </c>
      <c r="B1681" s="128" t="s">
        <v>4141</v>
      </c>
      <c r="C1681" s="152">
        <v>5.65</v>
      </c>
      <c r="D1681" s="152">
        <v>12.31</v>
      </c>
      <c r="E1681" s="83">
        <v>117.99</v>
      </c>
      <c r="F1681" s="127">
        <v>6.6000000000000003E-2</v>
      </c>
      <c r="G1681" s="161">
        <f>TRUNC(F1681*D1681,2)</f>
        <v>0.81</v>
      </c>
    </row>
    <row r="1682" spans="1:7" x14ac:dyDescent="0.2">
      <c r="A1682" s="149">
        <v>12</v>
      </c>
      <c r="B1682" s="138" t="s">
        <v>4213</v>
      </c>
      <c r="C1682" s="152">
        <v>8.56</v>
      </c>
      <c r="D1682" s="152">
        <v>18.649999999999999</v>
      </c>
      <c r="E1682" s="83">
        <v>117.99</v>
      </c>
      <c r="F1682" s="137">
        <v>6.5500000000000003E-2</v>
      </c>
      <c r="G1682" s="161">
        <f>TRUNC(F1682*D1682,2)</f>
        <v>1.22</v>
      </c>
    </row>
    <row r="1683" spans="1:7" x14ac:dyDescent="0.2">
      <c r="A1683" s="311" t="s">
        <v>4138</v>
      </c>
      <c r="B1683" s="311"/>
      <c r="C1683" s="311"/>
      <c r="D1683" s="311"/>
      <c r="E1683" s="311"/>
      <c r="F1683" s="311"/>
      <c r="G1683" s="155">
        <f>SUM(G1681:G1682)</f>
        <v>2.0300000000000002</v>
      </c>
    </row>
    <row r="1684" spans="1:7" x14ac:dyDescent="0.2">
      <c r="G1684" s="144"/>
    </row>
    <row r="1685" spans="1:7" ht="21" x14ac:dyDescent="0.2">
      <c r="A1685" s="175" t="s">
        <v>4118</v>
      </c>
      <c r="B1685" s="174" t="s">
        <v>4130</v>
      </c>
      <c r="C1685" s="171" t="s">
        <v>4129</v>
      </c>
      <c r="D1685" s="171" t="s">
        <v>4128</v>
      </c>
      <c r="E1685" s="171" t="s">
        <v>4116</v>
      </c>
      <c r="F1685" s="173" t="s">
        <v>4127</v>
      </c>
      <c r="G1685" s="144"/>
    </row>
    <row r="1686" spans="1:7" x14ac:dyDescent="0.2">
      <c r="A1686" s="129">
        <v>4016</v>
      </c>
      <c r="B1686" s="128" t="s">
        <v>422</v>
      </c>
      <c r="C1686" s="127" t="s">
        <v>3290</v>
      </c>
      <c r="D1686" s="127">
        <v>4.32</v>
      </c>
      <c r="E1686" s="127">
        <v>1.0149999999999999</v>
      </c>
      <c r="F1686" s="127">
        <f>TRUNC(E1686*D1686,2)</f>
        <v>4.38</v>
      </c>
      <c r="G1686" s="144"/>
    </row>
    <row r="1687" spans="1:7" x14ac:dyDescent="0.2">
      <c r="A1687" s="311" t="s">
        <v>4125</v>
      </c>
      <c r="B1687" s="311"/>
      <c r="C1687" s="311"/>
      <c r="D1687" s="311"/>
      <c r="E1687" s="311"/>
      <c r="F1687" s="165">
        <f>SUM(F1686)</f>
        <v>4.38</v>
      </c>
      <c r="G1687" s="144"/>
    </row>
    <row r="1688" spans="1:7" x14ac:dyDescent="0.2">
      <c r="G1688" s="144"/>
    </row>
    <row r="1689" spans="1:7" x14ac:dyDescent="0.2">
      <c r="A1689" s="312" t="s">
        <v>4124</v>
      </c>
      <c r="B1689" s="312"/>
      <c r="C1689" s="312"/>
      <c r="D1689" s="312"/>
      <c r="E1689" s="312"/>
      <c r="F1689" s="173">
        <f>F1687+G1683</f>
        <v>6.41</v>
      </c>
      <c r="G1689" s="144"/>
    </row>
    <row r="1690" spans="1:7" ht="12.75" customHeight="1" x14ac:dyDescent="0.2">
      <c r="A1690" s="312" t="s">
        <v>4742</v>
      </c>
      <c r="B1690" s="312"/>
      <c r="C1690" s="312"/>
      <c r="D1690" s="312"/>
      <c r="E1690" s="313"/>
      <c r="F1690" s="180">
        <f>TRUNC('compos apresentar'!F1689*bdi!$D$19,2)</f>
        <v>1.3</v>
      </c>
      <c r="G1690" s="144"/>
    </row>
    <row r="1691" spans="1:7" x14ac:dyDescent="0.2">
      <c r="A1691" s="312" t="s">
        <v>4123</v>
      </c>
      <c r="B1691" s="312"/>
      <c r="C1691" s="312"/>
      <c r="D1691" s="312"/>
      <c r="E1691" s="312"/>
      <c r="F1691" s="179">
        <f>SUM(F1689:F1690)</f>
        <v>7.71</v>
      </c>
      <c r="G1691" s="144"/>
    </row>
    <row r="1692" spans="1:7" x14ac:dyDescent="0.2">
      <c r="G1692" s="144"/>
    </row>
    <row r="1693" spans="1:7" ht="31.5" x14ac:dyDescent="0.2">
      <c r="A1693" s="314" t="s">
        <v>4677</v>
      </c>
      <c r="B1693" s="314"/>
      <c r="C1693" s="314"/>
      <c r="D1693" s="314"/>
      <c r="E1693" s="314"/>
      <c r="F1693" s="314"/>
      <c r="G1693" s="171" t="s">
        <v>4188</v>
      </c>
    </row>
    <row r="1694" spans="1:7" x14ac:dyDescent="0.2">
      <c r="G1694" s="144"/>
    </row>
    <row r="1695" spans="1:7" ht="21" x14ac:dyDescent="0.2">
      <c r="A1695" s="175" t="s">
        <v>4118</v>
      </c>
      <c r="B1695" s="174" t="s">
        <v>4117</v>
      </c>
      <c r="C1695" s="171" t="s">
        <v>4114</v>
      </c>
      <c r="D1695" s="171" t="s">
        <v>4113</v>
      </c>
      <c r="E1695" s="171" t="s">
        <v>4112</v>
      </c>
      <c r="F1695" s="182" t="s">
        <v>4116</v>
      </c>
      <c r="G1695" s="181" t="s">
        <v>4115</v>
      </c>
    </row>
    <row r="1696" spans="1:7" x14ac:dyDescent="0.2">
      <c r="A1696" s="162">
        <v>8</v>
      </c>
      <c r="B1696" s="128" t="s">
        <v>4141</v>
      </c>
      <c r="C1696" s="152">
        <v>5.65</v>
      </c>
      <c r="D1696" s="152">
        <v>12.31</v>
      </c>
      <c r="E1696" s="83">
        <v>117.99</v>
      </c>
      <c r="F1696" s="127">
        <v>0.13800000000000001</v>
      </c>
      <c r="G1696" s="161">
        <f>TRUNC(F1696*D1696,2)</f>
        <v>1.69</v>
      </c>
    </row>
    <row r="1697" spans="1:7" x14ac:dyDescent="0.2">
      <c r="A1697" s="149">
        <v>12</v>
      </c>
      <c r="B1697" s="138" t="s">
        <v>4213</v>
      </c>
      <c r="C1697" s="152">
        <v>8.56</v>
      </c>
      <c r="D1697" s="152">
        <v>18.649999999999999</v>
      </c>
      <c r="E1697" s="83">
        <v>117.99</v>
      </c>
      <c r="F1697" s="137">
        <v>0.13600000000000001</v>
      </c>
      <c r="G1697" s="161">
        <f>TRUNC(F1697*D1697,2)</f>
        <v>2.5299999999999998</v>
      </c>
    </row>
    <row r="1698" spans="1:7" x14ac:dyDescent="0.2">
      <c r="A1698" s="311" t="s">
        <v>4138</v>
      </c>
      <c r="B1698" s="311"/>
      <c r="C1698" s="311"/>
      <c r="D1698" s="311"/>
      <c r="E1698" s="311"/>
      <c r="F1698" s="311"/>
      <c r="G1698" s="155">
        <f>SUM(G1696:G1697)</f>
        <v>4.22</v>
      </c>
    </row>
    <row r="1699" spans="1:7" x14ac:dyDescent="0.2">
      <c r="G1699" s="144"/>
    </row>
    <row r="1700" spans="1:7" ht="21" x14ac:dyDescent="0.2">
      <c r="A1700" s="175" t="s">
        <v>4118</v>
      </c>
      <c r="B1700" s="174" t="s">
        <v>4130</v>
      </c>
      <c r="C1700" s="171" t="s">
        <v>4129</v>
      </c>
      <c r="D1700" s="171" t="s">
        <v>4128</v>
      </c>
      <c r="E1700" s="171" t="s">
        <v>4116</v>
      </c>
      <c r="F1700" s="173" t="s">
        <v>4127</v>
      </c>
      <c r="G1700" s="144"/>
    </row>
    <row r="1701" spans="1:7" x14ac:dyDescent="0.2">
      <c r="A1701" s="129">
        <v>3831</v>
      </c>
      <c r="B1701" s="128" t="s">
        <v>2289</v>
      </c>
      <c r="C1701" s="127" t="s">
        <v>3290</v>
      </c>
      <c r="D1701" s="127">
        <v>7.59</v>
      </c>
      <c r="E1701" s="127">
        <v>1.002</v>
      </c>
      <c r="F1701" s="127">
        <f>TRUNC(E1701*D1701,2)</f>
        <v>7.6</v>
      </c>
      <c r="G1701" s="144"/>
    </row>
    <row r="1702" spans="1:7" x14ac:dyDescent="0.2">
      <c r="A1702" s="311" t="s">
        <v>4125</v>
      </c>
      <c r="B1702" s="311"/>
      <c r="C1702" s="311"/>
      <c r="D1702" s="311"/>
      <c r="E1702" s="311"/>
      <c r="F1702" s="165">
        <f>SUM(F1701)</f>
        <v>7.6</v>
      </c>
      <c r="G1702" s="144"/>
    </row>
    <row r="1703" spans="1:7" x14ac:dyDescent="0.2">
      <c r="G1703" s="144"/>
    </row>
    <row r="1704" spans="1:7" x14ac:dyDescent="0.2">
      <c r="A1704" s="312" t="s">
        <v>4124</v>
      </c>
      <c r="B1704" s="312"/>
      <c r="C1704" s="312"/>
      <c r="D1704" s="312"/>
      <c r="E1704" s="312"/>
      <c r="F1704" s="173">
        <f>F1702+G1698</f>
        <v>11.82</v>
      </c>
      <c r="G1704" s="144"/>
    </row>
    <row r="1705" spans="1:7" ht="12.75" customHeight="1" x14ac:dyDescent="0.2">
      <c r="A1705" s="312" t="s">
        <v>4742</v>
      </c>
      <c r="B1705" s="312"/>
      <c r="C1705" s="312"/>
      <c r="D1705" s="312"/>
      <c r="E1705" s="313"/>
      <c r="F1705" s="180">
        <f>TRUNC('compos apresentar'!F1704*bdi!$D$19,2)</f>
        <v>2.4</v>
      </c>
      <c r="G1705" s="144"/>
    </row>
    <row r="1706" spans="1:7" x14ac:dyDescent="0.2">
      <c r="A1706" s="312" t="s">
        <v>4123</v>
      </c>
      <c r="B1706" s="312"/>
      <c r="C1706" s="312"/>
      <c r="D1706" s="312"/>
      <c r="E1706" s="312"/>
      <c r="F1706" s="179">
        <f>SUM(F1704:F1705)</f>
        <v>14.22</v>
      </c>
      <c r="G1706" s="144"/>
    </row>
    <row r="1707" spans="1:7" x14ac:dyDescent="0.2">
      <c r="G1707" s="144"/>
    </row>
    <row r="1708" spans="1:7" x14ac:dyDescent="0.2">
      <c r="G1708" s="144"/>
    </row>
    <row r="1709" spans="1:7" x14ac:dyDescent="0.2">
      <c r="G1709" s="144"/>
    </row>
    <row r="1710" spans="1:7" ht="31.5" x14ac:dyDescent="0.2">
      <c r="A1710" s="314" t="s">
        <v>4676</v>
      </c>
      <c r="B1710" s="314"/>
      <c r="C1710" s="314"/>
      <c r="D1710" s="314"/>
      <c r="E1710" s="314"/>
      <c r="F1710" s="314"/>
      <c r="G1710" s="171" t="s">
        <v>4655</v>
      </c>
    </row>
    <row r="1711" spans="1:7" x14ac:dyDescent="0.2">
      <c r="G1711" s="144"/>
    </row>
    <row r="1712" spans="1:7" ht="21" x14ac:dyDescent="0.2">
      <c r="A1712" s="175" t="s">
        <v>4118</v>
      </c>
      <c r="B1712" s="174" t="s">
        <v>4130</v>
      </c>
      <c r="C1712" s="171" t="s">
        <v>4129</v>
      </c>
      <c r="D1712" s="171" t="s">
        <v>4128</v>
      </c>
      <c r="E1712" s="171" t="s">
        <v>4116</v>
      </c>
      <c r="F1712" s="173" t="s">
        <v>4127</v>
      </c>
      <c r="G1712" s="144"/>
    </row>
    <row r="1713" spans="1:7" x14ac:dyDescent="0.2">
      <c r="A1713" s="129">
        <v>2537</v>
      </c>
      <c r="B1713" s="128" t="s">
        <v>4036</v>
      </c>
      <c r="C1713" s="127" t="s">
        <v>3287</v>
      </c>
      <c r="D1713" s="127">
        <v>2.7</v>
      </c>
      <c r="E1713" s="127">
        <v>1.0329999999999999</v>
      </c>
      <c r="F1713" s="127">
        <f>TRUNC(E1713*D1713,2)</f>
        <v>2.78</v>
      </c>
      <c r="G1713" s="144"/>
    </row>
    <row r="1714" spans="1:7" x14ac:dyDescent="0.2">
      <c r="A1714" s="311" t="s">
        <v>4125</v>
      </c>
      <c r="B1714" s="311"/>
      <c r="C1714" s="311"/>
      <c r="D1714" s="311"/>
      <c r="E1714" s="311"/>
      <c r="F1714" s="165">
        <f>SUM(F1713)</f>
        <v>2.78</v>
      </c>
      <c r="G1714" s="144"/>
    </row>
    <row r="1715" spans="1:7" x14ac:dyDescent="0.2">
      <c r="G1715" s="144"/>
    </row>
    <row r="1716" spans="1:7" x14ac:dyDescent="0.2">
      <c r="A1716" s="312" t="s">
        <v>4124</v>
      </c>
      <c r="B1716" s="312"/>
      <c r="C1716" s="312"/>
      <c r="D1716" s="312"/>
      <c r="E1716" s="312"/>
      <c r="F1716" s="173">
        <f>F1714</f>
        <v>2.78</v>
      </c>
      <c r="G1716" s="144"/>
    </row>
    <row r="1717" spans="1:7" ht="12.75" customHeight="1" x14ac:dyDescent="0.2">
      <c r="A1717" s="312" t="s">
        <v>4742</v>
      </c>
      <c r="B1717" s="312"/>
      <c r="C1717" s="312"/>
      <c r="D1717" s="312"/>
      <c r="E1717" s="313"/>
      <c r="F1717" s="180">
        <f>TRUNC('compos apresentar'!F1716*bdi!$D$19,2)</f>
        <v>0.56000000000000005</v>
      </c>
      <c r="G1717" s="144"/>
    </row>
    <row r="1718" spans="1:7" x14ac:dyDescent="0.2">
      <c r="A1718" s="312" t="s">
        <v>4123</v>
      </c>
      <c r="B1718" s="312"/>
      <c r="C1718" s="312"/>
      <c r="D1718" s="312"/>
      <c r="E1718" s="312"/>
      <c r="F1718" s="179">
        <f>SUM(F1716:F1717)</f>
        <v>3.34</v>
      </c>
      <c r="G1718" s="144"/>
    </row>
    <row r="1719" spans="1:7" x14ac:dyDescent="0.2">
      <c r="G1719" s="144"/>
    </row>
    <row r="1720" spans="1:7" ht="31.5" x14ac:dyDescent="0.2">
      <c r="A1720" s="314" t="s">
        <v>4675</v>
      </c>
      <c r="B1720" s="314"/>
      <c r="C1720" s="314"/>
      <c r="D1720" s="314"/>
      <c r="E1720" s="314"/>
      <c r="F1720" s="314"/>
      <c r="G1720" s="171" t="s">
        <v>4188</v>
      </c>
    </row>
    <row r="1721" spans="1:7" x14ac:dyDescent="0.2">
      <c r="G1721" s="144"/>
    </row>
    <row r="1722" spans="1:7" ht="21" x14ac:dyDescent="0.2">
      <c r="A1722" s="175" t="s">
        <v>4118</v>
      </c>
      <c r="B1722" s="174" t="s">
        <v>4117</v>
      </c>
      <c r="C1722" s="171" t="s">
        <v>4114</v>
      </c>
      <c r="D1722" s="171" t="s">
        <v>4113</v>
      </c>
      <c r="E1722" s="171" t="s">
        <v>4112</v>
      </c>
      <c r="F1722" s="182" t="s">
        <v>4116</v>
      </c>
      <c r="G1722" s="181" t="s">
        <v>4115</v>
      </c>
    </row>
    <row r="1723" spans="1:7" x14ac:dyDescent="0.2">
      <c r="A1723" s="162">
        <v>8</v>
      </c>
      <c r="B1723" s="128" t="s">
        <v>4141</v>
      </c>
      <c r="C1723" s="152">
        <v>5.65</v>
      </c>
      <c r="D1723" s="152">
        <v>12.31</v>
      </c>
      <c r="E1723" s="83">
        <v>117.99</v>
      </c>
      <c r="F1723" s="127">
        <v>0.01</v>
      </c>
      <c r="G1723" s="161">
        <f>TRUNC(F1723*D1723,2)</f>
        <v>0.12</v>
      </c>
    </row>
    <row r="1724" spans="1:7" x14ac:dyDescent="0.2">
      <c r="A1724" s="149">
        <v>18</v>
      </c>
      <c r="B1724" s="138" t="s">
        <v>3788</v>
      </c>
      <c r="C1724" s="152">
        <v>8.56</v>
      </c>
      <c r="D1724" s="152">
        <v>18.649999999999999</v>
      </c>
      <c r="E1724" s="83">
        <v>117.99</v>
      </c>
      <c r="F1724" s="137">
        <v>0.14000000000000001</v>
      </c>
      <c r="G1724" s="161">
        <f>TRUNC(F1724*D1724,2)</f>
        <v>2.61</v>
      </c>
    </row>
    <row r="1725" spans="1:7" x14ac:dyDescent="0.2">
      <c r="A1725" s="311" t="s">
        <v>4138</v>
      </c>
      <c r="B1725" s="311"/>
      <c r="C1725" s="311"/>
      <c r="D1725" s="311"/>
      <c r="E1725" s="311"/>
      <c r="F1725" s="311"/>
      <c r="G1725" s="155">
        <f>SUM(G1723:G1724)</f>
        <v>2.73</v>
      </c>
    </row>
    <row r="1726" spans="1:7" x14ac:dyDescent="0.2">
      <c r="G1726" s="144"/>
    </row>
    <row r="1727" spans="1:7" ht="21" x14ac:dyDescent="0.2">
      <c r="A1727" s="175" t="s">
        <v>4118</v>
      </c>
      <c r="B1727" s="174" t="s">
        <v>4130</v>
      </c>
      <c r="C1727" s="171" t="s">
        <v>4129</v>
      </c>
      <c r="D1727" s="171" t="s">
        <v>4128</v>
      </c>
      <c r="E1727" s="171" t="s">
        <v>4116</v>
      </c>
      <c r="F1727" s="173" t="s">
        <v>4127</v>
      </c>
      <c r="G1727" s="144"/>
    </row>
    <row r="1728" spans="1:7" x14ac:dyDescent="0.2">
      <c r="A1728" s="129">
        <v>1233</v>
      </c>
      <c r="B1728" s="128" t="s">
        <v>4674</v>
      </c>
      <c r="C1728" s="127" t="s">
        <v>4515</v>
      </c>
      <c r="D1728" s="127">
        <v>1.46</v>
      </c>
      <c r="E1728" s="127">
        <v>0.29599999999999999</v>
      </c>
      <c r="F1728" s="127">
        <f>TRUNC(E1728*D1728,2)</f>
        <v>0.43</v>
      </c>
      <c r="G1728" s="144"/>
    </row>
    <row r="1729" spans="1:7" x14ac:dyDescent="0.2">
      <c r="A1729" s="311" t="s">
        <v>4125</v>
      </c>
      <c r="B1729" s="311"/>
      <c r="C1729" s="311"/>
      <c r="D1729" s="311"/>
      <c r="E1729" s="311"/>
      <c r="F1729" s="165">
        <f>SUM(F1728)</f>
        <v>0.43</v>
      </c>
      <c r="G1729" s="144"/>
    </row>
    <row r="1730" spans="1:7" x14ac:dyDescent="0.2">
      <c r="G1730" s="144"/>
    </row>
    <row r="1731" spans="1:7" x14ac:dyDescent="0.2">
      <c r="A1731" s="312" t="s">
        <v>4124</v>
      </c>
      <c r="B1731" s="312"/>
      <c r="C1731" s="312"/>
      <c r="D1731" s="312"/>
      <c r="E1731" s="312"/>
      <c r="F1731" s="173">
        <f>F1729+G1725</f>
        <v>3.16</v>
      </c>
      <c r="G1731" s="144"/>
    </row>
    <row r="1732" spans="1:7" ht="12.75" customHeight="1" x14ac:dyDescent="0.2">
      <c r="A1732" s="312" t="s">
        <v>4742</v>
      </c>
      <c r="B1732" s="312"/>
      <c r="C1732" s="312"/>
      <c r="D1732" s="312"/>
      <c r="E1732" s="313"/>
      <c r="F1732" s="180">
        <f>TRUNC('compos apresentar'!F1731*bdi!$D$19,2)</f>
        <v>0.64</v>
      </c>
      <c r="G1732" s="144"/>
    </row>
    <row r="1733" spans="1:7" x14ac:dyDescent="0.2">
      <c r="A1733" s="312" t="s">
        <v>4123</v>
      </c>
      <c r="B1733" s="312"/>
      <c r="C1733" s="312"/>
      <c r="D1733" s="312"/>
      <c r="E1733" s="312"/>
      <c r="F1733" s="179">
        <f>SUM(F1731:F1732)</f>
        <v>3.8000000000000003</v>
      </c>
      <c r="G1733" s="144"/>
    </row>
    <row r="1734" spans="1:7" x14ac:dyDescent="0.2">
      <c r="A1734" s="178"/>
      <c r="B1734" s="178"/>
      <c r="C1734" s="178"/>
      <c r="D1734" s="178"/>
      <c r="E1734" s="178"/>
      <c r="F1734" s="178"/>
      <c r="G1734" s="144"/>
    </row>
    <row r="1735" spans="1:7" ht="31.5" x14ac:dyDescent="0.2">
      <c r="A1735" s="316" t="s">
        <v>4831</v>
      </c>
      <c r="B1735" s="316"/>
      <c r="C1735" s="316"/>
      <c r="D1735" s="316"/>
      <c r="E1735" s="316"/>
      <c r="F1735" s="316"/>
      <c r="G1735" s="207" t="s">
        <v>4170</v>
      </c>
    </row>
    <row r="1736" spans="1:7" x14ac:dyDescent="0.2">
      <c r="G1736" s="144"/>
    </row>
    <row r="1737" spans="1:7" ht="21" x14ac:dyDescent="0.2">
      <c r="A1737" s="175" t="s">
        <v>4118</v>
      </c>
      <c r="B1737" s="174" t="s">
        <v>4117</v>
      </c>
      <c r="C1737" s="171" t="s">
        <v>4114</v>
      </c>
      <c r="D1737" s="171" t="s">
        <v>4113</v>
      </c>
      <c r="E1737" s="171" t="s">
        <v>4112</v>
      </c>
      <c r="F1737" s="182" t="s">
        <v>4116</v>
      </c>
      <c r="G1737" s="181" t="s">
        <v>4115</v>
      </c>
    </row>
    <row r="1738" spans="1:7" x14ac:dyDescent="0.2">
      <c r="A1738" s="162">
        <v>5</v>
      </c>
      <c r="B1738" s="128" t="s">
        <v>4140</v>
      </c>
      <c r="C1738" s="148">
        <v>5.12</v>
      </c>
      <c r="D1738" s="148">
        <v>11.16</v>
      </c>
      <c r="E1738" s="83">
        <v>117.99</v>
      </c>
      <c r="F1738" s="127">
        <v>9.1999999999999993</v>
      </c>
      <c r="G1738" s="161">
        <f t="shared" ref="G1738:G1744" si="15">TRUNC(F1738*D1738,2)</f>
        <v>102.67</v>
      </c>
    </row>
    <row r="1739" spans="1:7" x14ac:dyDescent="0.2">
      <c r="A1739" s="149">
        <v>25</v>
      </c>
      <c r="B1739" s="138" t="s">
        <v>4139</v>
      </c>
      <c r="C1739" s="148">
        <v>8.69</v>
      </c>
      <c r="D1739" s="148">
        <v>18.940000000000001</v>
      </c>
      <c r="E1739" s="83">
        <v>117.99</v>
      </c>
      <c r="F1739" s="137">
        <v>1.2E-2</v>
      </c>
      <c r="G1739" s="161">
        <f t="shared" si="15"/>
        <v>0.22</v>
      </c>
    </row>
    <row r="1740" spans="1:7" x14ac:dyDescent="0.2">
      <c r="A1740" s="149">
        <v>32</v>
      </c>
      <c r="B1740" s="138" t="s">
        <v>3807</v>
      </c>
      <c r="C1740" s="148">
        <v>6.14</v>
      </c>
      <c r="D1740" s="148">
        <v>13.38</v>
      </c>
      <c r="E1740" s="83">
        <v>117.99</v>
      </c>
      <c r="F1740" s="137">
        <v>1.2E-2</v>
      </c>
      <c r="G1740" s="161">
        <f t="shared" si="15"/>
        <v>0.16</v>
      </c>
    </row>
    <row r="1741" spans="1:7" x14ac:dyDescent="0.2">
      <c r="A1741" s="149">
        <v>8</v>
      </c>
      <c r="B1741" s="138" t="s">
        <v>4141</v>
      </c>
      <c r="C1741" s="152">
        <v>5.65</v>
      </c>
      <c r="D1741" s="152">
        <v>12.31</v>
      </c>
      <c r="E1741" s="83">
        <v>117.99</v>
      </c>
      <c r="F1741" s="137">
        <v>0.12</v>
      </c>
      <c r="G1741" s="161">
        <f t="shared" si="15"/>
        <v>1.47</v>
      </c>
    </row>
    <row r="1742" spans="1:7" x14ac:dyDescent="0.2">
      <c r="A1742" s="149">
        <v>6</v>
      </c>
      <c r="B1742" s="138" t="s">
        <v>4142</v>
      </c>
      <c r="C1742" s="152">
        <v>8.56</v>
      </c>
      <c r="D1742" s="152">
        <v>18.649999999999999</v>
      </c>
      <c r="E1742" s="83">
        <v>117.99</v>
      </c>
      <c r="F1742" s="137">
        <v>0.09</v>
      </c>
      <c r="G1742" s="161">
        <f t="shared" si="15"/>
        <v>1.67</v>
      </c>
    </row>
    <row r="1743" spans="1:7" x14ac:dyDescent="0.2">
      <c r="A1743" s="149">
        <v>4</v>
      </c>
      <c r="B1743" s="138" t="s">
        <v>3794</v>
      </c>
      <c r="C1743" s="152">
        <v>8.56</v>
      </c>
      <c r="D1743" s="152">
        <v>18.649999999999999</v>
      </c>
      <c r="E1743" s="83">
        <v>117.99</v>
      </c>
      <c r="F1743" s="137">
        <v>6.8719999999999999</v>
      </c>
      <c r="G1743" s="161">
        <f t="shared" ref="G1743" si="16">TRUNC(F1743*D1743,2)</f>
        <v>128.16</v>
      </c>
    </row>
    <row r="1744" spans="1:7" x14ac:dyDescent="0.2">
      <c r="A1744" s="149">
        <v>10</v>
      </c>
      <c r="B1744" s="138" t="s">
        <v>4143</v>
      </c>
      <c r="C1744" s="148">
        <v>8.56</v>
      </c>
      <c r="D1744" s="148">
        <v>18.649999999999999</v>
      </c>
      <c r="E1744" s="83">
        <v>117.99</v>
      </c>
      <c r="F1744" s="137">
        <v>2.5700000000000001E-2</v>
      </c>
      <c r="G1744" s="161">
        <f t="shared" si="15"/>
        <v>0.47</v>
      </c>
    </row>
    <row r="1745" spans="1:7" x14ac:dyDescent="0.2">
      <c r="A1745" s="311" t="s">
        <v>4138</v>
      </c>
      <c r="B1745" s="311"/>
      <c r="C1745" s="311"/>
      <c r="D1745" s="311"/>
      <c r="E1745" s="311"/>
      <c r="F1745" s="311"/>
      <c r="G1745" s="155">
        <f>SUM(G1738:G1744)</f>
        <v>234.82</v>
      </c>
    </row>
    <row r="1746" spans="1:7" x14ac:dyDescent="0.2">
      <c r="G1746" s="144"/>
    </row>
    <row r="1747" spans="1:7" ht="21" x14ac:dyDescent="0.2">
      <c r="A1747" s="175" t="s">
        <v>4118</v>
      </c>
      <c r="B1747" s="174" t="s">
        <v>4130</v>
      </c>
      <c r="C1747" s="171" t="s">
        <v>4129</v>
      </c>
      <c r="D1747" s="171" t="s">
        <v>4128</v>
      </c>
      <c r="E1747" s="171" t="s">
        <v>4116</v>
      </c>
      <c r="F1747" s="173" t="s">
        <v>4127</v>
      </c>
      <c r="G1747" s="144"/>
    </row>
    <row r="1748" spans="1:7" x14ac:dyDescent="0.2">
      <c r="A1748" s="129">
        <v>2804</v>
      </c>
      <c r="B1748" s="128" t="s">
        <v>3306</v>
      </c>
      <c r="C1748" s="127" t="s">
        <v>3362</v>
      </c>
      <c r="D1748" s="127">
        <v>145.30000000000001</v>
      </c>
      <c r="E1748" s="129">
        <v>1.5699999999999999E-2</v>
      </c>
      <c r="F1748" s="127">
        <f t="shared" ref="F1748:F1770" si="17">TRUNC(E1748*D1748,2)</f>
        <v>2.2799999999999998</v>
      </c>
      <c r="G1748" s="144"/>
    </row>
    <row r="1749" spans="1:7" x14ac:dyDescent="0.2">
      <c r="A1749" s="139">
        <v>2884</v>
      </c>
      <c r="B1749" s="138" t="s">
        <v>3331</v>
      </c>
      <c r="C1749" s="137" t="s">
        <v>3307</v>
      </c>
      <c r="D1749" s="137">
        <v>51.38</v>
      </c>
      <c r="E1749" s="139">
        <v>1</v>
      </c>
      <c r="F1749" s="127">
        <f t="shared" si="17"/>
        <v>51.38</v>
      </c>
      <c r="G1749" s="144"/>
    </row>
    <row r="1750" spans="1:7" x14ac:dyDescent="0.2">
      <c r="A1750" s="139">
        <v>2387</v>
      </c>
      <c r="B1750" s="138" t="s">
        <v>3326</v>
      </c>
      <c r="C1750" s="137" t="s">
        <v>3362</v>
      </c>
      <c r="D1750" s="137">
        <v>122.26</v>
      </c>
      <c r="E1750" s="139">
        <v>4.3200000000000002E-2</v>
      </c>
      <c r="F1750" s="127">
        <f t="shared" si="17"/>
        <v>5.28</v>
      </c>
      <c r="G1750" s="144"/>
    </row>
    <row r="1751" spans="1:7" x14ac:dyDescent="0.2">
      <c r="A1751" s="139">
        <v>2497</v>
      </c>
      <c r="B1751" s="138" t="s">
        <v>3312</v>
      </c>
      <c r="C1751" s="137" t="s">
        <v>3362</v>
      </c>
      <c r="D1751" s="127">
        <v>112.24</v>
      </c>
      <c r="E1751" s="139">
        <v>1.2200000000000001E-2</v>
      </c>
      <c r="F1751" s="127">
        <f t="shared" si="17"/>
        <v>1.36</v>
      </c>
      <c r="G1751" s="144"/>
    </row>
    <row r="1752" spans="1:7" x14ac:dyDescent="0.2">
      <c r="A1752" s="139">
        <v>2386</v>
      </c>
      <c r="B1752" s="138" t="s">
        <v>3286</v>
      </c>
      <c r="C1752" s="137" t="s">
        <v>3362</v>
      </c>
      <c r="D1752" s="127">
        <v>114.18</v>
      </c>
      <c r="E1752" s="139">
        <v>4.7300000000000002E-2</v>
      </c>
      <c r="F1752" s="127">
        <f t="shared" si="17"/>
        <v>5.4</v>
      </c>
      <c r="G1752" s="144"/>
    </row>
    <row r="1753" spans="1:7" x14ac:dyDescent="0.2">
      <c r="A1753" s="139">
        <v>102</v>
      </c>
      <c r="B1753" s="138" t="s">
        <v>3313</v>
      </c>
      <c r="C1753" s="137" t="s">
        <v>3356</v>
      </c>
      <c r="D1753" s="127">
        <v>21.18</v>
      </c>
      <c r="E1753" s="139">
        <v>2.98E-2</v>
      </c>
      <c r="F1753" s="127">
        <f t="shared" si="17"/>
        <v>0.63</v>
      </c>
      <c r="G1753" s="144"/>
    </row>
    <row r="1754" spans="1:7" x14ac:dyDescent="0.2">
      <c r="A1754" s="139">
        <v>104</v>
      </c>
      <c r="B1754" s="138" t="s">
        <v>3327</v>
      </c>
      <c r="C1754" s="137" t="s">
        <v>3362</v>
      </c>
      <c r="D1754" s="127">
        <v>146.28</v>
      </c>
      <c r="E1754" s="139">
        <v>0.13730000000000001</v>
      </c>
      <c r="F1754" s="127">
        <f t="shared" si="17"/>
        <v>20.079999999999998</v>
      </c>
      <c r="G1754" s="144"/>
    </row>
    <row r="1755" spans="1:7" x14ac:dyDescent="0.2">
      <c r="A1755" s="139">
        <v>2448</v>
      </c>
      <c r="B1755" s="138" t="s">
        <v>3314</v>
      </c>
      <c r="C1755" s="137" t="s">
        <v>3356</v>
      </c>
      <c r="D1755" s="127">
        <v>9.5299999999999994</v>
      </c>
      <c r="E1755" s="139">
        <v>1.5157</v>
      </c>
      <c r="F1755" s="127">
        <f t="shared" si="17"/>
        <v>14.44</v>
      </c>
      <c r="G1755" s="144"/>
    </row>
    <row r="1756" spans="1:7" x14ac:dyDescent="0.2">
      <c r="A1756" s="139">
        <v>1221</v>
      </c>
      <c r="B1756" s="138" t="s">
        <v>3336</v>
      </c>
      <c r="C1756" s="137" t="s">
        <v>3356</v>
      </c>
      <c r="D1756" s="127">
        <v>0.82</v>
      </c>
      <c r="E1756" s="139">
        <v>20.551400000000001</v>
      </c>
      <c r="F1756" s="127">
        <f t="shared" si="17"/>
        <v>16.850000000000001</v>
      </c>
      <c r="G1756" s="144"/>
    </row>
    <row r="1757" spans="1:7" x14ac:dyDescent="0.2">
      <c r="A1757" s="139">
        <v>2217</v>
      </c>
      <c r="B1757" s="138" t="s">
        <v>4832</v>
      </c>
      <c r="C1757" s="137" t="s">
        <v>3356</v>
      </c>
      <c r="D1757" s="127">
        <v>7.69</v>
      </c>
      <c r="E1757" s="139">
        <v>9.0660000000000007</v>
      </c>
      <c r="F1757" s="127">
        <f t="shared" si="17"/>
        <v>69.709999999999994</v>
      </c>
      <c r="G1757" s="144"/>
    </row>
    <row r="1758" spans="1:7" x14ac:dyDescent="0.2">
      <c r="A1758" s="139">
        <v>1215</v>
      </c>
      <c r="B1758" s="138" t="s">
        <v>3293</v>
      </c>
      <c r="C1758" s="137" t="s">
        <v>3356</v>
      </c>
      <c r="D1758" s="127">
        <v>0.54</v>
      </c>
      <c r="E1758" s="139">
        <v>22.411999999999999</v>
      </c>
      <c r="F1758" s="127">
        <f t="shared" si="17"/>
        <v>12.1</v>
      </c>
      <c r="G1758" s="144"/>
    </row>
    <row r="1759" spans="1:7" ht="22.5" x14ac:dyDescent="0.2">
      <c r="A1759" s="139">
        <v>1696</v>
      </c>
      <c r="B1759" s="138" t="s">
        <v>4833</v>
      </c>
      <c r="C1759" s="137" t="s">
        <v>3353</v>
      </c>
      <c r="D1759" s="127">
        <v>34.520000000000003</v>
      </c>
      <c r="E1759" s="139">
        <v>8.3199999999999996E-2</v>
      </c>
      <c r="F1759" s="127">
        <f t="shared" si="17"/>
        <v>2.87</v>
      </c>
      <c r="G1759" s="144"/>
    </row>
    <row r="1760" spans="1:7" x14ac:dyDescent="0.2">
      <c r="A1760" s="139">
        <v>1334</v>
      </c>
      <c r="B1760" s="138" t="s">
        <v>3330</v>
      </c>
      <c r="C1760" s="137" t="s">
        <v>3307</v>
      </c>
      <c r="D1760" s="127">
        <v>10.44</v>
      </c>
      <c r="E1760" s="139">
        <v>9.6500000000000002E-2</v>
      </c>
      <c r="F1760" s="127">
        <f t="shared" si="17"/>
        <v>1</v>
      </c>
      <c r="G1760" s="144"/>
    </row>
    <row r="1761" spans="1:7" x14ac:dyDescent="0.2">
      <c r="A1761" s="139">
        <v>2033</v>
      </c>
      <c r="B1761" s="138" t="s">
        <v>3688</v>
      </c>
      <c r="C1761" s="137" t="s">
        <v>3307</v>
      </c>
      <c r="D1761" s="127">
        <v>0.33</v>
      </c>
      <c r="E1761" s="139">
        <v>201.6</v>
      </c>
      <c r="F1761" s="127">
        <f t="shared" si="17"/>
        <v>66.52</v>
      </c>
      <c r="G1761" s="144"/>
    </row>
    <row r="1762" spans="1:7" x14ac:dyDescent="0.2">
      <c r="A1762" s="139">
        <v>2023</v>
      </c>
      <c r="B1762" s="138" t="s">
        <v>3296</v>
      </c>
      <c r="C1762" s="137" t="s">
        <v>3384</v>
      </c>
      <c r="D1762" s="127">
        <v>12.28</v>
      </c>
      <c r="E1762" s="139">
        <v>9.8199999999999996E-2</v>
      </c>
      <c r="F1762" s="127">
        <f t="shared" si="17"/>
        <v>1.2</v>
      </c>
      <c r="G1762" s="144"/>
    </row>
    <row r="1763" spans="1:7" ht="45" x14ac:dyDescent="0.2">
      <c r="A1763" s="139">
        <v>1973</v>
      </c>
      <c r="B1763" s="138" t="s">
        <v>4461</v>
      </c>
      <c r="C1763" s="137" t="s">
        <v>3356</v>
      </c>
      <c r="D1763" s="127">
        <v>6.33</v>
      </c>
      <c r="E1763" s="139">
        <v>0.89649999999999996</v>
      </c>
      <c r="F1763" s="127">
        <f t="shared" si="17"/>
        <v>5.67</v>
      </c>
      <c r="G1763" s="144"/>
    </row>
    <row r="1764" spans="1:7" x14ac:dyDescent="0.2">
      <c r="A1764" s="139">
        <v>1861</v>
      </c>
      <c r="B1764" s="138" t="s">
        <v>3317</v>
      </c>
      <c r="C1764" s="137" t="s">
        <v>3356</v>
      </c>
      <c r="D1764" s="127">
        <v>21.09</v>
      </c>
      <c r="E1764" s="139">
        <v>4.7999999999999996E-3</v>
      </c>
      <c r="F1764" s="127">
        <f t="shared" si="17"/>
        <v>0.1</v>
      </c>
      <c r="G1764" s="144"/>
    </row>
    <row r="1765" spans="1:7" x14ac:dyDescent="0.2">
      <c r="A1765" s="139">
        <v>2423</v>
      </c>
      <c r="B1765" s="138" t="s">
        <v>3921</v>
      </c>
      <c r="C1765" s="137" t="s">
        <v>3356</v>
      </c>
      <c r="D1765" s="127">
        <v>8.17</v>
      </c>
      <c r="E1765" s="139">
        <v>3.1720999999999999</v>
      </c>
      <c r="F1765" s="127">
        <f t="shared" si="17"/>
        <v>25.91</v>
      </c>
      <c r="G1765" s="144"/>
    </row>
    <row r="1766" spans="1:7" x14ac:dyDescent="0.2">
      <c r="A1766" s="139">
        <v>2470</v>
      </c>
      <c r="B1766" s="138" t="s">
        <v>3920</v>
      </c>
      <c r="C1766" s="137" t="s">
        <v>3356</v>
      </c>
      <c r="D1766" s="137">
        <v>8.4600000000000009</v>
      </c>
      <c r="E1766" s="139">
        <v>3.3449</v>
      </c>
      <c r="F1766" s="127">
        <f t="shared" si="17"/>
        <v>28.29</v>
      </c>
      <c r="G1766" s="144"/>
    </row>
    <row r="1767" spans="1:7" x14ac:dyDescent="0.2">
      <c r="A1767" s="139">
        <v>2246</v>
      </c>
      <c r="B1767" s="138" t="s">
        <v>3322</v>
      </c>
      <c r="C1767" s="137" t="s">
        <v>3356</v>
      </c>
      <c r="D1767" s="137">
        <v>21.66</v>
      </c>
      <c r="E1767" s="139">
        <v>7.5200000000000003E-2</v>
      </c>
      <c r="F1767" s="127">
        <f t="shared" si="17"/>
        <v>1.62</v>
      </c>
      <c r="G1767" s="144"/>
    </row>
    <row r="1768" spans="1:7" ht="22.5" x14ac:dyDescent="0.2">
      <c r="A1768" s="139">
        <v>1264</v>
      </c>
      <c r="B1768" s="138" t="s">
        <v>3329</v>
      </c>
      <c r="C1768" s="137" t="s">
        <v>3307</v>
      </c>
      <c r="D1768" s="137">
        <v>13.34</v>
      </c>
      <c r="E1768" s="139">
        <v>2.5100000000000001E-2</v>
      </c>
      <c r="F1768" s="127">
        <f t="shared" si="17"/>
        <v>0.33</v>
      </c>
      <c r="G1768" s="144"/>
    </row>
    <row r="1769" spans="1:7" x14ac:dyDescent="0.2">
      <c r="A1769" s="139">
        <v>1672</v>
      </c>
      <c r="B1769" s="138" t="s">
        <v>3325</v>
      </c>
      <c r="C1769" s="137" t="s">
        <v>3307</v>
      </c>
      <c r="D1769" s="137">
        <v>2.3199999999999998</v>
      </c>
      <c r="E1769" s="139">
        <v>0.12570000000000001</v>
      </c>
      <c r="F1769" s="127">
        <f t="shared" si="17"/>
        <v>0.28999999999999998</v>
      </c>
      <c r="G1769" s="144"/>
    </row>
    <row r="1770" spans="1:7" x14ac:dyDescent="0.2">
      <c r="A1770" s="139">
        <v>2417</v>
      </c>
      <c r="B1770" s="138" t="s">
        <v>3324</v>
      </c>
      <c r="C1770" s="137" t="s">
        <v>3356</v>
      </c>
      <c r="D1770" s="137">
        <v>28.06</v>
      </c>
      <c r="E1770" s="139">
        <v>0.10059999999999999</v>
      </c>
      <c r="F1770" s="127">
        <f t="shared" si="17"/>
        <v>2.82</v>
      </c>
      <c r="G1770" s="144"/>
    </row>
    <row r="1771" spans="1:7" x14ac:dyDescent="0.2">
      <c r="A1771" s="311" t="s">
        <v>4125</v>
      </c>
      <c r="B1771" s="311"/>
      <c r="C1771" s="311"/>
      <c r="D1771" s="311"/>
      <c r="E1771" s="311"/>
      <c r="F1771" s="165">
        <f>SUM(F1748:F1770)</f>
        <v>336.13000000000005</v>
      </c>
      <c r="G1771" s="144"/>
    </row>
    <row r="1772" spans="1:7" x14ac:dyDescent="0.2">
      <c r="G1772" s="144"/>
    </row>
    <row r="1773" spans="1:7" x14ac:dyDescent="0.2">
      <c r="A1773" s="312" t="s">
        <v>4124</v>
      </c>
      <c r="B1773" s="312"/>
      <c r="C1773" s="312"/>
      <c r="D1773" s="312"/>
      <c r="E1773" s="312"/>
      <c r="F1773" s="173">
        <f>F1771+G1745</f>
        <v>570.95000000000005</v>
      </c>
      <c r="G1773" s="144"/>
    </row>
    <row r="1774" spans="1:7" x14ac:dyDescent="0.2">
      <c r="A1774" s="312" t="s">
        <v>4742</v>
      </c>
      <c r="B1774" s="312"/>
      <c r="C1774" s="312"/>
      <c r="D1774" s="312"/>
      <c r="E1774" s="313"/>
      <c r="F1774" s="180">
        <f>TRUNC('compos apresentar'!F1773*bdi!$D$19,2)</f>
        <v>116.13</v>
      </c>
      <c r="G1774" s="144"/>
    </row>
    <row r="1775" spans="1:7" x14ac:dyDescent="0.2">
      <c r="A1775" s="312" t="s">
        <v>4123</v>
      </c>
      <c r="B1775" s="312"/>
      <c r="C1775" s="312"/>
      <c r="D1775" s="312"/>
      <c r="E1775" s="312"/>
      <c r="F1775" s="179">
        <f>SUM(F1773:F1774)</f>
        <v>687.08</v>
      </c>
      <c r="G1775" s="144"/>
    </row>
    <row r="1776" spans="1:7" x14ac:dyDescent="0.2">
      <c r="A1776" s="178"/>
      <c r="B1776" s="178"/>
      <c r="C1776" s="178"/>
      <c r="D1776" s="178"/>
      <c r="E1776" s="178"/>
      <c r="F1776" s="178"/>
      <c r="G1776" s="144"/>
    </row>
    <row r="1777" spans="1:7" x14ac:dyDescent="0.2">
      <c r="G1777" s="144"/>
    </row>
    <row r="1778" spans="1:7" x14ac:dyDescent="0.2">
      <c r="G1778" s="144"/>
    </row>
    <row r="1779" spans="1:7" ht="31.5" x14ac:dyDescent="0.2">
      <c r="A1779" s="314" t="s">
        <v>4672</v>
      </c>
      <c r="B1779" s="314"/>
      <c r="C1779" s="314"/>
      <c r="D1779" s="314"/>
      <c r="E1779" s="314"/>
      <c r="F1779" s="314"/>
      <c r="G1779" s="171" t="s">
        <v>4655</v>
      </c>
    </row>
    <row r="1780" spans="1:7" x14ac:dyDescent="0.2">
      <c r="G1780" s="144"/>
    </row>
    <row r="1781" spans="1:7" ht="21" x14ac:dyDescent="0.2">
      <c r="A1781" s="175" t="s">
        <v>4118</v>
      </c>
      <c r="B1781" s="174" t="s">
        <v>4130</v>
      </c>
      <c r="C1781" s="171" t="s">
        <v>4129</v>
      </c>
      <c r="D1781" s="171" t="s">
        <v>4128</v>
      </c>
      <c r="E1781" s="171" t="s">
        <v>4116</v>
      </c>
      <c r="F1781" s="173" t="s">
        <v>4127</v>
      </c>
      <c r="G1781" s="144"/>
    </row>
    <row r="1782" spans="1:7" ht="22.5" x14ac:dyDescent="0.2">
      <c r="A1782" s="129">
        <v>81840</v>
      </c>
      <c r="B1782" s="128" t="s">
        <v>3447</v>
      </c>
      <c r="C1782" s="127" t="s">
        <v>3446</v>
      </c>
      <c r="D1782" s="127">
        <v>166.64</v>
      </c>
      <c r="E1782" s="127">
        <v>1</v>
      </c>
      <c r="F1782" s="127">
        <f t="shared" ref="F1782:F1787" si="18">TRUNC(E1782*D1782,2)</f>
        <v>166.64</v>
      </c>
      <c r="G1782" s="144"/>
    </row>
    <row r="1783" spans="1:7" x14ac:dyDescent="0.2">
      <c r="A1783" s="129">
        <v>81938</v>
      </c>
      <c r="B1783" s="128" t="s">
        <v>632</v>
      </c>
      <c r="C1783" s="127" t="s">
        <v>3446</v>
      </c>
      <c r="D1783" s="127">
        <v>22.3</v>
      </c>
      <c r="E1783" s="127">
        <v>1</v>
      </c>
      <c r="F1783" s="127">
        <f t="shared" si="18"/>
        <v>22.3</v>
      </c>
      <c r="G1783" s="144"/>
    </row>
    <row r="1784" spans="1:7" x14ac:dyDescent="0.2">
      <c r="A1784" s="129">
        <v>82235</v>
      </c>
      <c r="B1784" s="128" t="s">
        <v>656</v>
      </c>
      <c r="C1784" s="127" t="s">
        <v>3446</v>
      </c>
      <c r="D1784" s="127">
        <v>27.06</v>
      </c>
      <c r="E1784" s="127">
        <v>1</v>
      </c>
      <c r="F1784" s="127">
        <f t="shared" si="18"/>
        <v>27.06</v>
      </c>
      <c r="G1784" s="144"/>
    </row>
    <row r="1785" spans="1:7" x14ac:dyDescent="0.2">
      <c r="A1785" s="129">
        <v>82304</v>
      </c>
      <c r="B1785" s="128" t="s">
        <v>3445</v>
      </c>
      <c r="C1785" s="127" t="s">
        <v>3384</v>
      </c>
      <c r="D1785" s="127">
        <v>29.08</v>
      </c>
      <c r="E1785" s="127">
        <v>3</v>
      </c>
      <c r="F1785" s="127">
        <f t="shared" si="18"/>
        <v>87.24</v>
      </c>
      <c r="G1785" s="144"/>
    </row>
    <row r="1786" spans="1:7" ht="22.5" x14ac:dyDescent="0.2">
      <c r="A1786" s="129">
        <v>100102</v>
      </c>
      <c r="B1786" s="128" t="s">
        <v>690</v>
      </c>
      <c r="C1786" s="127" t="s">
        <v>3353</v>
      </c>
      <c r="D1786" s="127">
        <v>72.75</v>
      </c>
      <c r="E1786" s="127">
        <v>8.01</v>
      </c>
      <c r="F1786" s="127">
        <f t="shared" si="18"/>
        <v>582.72</v>
      </c>
      <c r="G1786" s="144"/>
    </row>
    <row r="1787" spans="1:7" ht="22.5" x14ac:dyDescent="0.2">
      <c r="A1787" s="129">
        <v>220050</v>
      </c>
      <c r="B1787" s="128" t="s">
        <v>3444</v>
      </c>
      <c r="C1787" s="127" t="s">
        <v>3353</v>
      </c>
      <c r="D1787" s="127">
        <v>24.6</v>
      </c>
      <c r="E1787" s="127">
        <v>1.0184</v>
      </c>
      <c r="F1787" s="127">
        <f t="shared" si="18"/>
        <v>25.05</v>
      </c>
      <c r="G1787" s="144"/>
    </row>
    <row r="1788" spans="1:7" x14ac:dyDescent="0.2">
      <c r="A1788" s="311" t="s">
        <v>4125</v>
      </c>
      <c r="B1788" s="311"/>
      <c r="C1788" s="311"/>
      <c r="D1788" s="311"/>
      <c r="E1788" s="311"/>
      <c r="F1788" s="165">
        <f>SUM(F1782:F1787)</f>
        <v>911.01</v>
      </c>
      <c r="G1788" s="144"/>
    </row>
    <row r="1789" spans="1:7" x14ac:dyDescent="0.2">
      <c r="G1789" s="144"/>
    </row>
    <row r="1790" spans="1:7" x14ac:dyDescent="0.2">
      <c r="A1790" s="312" t="s">
        <v>4124</v>
      </c>
      <c r="B1790" s="312"/>
      <c r="C1790" s="312"/>
      <c r="D1790" s="312"/>
      <c r="E1790" s="312"/>
      <c r="F1790" s="173">
        <f>F1788</f>
        <v>911.01</v>
      </c>
      <c r="G1790" s="144"/>
    </row>
    <row r="1791" spans="1:7" ht="12.75" customHeight="1" x14ac:dyDescent="0.2">
      <c r="A1791" s="312" t="s">
        <v>4742</v>
      </c>
      <c r="B1791" s="312"/>
      <c r="C1791" s="312"/>
      <c r="D1791" s="312"/>
      <c r="E1791" s="313"/>
      <c r="F1791" s="180">
        <f>TRUNC('compos apresentar'!F1790*bdi!$D$19,2)</f>
        <v>185.29</v>
      </c>
      <c r="G1791" s="144"/>
    </row>
    <row r="1792" spans="1:7" x14ac:dyDescent="0.2">
      <c r="A1792" s="312" t="s">
        <v>4123</v>
      </c>
      <c r="B1792" s="312"/>
      <c r="C1792" s="312"/>
      <c r="D1792" s="312"/>
      <c r="E1792" s="312"/>
      <c r="F1792" s="179">
        <f>SUM(F1790:F1791)</f>
        <v>1096.3</v>
      </c>
      <c r="G1792" s="144"/>
    </row>
    <row r="1793" spans="1:7" x14ac:dyDescent="0.2">
      <c r="G1793" s="144"/>
    </row>
    <row r="1794" spans="1:7" x14ac:dyDescent="0.2">
      <c r="G1794" s="144"/>
    </row>
    <row r="1795" spans="1:7" x14ac:dyDescent="0.2">
      <c r="G1795" s="144"/>
    </row>
    <row r="1796" spans="1:7" ht="31.5" x14ac:dyDescent="0.2">
      <c r="A1796" s="316" t="s">
        <v>4671</v>
      </c>
      <c r="B1796" s="316"/>
      <c r="C1796" s="316"/>
      <c r="D1796" s="316"/>
      <c r="E1796" s="316"/>
      <c r="F1796" s="316"/>
      <c r="G1796" s="207" t="s">
        <v>4170</v>
      </c>
    </row>
    <row r="1797" spans="1:7" x14ac:dyDescent="0.2">
      <c r="A1797" s="316" t="s">
        <v>4670</v>
      </c>
      <c r="B1797" s="316"/>
      <c r="C1797" s="316"/>
      <c r="D1797" s="316"/>
      <c r="E1797" s="316"/>
      <c r="F1797" s="316"/>
      <c r="G1797" s="216"/>
    </row>
    <row r="1798" spans="1:7" x14ac:dyDescent="0.2">
      <c r="G1798" s="144"/>
    </row>
    <row r="1799" spans="1:7" ht="21" x14ac:dyDescent="0.2">
      <c r="A1799" s="175" t="s">
        <v>4118</v>
      </c>
      <c r="B1799" s="174" t="s">
        <v>4117</v>
      </c>
      <c r="C1799" s="171" t="s">
        <v>4114</v>
      </c>
      <c r="D1799" s="171" t="s">
        <v>4113</v>
      </c>
      <c r="E1799" s="171" t="s">
        <v>4112</v>
      </c>
      <c r="F1799" s="182" t="s">
        <v>4116</v>
      </c>
      <c r="G1799" s="181" t="s">
        <v>4115</v>
      </c>
    </row>
    <row r="1800" spans="1:7" x14ac:dyDescent="0.2">
      <c r="A1800" s="162">
        <v>5</v>
      </c>
      <c r="B1800" s="128" t="s">
        <v>4140</v>
      </c>
      <c r="C1800" s="148">
        <v>5.12</v>
      </c>
      <c r="D1800" s="148">
        <v>11.16</v>
      </c>
      <c r="E1800" s="83">
        <v>117.99</v>
      </c>
      <c r="F1800" s="127">
        <v>29</v>
      </c>
      <c r="G1800" s="161">
        <f t="shared" ref="G1800:G1806" si="19">TRUNC(F1800*D1800,2)</f>
        <v>323.64</v>
      </c>
    </row>
    <row r="1801" spans="1:7" x14ac:dyDescent="0.2">
      <c r="A1801" s="149">
        <v>4</v>
      </c>
      <c r="B1801" s="138" t="s">
        <v>4262</v>
      </c>
      <c r="C1801" s="152">
        <v>8.56</v>
      </c>
      <c r="D1801" s="152">
        <v>18.649999999999999</v>
      </c>
      <c r="E1801" s="83">
        <v>117.99</v>
      </c>
      <c r="F1801" s="137">
        <v>1.76</v>
      </c>
      <c r="G1801" s="161">
        <f t="shared" si="19"/>
        <v>32.82</v>
      </c>
    </row>
    <row r="1802" spans="1:7" x14ac:dyDescent="0.2">
      <c r="A1802" s="149">
        <v>25</v>
      </c>
      <c r="B1802" s="138" t="s">
        <v>4139</v>
      </c>
      <c r="C1802" s="148">
        <v>8.69</v>
      </c>
      <c r="D1802" s="148">
        <v>18.940000000000001</v>
      </c>
      <c r="E1802" s="83">
        <v>117.99</v>
      </c>
      <c r="F1802" s="137">
        <v>3.32</v>
      </c>
      <c r="G1802" s="161">
        <f t="shared" si="19"/>
        <v>62.88</v>
      </c>
    </row>
    <row r="1803" spans="1:7" x14ac:dyDescent="0.2">
      <c r="A1803" s="149">
        <v>32</v>
      </c>
      <c r="B1803" s="138" t="s">
        <v>3807</v>
      </c>
      <c r="C1803" s="148">
        <v>6.14</v>
      </c>
      <c r="D1803" s="148">
        <v>13.38</v>
      </c>
      <c r="E1803" s="83">
        <v>117.99</v>
      </c>
      <c r="F1803" s="137">
        <v>1.29</v>
      </c>
      <c r="G1803" s="161">
        <f t="shared" si="19"/>
        <v>17.260000000000002</v>
      </c>
    </row>
    <row r="1804" spans="1:7" x14ac:dyDescent="0.2">
      <c r="A1804" s="149">
        <v>8</v>
      </c>
      <c r="B1804" s="138" t="s">
        <v>4141</v>
      </c>
      <c r="C1804" s="152">
        <v>5.65</v>
      </c>
      <c r="D1804" s="152">
        <v>12.31</v>
      </c>
      <c r="E1804" s="83">
        <v>117.99</v>
      </c>
      <c r="F1804" s="137">
        <v>3.762</v>
      </c>
      <c r="G1804" s="161">
        <f t="shared" si="19"/>
        <v>46.31</v>
      </c>
    </row>
    <row r="1805" spans="1:7" x14ac:dyDescent="0.2">
      <c r="A1805" s="149">
        <v>6</v>
      </c>
      <c r="B1805" s="138" t="s">
        <v>4142</v>
      </c>
      <c r="C1805" s="152">
        <v>8.56</v>
      </c>
      <c r="D1805" s="152">
        <v>18.649999999999999</v>
      </c>
      <c r="E1805" s="83">
        <v>117.99</v>
      </c>
      <c r="F1805" s="137">
        <v>3.0939999999999999</v>
      </c>
      <c r="G1805" s="161">
        <f t="shared" si="19"/>
        <v>57.7</v>
      </c>
    </row>
    <row r="1806" spans="1:7" x14ac:dyDescent="0.2">
      <c r="A1806" s="149">
        <v>10</v>
      </c>
      <c r="B1806" s="138" t="s">
        <v>4143</v>
      </c>
      <c r="C1806" s="148">
        <v>8.56</v>
      </c>
      <c r="D1806" s="148">
        <v>18.649999999999999</v>
      </c>
      <c r="E1806" s="83">
        <v>117.99</v>
      </c>
      <c r="F1806" s="137">
        <v>13.3531</v>
      </c>
      <c r="G1806" s="161">
        <f t="shared" si="19"/>
        <v>249.03</v>
      </c>
    </row>
    <row r="1807" spans="1:7" x14ac:dyDescent="0.2">
      <c r="A1807" s="311" t="s">
        <v>4138</v>
      </c>
      <c r="B1807" s="311"/>
      <c r="C1807" s="311"/>
      <c r="D1807" s="311"/>
      <c r="E1807" s="311"/>
      <c r="F1807" s="311"/>
      <c r="G1807" s="155">
        <f>SUM(G1800:G1806)</f>
        <v>789.64</v>
      </c>
    </row>
    <row r="1808" spans="1:7" x14ac:dyDescent="0.2">
      <c r="G1808" s="144"/>
    </row>
    <row r="1809" spans="1:7" ht="21" x14ac:dyDescent="0.2">
      <c r="A1809" s="175" t="s">
        <v>4118</v>
      </c>
      <c r="B1809" s="174" t="s">
        <v>4130</v>
      </c>
      <c r="C1809" s="171" t="s">
        <v>4129</v>
      </c>
      <c r="D1809" s="171" t="s">
        <v>4128</v>
      </c>
      <c r="E1809" s="171" t="s">
        <v>4116</v>
      </c>
      <c r="F1809" s="173" t="s">
        <v>4127</v>
      </c>
      <c r="G1809" s="144"/>
    </row>
    <row r="1810" spans="1:7" x14ac:dyDescent="0.2">
      <c r="A1810" s="129">
        <v>2804</v>
      </c>
      <c r="B1810" s="128" t="s">
        <v>3306</v>
      </c>
      <c r="C1810" s="127" t="s">
        <v>3285</v>
      </c>
      <c r="D1810" s="127">
        <v>145.30000000000001</v>
      </c>
      <c r="E1810" s="127">
        <v>0.68899999999999995</v>
      </c>
      <c r="F1810" s="127">
        <f t="shared" ref="F1810:F1822" si="20">TRUNC(E1810*D1810,2)</f>
        <v>100.11</v>
      </c>
      <c r="G1810" s="144"/>
    </row>
    <row r="1811" spans="1:7" ht="33.75" x14ac:dyDescent="0.2">
      <c r="A1811" s="139">
        <v>2693</v>
      </c>
      <c r="B1811" s="138" t="s">
        <v>4080</v>
      </c>
      <c r="C1811" s="137" t="s">
        <v>3292</v>
      </c>
      <c r="D1811" s="137">
        <v>3.4</v>
      </c>
      <c r="E1811" s="137">
        <v>19</v>
      </c>
      <c r="F1811" s="127">
        <f t="shared" si="20"/>
        <v>64.599999999999994</v>
      </c>
      <c r="G1811" s="144"/>
    </row>
    <row r="1812" spans="1:7" x14ac:dyDescent="0.2">
      <c r="A1812" s="139">
        <v>1863</v>
      </c>
      <c r="B1812" s="138" t="s">
        <v>3300</v>
      </c>
      <c r="C1812" s="137" t="s">
        <v>3292</v>
      </c>
      <c r="D1812" s="137">
        <v>23.1</v>
      </c>
      <c r="E1812" s="137">
        <v>2</v>
      </c>
      <c r="F1812" s="127">
        <f t="shared" si="20"/>
        <v>46.2</v>
      </c>
      <c r="G1812" s="144"/>
    </row>
    <row r="1813" spans="1:7" x14ac:dyDescent="0.2">
      <c r="A1813" s="139">
        <v>1973</v>
      </c>
      <c r="B1813" s="138" t="s">
        <v>3740</v>
      </c>
      <c r="C1813" s="137" t="s">
        <v>3292</v>
      </c>
      <c r="D1813" s="137">
        <v>6.27</v>
      </c>
      <c r="E1813" s="137">
        <v>2.2000000000000002</v>
      </c>
      <c r="F1813" s="127">
        <f t="shared" si="20"/>
        <v>13.79</v>
      </c>
      <c r="G1813" s="144"/>
    </row>
    <row r="1814" spans="1:7" x14ac:dyDescent="0.2">
      <c r="A1814" s="139">
        <v>2023</v>
      </c>
      <c r="B1814" s="138" t="s">
        <v>4133</v>
      </c>
      <c r="C1814" s="137" t="s">
        <v>3290</v>
      </c>
      <c r="D1814" s="137">
        <v>12.28</v>
      </c>
      <c r="E1814" s="137">
        <v>9.2829999999999995</v>
      </c>
      <c r="F1814" s="127">
        <f t="shared" si="20"/>
        <v>113.99</v>
      </c>
      <c r="G1814" s="144"/>
    </row>
    <row r="1815" spans="1:7" x14ac:dyDescent="0.2">
      <c r="A1815" s="139">
        <v>2448</v>
      </c>
      <c r="B1815" s="138" t="s">
        <v>4136</v>
      </c>
      <c r="C1815" s="137" t="s">
        <v>3292</v>
      </c>
      <c r="D1815" s="127">
        <v>9.5299999999999994</v>
      </c>
      <c r="E1815" s="137">
        <v>45.4</v>
      </c>
      <c r="F1815" s="127">
        <f t="shared" si="20"/>
        <v>432.66</v>
      </c>
      <c r="G1815" s="144"/>
    </row>
    <row r="1816" spans="1:7" x14ac:dyDescent="0.2">
      <c r="A1816" s="139">
        <v>102</v>
      </c>
      <c r="B1816" s="138" t="s">
        <v>4137</v>
      </c>
      <c r="C1816" s="137" t="s">
        <v>3292</v>
      </c>
      <c r="D1816" s="137">
        <v>21.18</v>
      </c>
      <c r="E1816" s="137">
        <v>0.88</v>
      </c>
      <c r="F1816" s="127">
        <f t="shared" si="20"/>
        <v>18.63</v>
      </c>
      <c r="G1816" s="144"/>
    </row>
    <row r="1817" spans="1:7" x14ac:dyDescent="0.2">
      <c r="A1817" s="139">
        <v>105</v>
      </c>
      <c r="B1817" s="138" t="s">
        <v>4086</v>
      </c>
      <c r="C1817" s="137" t="s">
        <v>3292</v>
      </c>
      <c r="D1817" s="137">
        <v>20.54</v>
      </c>
      <c r="E1817" s="137">
        <v>0.24</v>
      </c>
      <c r="F1817" s="127">
        <f t="shared" si="20"/>
        <v>4.92</v>
      </c>
      <c r="G1817" s="144"/>
    </row>
    <row r="1818" spans="1:7" x14ac:dyDescent="0.2">
      <c r="A1818" s="139">
        <v>2387</v>
      </c>
      <c r="B1818" s="138" t="s">
        <v>4061</v>
      </c>
      <c r="C1818" s="137" t="s">
        <v>3285</v>
      </c>
      <c r="D1818" s="137">
        <v>122.26</v>
      </c>
      <c r="E1818" s="137">
        <v>0.36480000000000001</v>
      </c>
      <c r="F1818" s="127">
        <f t="shared" si="20"/>
        <v>44.6</v>
      </c>
      <c r="G1818" s="144"/>
    </row>
    <row r="1819" spans="1:7" x14ac:dyDescent="0.2">
      <c r="A1819" s="139">
        <v>2386</v>
      </c>
      <c r="B1819" s="138" t="s">
        <v>4135</v>
      </c>
      <c r="C1819" s="137" t="s">
        <v>3285</v>
      </c>
      <c r="D1819" s="137">
        <v>114.18</v>
      </c>
      <c r="E1819" s="137">
        <v>0.36480000000000001</v>
      </c>
      <c r="F1819" s="127">
        <f t="shared" si="20"/>
        <v>41.65</v>
      </c>
      <c r="G1819" s="144"/>
    </row>
    <row r="1820" spans="1:7" x14ac:dyDescent="0.2">
      <c r="A1820" s="139">
        <v>1263</v>
      </c>
      <c r="B1820" s="138" t="s">
        <v>3309</v>
      </c>
      <c r="C1820" s="137" t="s">
        <v>3308</v>
      </c>
      <c r="D1820" s="137">
        <v>7.91</v>
      </c>
      <c r="E1820" s="137">
        <v>1.4944999999999999</v>
      </c>
      <c r="F1820" s="127">
        <f t="shared" si="20"/>
        <v>11.82</v>
      </c>
      <c r="G1820" s="144"/>
    </row>
    <row r="1821" spans="1:7" x14ac:dyDescent="0.2">
      <c r="A1821" s="139">
        <v>1703</v>
      </c>
      <c r="B1821" s="138" t="s">
        <v>3999</v>
      </c>
      <c r="C1821" s="137" t="s">
        <v>3294</v>
      </c>
      <c r="D1821" s="137">
        <v>55</v>
      </c>
      <c r="E1821" s="137">
        <v>4.3540000000000001</v>
      </c>
      <c r="F1821" s="127">
        <f t="shared" si="20"/>
        <v>239.47</v>
      </c>
      <c r="G1821" s="144"/>
    </row>
    <row r="1822" spans="1:7" x14ac:dyDescent="0.2">
      <c r="A1822" s="139">
        <v>1215</v>
      </c>
      <c r="B1822" s="138" t="s">
        <v>4134</v>
      </c>
      <c r="C1822" s="137" t="s">
        <v>3292</v>
      </c>
      <c r="D1822" s="137">
        <v>0.54</v>
      </c>
      <c r="E1822" s="137">
        <v>256</v>
      </c>
      <c r="F1822" s="127">
        <f t="shared" si="20"/>
        <v>138.24</v>
      </c>
      <c r="G1822" s="144"/>
    </row>
    <row r="1823" spans="1:7" x14ac:dyDescent="0.2">
      <c r="A1823" s="311" t="s">
        <v>4125</v>
      </c>
      <c r="B1823" s="311"/>
      <c r="C1823" s="311"/>
      <c r="D1823" s="311"/>
      <c r="E1823" s="311"/>
      <c r="F1823" s="165">
        <f>SUM(F1810:F1822)</f>
        <v>1270.6799999999998</v>
      </c>
      <c r="G1823" s="144"/>
    </row>
    <row r="1824" spans="1:7" x14ac:dyDescent="0.2">
      <c r="G1824" s="144"/>
    </row>
    <row r="1825" spans="1:7" x14ac:dyDescent="0.2">
      <c r="A1825" s="312" t="s">
        <v>4124</v>
      </c>
      <c r="B1825" s="312"/>
      <c r="C1825" s="312"/>
      <c r="D1825" s="312"/>
      <c r="E1825" s="312"/>
      <c r="F1825" s="173">
        <f>F1823+G1807</f>
        <v>2060.3199999999997</v>
      </c>
      <c r="G1825" s="144"/>
    </row>
    <row r="1826" spans="1:7" ht="12.75" customHeight="1" x14ac:dyDescent="0.2">
      <c r="A1826" s="312" t="s">
        <v>4742</v>
      </c>
      <c r="B1826" s="312"/>
      <c r="C1826" s="312"/>
      <c r="D1826" s="312"/>
      <c r="E1826" s="313"/>
      <c r="F1826" s="180">
        <f>TRUNC('compos apresentar'!F1825*bdi!$D$19,2)</f>
        <v>419.06</v>
      </c>
      <c r="G1826" s="144"/>
    </row>
    <row r="1827" spans="1:7" x14ac:dyDescent="0.2">
      <c r="A1827" s="312" t="s">
        <v>4123</v>
      </c>
      <c r="B1827" s="312"/>
      <c r="C1827" s="312"/>
      <c r="D1827" s="312"/>
      <c r="E1827" s="312"/>
      <c r="F1827" s="179">
        <f>SUM(F1825:F1826)</f>
        <v>2479.3799999999997</v>
      </c>
      <c r="G1827" s="144"/>
    </row>
    <row r="1828" spans="1:7" x14ac:dyDescent="0.2">
      <c r="G1828" s="144"/>
    </row>
    <row r="1829" spans="1:7" x14ac:dyDescent="0.2">
      <c r="G1829" s="144"/>
    </row>
    <row r="1830" spans="1:7" ht="38.25" customHeight="1" x14ac:dyDescent="0.2">
      <c r="A1830" s="316" t="s">
        <v>4669</v>
      </c>
      <c r="B1830" s="316"/>
      <c r="C1830" s="316"/>
      <c r="D1830" s="316"/>
      <c r="E1830" s="316"/>
      <c r="F1830" s="316"/>
      <c r="G1830" s="209" t="s">
        <v>4155</v>
      </c>
    </row>
    <row r="1831" spans="1:7" x14ac:dyDescent="0.2">
      <c r="G1831" s="144"/>
    </row>
    <row r="1832" spans="1:7" ht="21" x14ac:dyDescent="0.2">
      <c r="A1832" s="175" t="s">
        <v>4118</v>
      </c>
      <c r="B1832" s="174" t="s">
        <v>4117</v>
      </c>
      <c r="C1832" s="171" t="s">
        <v>4114</v>
      </c>
      <c r="D1832" s="171" t="s">
        <v>4113</v>
      </c>
      <c r="E1832" s="171" t="s">
        <v>4112</v>
      </c>
      <c r="F1832" s="182" t="s">
        <v>4116</v>
      </c>
      <c r="G1832" s="181" t="s">
        <v>4115</v>
      </c>
    </row>
    <row r="1833" spans="1:7" x14ac:dyDescent="0.2">
      <c r="A1833" s="162">
        <v>8</v>
      </c>
      <c r="B1833" s="128" t="s">
        <v>4141</v>
      </c>
      <c r="C1833" s="152">
        <v>5.65</v>
      </c>
      <c r="D1833" s="152">
        <v>12.31</v>
      </c>
      <c r="E1833" s="83">
        <v>117.99</v>
      </c>
      <c r="F1833" s="127">
        <v>1.0345</v>
      </c>
      <c r="G1833" s="161">
        <f>TRUNC(F1833*D1833,2)</f>
        <v>12.73</v>
      </c>
    </row>
    <row r="1834" spans="1:7" x14ac:dyDescent="0.2">
      <c r="A1834" s="149">
        <v>18</v>
      </c>
      <c r="B1834" s="138" t="s">
        <v>4271</v>
      </c>
      <c r="C1834" s="148">
        <v>8.56</v>
      </c>
      <c r="D1834" s="148">
        <v>18.649999999999999</v>
      </c>
      <c r="E1834" s="83">
        <v>117.99</v>
      </c>
      <c r="F1834" s="137">
        <v>3.484</v>
      </c>
      <c r="G1834" s="161">
        <f>TRUNC(F1834*D1834,2)</f>
        <v>64.97</v>
      </c>
    </row>
    <row r="1835" spans="1:7" x14ac:dyDescent="0.2">
      <c r="A1835" s="149">
        <v>4</v>
      </c>
      <c r="B1835" s="138" t="s">
        <v>4262</v>
      </c>
      <c r="C1835" s="152">
        <v>8.56</v>
      </c>
      <c r="D1835" s="152">
        <v>18.649999999999999</v>
      </c>
      <c r="E1835" s="83">
        <v>117.99</v>
      </c>
      <c r="F1835" s="137">
        <v>2.4689999999999999</v>
      </c>
      <c r="G1835" s="161">
        <f>TRUNC(F1835*D1835,2)</f>
        <v>46.04</v>
      </c>
    </row>
    <row r="1836" spans="1:7" x14ac:dyDescent="0.2">
      <c r="A1836" s="149">
        <v>5</v>
      </c>
      <c r="B1836" s="138" t="s">
        <v>4140</v>
      </c>
      <c r="C1836" s="148">
        <v>5.12</v>
      </c>
      <c r="D1836" s="148">
        <v>11.16</v>
      </c>
      <c r="E1836" s="83">
        <v>117.99</v>
      </c>
      <c r="F1836" s="137">
        <v>2.93</v>
      </c>
      <c r="G1836" s="161">
        <f>TRUNC(F1836*D1836,2)</f>
        <v>32.69</v>
      </c>
    </row>
    <row r="1837" spans="1:7" x14ac:dyDescent="0.2">
      <c r="A1837" s="311" t="s">
        <v>4138</v>
      </c>
      <c r="B1837" s="311"/>
      <c r="C1837" s="311"/>
      <c r="D1837" s="311"/>
      <c r="E1837" s="311"/>
      <c r="F1837" s="311"/>
      <c r="G1837" s="155">
        <f>SUM(G1833:G1836)</f>
        <v>156.43</v>
      </c>
    </row>
    <row r="1838" spans="1:7" x14ac:dyDescent="0.2">
      <c r="G1838" s="144"/>
    </row>
    <row r="1839" spans="1:7" ht="21" x14ac:dyDescent="0.2">
      <c r="A1839" s="175" t="s">
        <v>4118</v>
      </c>
      <c r="B1839" s="174" t="s">
        <v>4130</v>
      </c>
      <c r="C1839" s="171" t="s">
        <v>4129</v>
      </c>
      <c r="D1839" s="171" t="s">
        <v>4128</v>
      </c>
      <c r="E1839" s="171" t="s">
        <v>4116</v>
      </c>
      <c r="F1839" s="173" t="s">
        <v>4127</v>
      </c>
      <c r="G1839" s="144"/>
    </row>
    <row r="1840" spans="1:7" x14ac:dyDescent="0.2">
      <c r="A1840" s="129">
        <v>2134</v>
      </c>
      <c r="B1840" s="128" t="s">
        <v>3630</v>
      </c>
      <c r="C1840" s="127" t="s">
        <v>3294</v>
      </c>
      <c r="D1840" s="127">
        <v>157.61000000000001</v>
      </c>
      <c r="E1840" s="127">
        <v>0.06</v>
      </c>
      <c r="F1840" s="127">
        <f t="shared" ref="F1840:F1852" si="21">TRUNC(E1840*D1840,2)</f>
        <v>9.4499999999999993</v>
      </c>
      <c r="G1840" s="144"/>
    </row>
    <row r="1841" spans="1:7" ht="33.75" x14ac:dyDescent="0.2">
      <c r="A1841" s="139" t="s">
        <v>4035</v>
      </c>
      <c r="B1841" s="138" t="s">
        <v>4034</v>
      </c>
      <c r="C1841" s="137" t="s">
        <v>3287</v>
      </c>
      <c r="D1841" s="137">
        <v>278.33</v>
      </c>
      <c r="E1841" s="137">
        <v>0.96950999999999998</v>
      </c>
      <c r="F1841" s="127">
        <f t="shared" si="21"/>
        <v>269.83999999999997</v>
      </c>
      <c r="G1841" s="144"/>
    </row>
    <row r="1842" spans="1:7" x14ac:dyDescent="0.2">
      <c r="A1842" s="139">
        <v>1215</v>
      </c>
      <c r="B1842" s="138" t="s">
        <v>4134</v>
      </c>
      <c r="C1842" s="137" t="s">
        <v>3292</v>
      </c>
      <c r="D1842" s="137">
        <v>0.54</v>
      </c>
      <c r="E1842" s="137">
        <v>14.83</v>
      </c>
      <c r="F1842" s="127">
        <f t="shared" si="21"/>
        <v>8</v>
      </c>
      <c r="G1842" s="144"/>
    </row>
    <row r="1843" spans="1:7" x14ac:dyDescent="0.2">
      <c r="A1843" s="139">
        <v>1221</v>
      </c>
      <c r="B1843" s="138" t="s">
        <v>3336</v>
      </c>
      <c r="C1843" s="137" t="s">
        <v>3292</v>
      </c>
      <c r="D1843" s="137">
        <v>0.82</v>
      </c>
      <c r="E1843" s="137">
        <v>16.239999999999998</v>
      </c>
      <c r="F1843" s="127">
        <f t="shared" si="21"/>
        <v>13.31</v>
      </c>
      <c r="G1843" s="144"/>
    </row>
    <row r="1844" spans="1:7" x14ac:dyDescent="0.2">
      <c r="A1844" s="139">
        <v>104</v>
      </c>
      <c r="B1844" s="138" t="s">
        <v>4282</v>
      </c>
      <c r="C1844" s="137" t="s">
        <v>3285</v>
      </c>
      <c r="D1844" s="137">
        <v>146.28</v>
      </c>
      <c r="E1844" s="137">
        <v>0.10440000000000001</v>
      </c>
      <c r="F1844" s="127">
        <f t="shared" si="21"/>
        <v>15.27</v>
      </c>
      <c r="G1844" s="144"/>
    </row>
    <row r="1845" spans="1:7" x14ac:dyDescent="0.2">
      <c r="A1845" s="139">
        <v>1672</v>
      </c>
      <c r="B1845" s="138" t="s">
        <v>4270</v>
      </c>
      <c r="C1845" s="137" t="s">
        <v>3287</v>
      </c>
      <c r="D1845" s="137">
        <v>2.3199999999999998</v>
      </c>
      <c r="E1845" s="137">
        <v>0.11</v>
      </c>
      <c r="F1845" s="127">
        <f t="shared" si="21"/>
        <v>0.25</v>
      </c>
      <c r="G1845" s="144"/>
    </row>
    <row r="1846" spans="1:7" x14ac:dyDescent="0.2">
      <c r="A1846" s="139">
        <v>1706</v>
      </c>
      <c r="B1846" s="138" t="s">
        <v>3821</v>
      </c>
      <c r="C1846" s="137" t="s">
        <v>3292</v>
      </c>
      <c r="D1846" s="137">
        <v>2.29</v>
      </c>
      <c r="E1846" s="137">
        <v>1.34</v>
      </c>
      <c r="F1846" s="127">
        <f t="shared" si="21"/>
        <v>3.06</v>
      </c>
      <c r="G1846" s="144"/>
    </row>
    <row r="1847" spans="1:7" x14ac:dyDescent="0.2">
      <c r="A1847" s="139">
        <v>1674</v>
      </c>
      <c r="B1847" s="138" t="s">
        <v>4369</v>
      </c>
      <c r="C1847" s="137" t="s">
        <v>3287</v>
      </c>
      <c r="D1847" s="137">
        <v>0.92</v>
      </c>
      <c r="E1847" s="137">
        <v>0.48</v>
      </c>
      <c r="F1847" s="127">
        <f t="shared" si="21"/>
        <v>0.44</v>
      </c>
      <c r="G1847" s="144"/>
    </row>
    <row r="1848" spans="1:7" x14ac:dyDescent="0.2">
      <c r="A1848" s="139">
        <v>1970</v>
      </c>
      <c r="B1848" s="138" t="s">
        <v>3395</v>
      </c>
      <c r="C1848" s="137" t="s">
        <v>3308</v>
      </c>
      <c r="D1848" s="137">
        <v>17.73</v>
      </c>
      <c r="E1848" s="137">
        <v>0.09</v>
      </c>
      <c r="F1848" s="127">
        <f t="shared" si="21"/>
        <v>1.59</v>
      </c>
      <c r="G1848" s="144"/>
    </row>
    <row r="1849" spans="1:7" x14ac:dyDescent="0.2">
      <c r="A1849" s="139">
        <v>2294</v>
      </c>
      <c r="B1849" s="138" t="s">
        <v>3746</v>
      </c>
      <c r="C1849" s="137" t="s">
        <v>3308</v>
      </c>
      <c r="D1849" s="137">
        <v>7.85</v>
      </c>
      <c r="E1849" s="137">
        <v>0.23</v>
      </c>
      <c r="F1849" s="127">
        <f t="shared" si="21"/>
        <v>1.8</v>
      </c>
      <c r="G1849" s="144"/>
    </row>
    <row r="1850" spans="1:7" x14ac:dyDescent="0.2">
      <c r="A1850" s="139">
        <v>2055</v>
      </c>
      <c r="B1850" s="138" t="s">
        <v>3392</v>
      </c>
      <c r="C1850" s="137" t="s">
        <v>3308</v>
      </c>
      <c r="D1850" s="137">
        <v>29.82</v>
      </c>
      <c r="E1850" s="137">
        <v>0.43</v>
      </c>
      <c r="F1850" s="127">
        <f t="shared" si="21"/>
        <v>12.82</v>
      </c>
      <c r="G1850" s="144"/>
    </row>
    <row r="1851" spans="1:7" x14ac:dyDescent="0.2">
      <c r="A1851" s="139">
        <v>2034</v>
      </c>
      <c r="B1851" s="138" t="s">
        <v>3686</v>
      </c>
      <c r="C1851" s="137" t="s">
        <v>3287</v>
      </c>
      <c r="D1851" s="137">
        <v>0.56000000000000005</v>
      </c>
      <c r="E1851" s="137">
        <v>48.88</v>
      </c>
      <c r="F1851" s="127">
        <f t="shared" si="21"/>
        <v>27.37</v>
      </c>
      <c r="G1851" s="144"/>
    </row>
    <row r="1852" spans="1:7" x14ac:dyDescent="0.2">
      <c r="A1852" s="139">
        <v>2052</v>
      </c>
      <c r="B1852" s="138" t="s">
        <v>3681</v>
      </c>
      <c r="C1852" s="137" t="s">
        <v>3308</v>
      </c>
      <c r="D1852" s="137">
        <v>18.89</v>
      </c>
      <c r="E1852" s="137">
        <v>0.33</v>
      </c>
      <c r="F1852" s="127">
        <f t="shared" si="21"/>
        <v>6.23</v>
      </c>
      <c r="G1852" s="144"/>
    </row>
    <row r="1853" spans="1:7" x14ac:dyDescent="0.2">
      <c r="A1853" s="311" t="s">
        <v>4125</v>
      </c>
      <c r="B1853" s="311"/>
      <c r="C1853" s="311"/>
      <c r="D1853" s="311"/>
      <c r="E1853" s="311"/>
      <c r="F1853" s="165">
        <f>SUM(F1840:F1852)</f>
        <v>369.42999999999995</v>
      </c>
      <c r="G1853" s="144"/>
    </row>
    <row r="1854" spans="1:7" x14ac:dyDescent="0.2">
      <c r="G1854" s="144"/>
    </row>
    <row r="1855" spans="1:7" x14ac:dyDescent="0.2">
      <c r="A1855" s="312" t="s">
        <v>4124</v>
      </c>
      <c r="B1855" s="312"/>
      <c r="C1855" s="312"/>
      <c r="D1855" s="312"/>
      <c r="E1855" s="312"/>
      <c r="F1855" s="173">
        <f>F1853+G1837</f>
        <v>525.8599999999999</v>
      </c>
      <c r="G1855" s="144"/>
    </row>
    <row r="1856" spans="1:7" ht="12.75" customHeight="1" x14ac:dyDescent="0.2">
      <c r="A1856" s="312" t="s">
        <v>4742</v>
      </c>
      <c r="B1856" s="312"/>
      <c r="C1856" s="312"/>
      <c r="D1856" s="312"/>
      <c r="E1856" s="313"/>
      <c r="F1856" s="180">
        <f>TRUNC('compos apresentar'!F1855*bdi!$D$19,2)</f>
        <v>106.95</v>
      </c>
      <c r="G1856" s="144"/>
    </row>
    <row r="1857" spans="1:7" x14ac:dyDescent="0.2">
      <c r="A1857" s="312" t="s">
        <v>4123</v>
      </c>
      <c r="B1857" s="312"/>
      <c r="C1857" s="312"/>
      <c r="D1857" s="312"/>
      <c r="E1857" s="312"/>
      <c r="F1857" s="179">
        <f>SUM(F1855:F1856)</f>
        <v>632.80999999999995</v>
      </c>
      <c r="G1857" s="144"/>
    </row>
    <row r="1858" spans="1:7" x14ac:dyDescent="0.2">
      <c r="G1858" s="144"/>
    </row>
    <row r="1859" spans="1:7" x14ac:dyDescent="0.2">
      <c r="G1859" s="144"/>
    </row>
    <row r="1860" spans="1:7" ht="27" customHeight="1" x14ac:dyDescent="0.2">
      <c r="A1860" s="317" t="s">
        <v>4668</v>
      </c>
      <c r="B1860" s="317"/>
      <c r="C1860" s="317"/>
      <c r="D1860" s="317"/>
      <c r="E1860" s="317"/>
      <c r="F1860" s="317"/>
      <c r="G1860" s="183" t="s">
        <v>230</v>
      </c>
    </row>
    <row r="1861" spans="1:7" x14ac:dyDescent="0.2">
      <c r="G1861" s="144"/>
    </row>
    <row r="1862" spans="1:7" ht="21" x14ac:dyDescent="0.2">
      <c r="A1862" s="175" t="s">
        <v>4118</v>
      </c>
      <c r="B1862" s="174" t="s">
        <v>4117</v>
      </c>
      <c r="C1862" s="171" t="s">
        <v>4114</v>
      </c>
      <c r="D1862" s="171" t="s">
        <v>4113</v>
      </c>
      <c r="E1862" s="171" t="s">
        <v>4112</v>
      </c>
      <c r="F1862" s="182" t="s">
        <v>4116</v>
      </c>
      <c r="G1862" s="181" t="s">
        <v>4115</v>
      </c>
    </row>
    <row r="1863" spans="1:7" x14ac:dyDescent="0.2">
      <c r="A1863" s="157">
        <v>88316</v>
      </c>
      <c r="B1863" s="131" t="s">
        <v>3744</v>
      </c>
      <c r="C1863" s="148">
        <v>5.12</v>
      </c>
      <c r="D1863" s="148">
        <v>11.16</v>
      </c>
      <c r="E1863" s="83">
        <v>117.99</v>
      </c>
      <c r="F1863" s="130">
        <v>0.17699999999999999</v>
      </c>
      <c r="G1863" s="161">
        <f>TRUNC(F1863*D1863,2)</f>
        <v>1.97</v>
      </c>
    </row>
    <row r="1864" spans="1:7" x14ac:dyDescent="0.2">
      <c r="A1864" s="154">
        <v>88309</v>
      </c>
      <c r="B1864" s="134" t="s">
        <v>3793</v>
      </c>
      <c r="C1864" s="148">
        <v>8.56</v>
      </c>
      <c r="D1864" s="148">
        <v>18.649999999999999</v>
      </c>
      <c r="E1864" s="83">
        <v>117.99</v>
      </c>
      <c r="F1864" s="133">
        <v>0.1555</v>
      </c>
      <c r="G1864" s="161">
        <f>TRUNC(F1864*D1864,2)</f>
        <v>2.9</v>
      </c>
    </row>
    <row r="1865" spans="1:7" x14ac:dyDescent="0.2">
      <c r="A1865" s="311" t="s">
        <v>4138</v>
      </c>
      <c r="B1865" s="311"/>
      <c r="C1865" s="311"/>
      <c r="D1865" s="311"/>
      <c r="E1865" s="311"/>
      <c r="F1865" s="311"/>
      <c r="G1865" s="155">
        <f>SUM(G1863:G1864)</f>
        <v>4.87</v>
      </c>
    </row>
    <row r="1866" spans="1:7" x14ac:dyDescent="0.2">
      <c r="G1866" s="144"/>
    </row>
    <row r="1867" spans="1:7" ht="21" x14ac:dyDescent="0.2">
      <c r="A1867" s="175" t="s">
        <v>4118</v>
      </c>
      <c r="B1867" s="174" t="s">
        <v>4130</v>
      </c>
      <c r="C1867" s="171" t="s">
        <v>4129</v>
      </c>
      <c r="D1867" s="171" t="s">
        <v>4128</v>
      </c>
      <c r="E1867" s="171" t="s">
        <v>4116</v>
      </c>
      <c r="F1867" s="173" t="s">
        <v>4127</v>
      </c>
      <c r="G1867" s="144"/>
    </row>
    <row r="1868" spans="1:7" ht="33.75" x14ac:dyDescent="0.2">
      <c r="A1868" s="132">
        <v>34643</v>
      </c>
      <c r="B1868" s="128" t="s">
        <v>4033</v>
      </c>
      <c r="C1868" s="130" t="s">
        <v>230</v>
      </c>
      <c r="D1868" s="130">
        <v>32.28</v>
      </c>
      <c r="E1868" s="130">
        <v>0.99299999999999999</v>
      </c>
      <c r="F1868" s="127">
        <f>TRUNC(E1868*D1868,2)</f>
        <v>32.049999999999997</v>
      </c>
      <c r="G1868" s="144"/>
    </row>
    <row r="1869" spans="1:7" ht="33.75" x14ac:dyDescent="0.2">
      <c r="A1869" s="135">
        <v>101618</v>
      </c>
      <c r="B1869" s="138" t="s">
        <v>3773</v>
      </c>
      <c r="C1869" s="133" t="s">
        <v>280</v>
      </c>
      <c r="D1869" s="133">
        <v>237.1</v>
      </c>
      <c r="E1869" s="133">
        <v>1.4200000000000001E-2</v>
      </c>
      <c r="F1869" s="127">
        <f>TRUNC(E1869*D1869,2)</f>
        <v>3.36</v>
      </c>
      <c r="G1869" s="144"/>
    </row>
    <row r="1870" spans="1:7" x14ac:dyDescent="0.2">
      <c r="A1870" s="311" t="s">
        <v>4125</v>
      </c>
      <c r="B1870" s="311"/>
      <c r="C1870" s="311"/>
      <c r="D1870" s="311"/>
      <c r="E1870" s="311"/>
      <c r="F1870" s="165">
        <f>SUM(F1868:F1869)</f>
        <v>35.409999999999997</v>
      </c>
      <c r="G1870" s="144"/>
    </row>
    <row r="1871" spans="1:7" x14ac:dyDescent="0.2">
      <c r="G1871" s="144"/>
    </row>
    <row r="1872" spans="1:7" x14ac:dyDescent="0.2">
      <c r="A1872" s="312" t="s">
        <v>4124</v>
      </c>
      <c r="B1872" s="312"/>
      <c r="C1872" s="312"/>
      <c r="D1872" s="312"/>
      <c r="E1872" s="312"/>
      <c r="F1872" s="173">
        <f>F1870+G1865</f>
        <v>40.279999999999994</v>
      </c>
      <c r="G1872" s="144"/>
    </row>
    <row r="1873" spans="1:7" ht="12.75" customHeight="1" x14ac:dyDescent="0.2">
      <c r="A1873" s="312" t="s">
        <v>4742</v>
      </c>
      <c r="B1873" s="312"/>
      <c r="C1873" s="312"/>
      <c r="D1873" s="312"/>
      <c r="E1873" s="313"/>
      <c r="F1873" s="180">
        <f>TRUNC('compos apresentar'!F1872*bdi!$D$19,2)</f>
        <v>8.19</v>
      </c>
      <c r="G1873" s="144"/>
    </row>
    <row r="1874" spans="1:7" x14ac:dyDescent="0.2">
      <c r="A1874" s="312" t="s">
        <v>4123</v>
      </c>
      <c r="B1874" s="312"/>
      <c r="C1874" s="312"/>
      <c r="D1874" s="312"/>
      <c r="E1874" s="312"/>
      <c r="F1874" s="179">
        <f>SUM(F1872:F1873)</f>
        <v>48.469999999999992</v>
      </c>
      <c r="G1874" s="144"/>
    </row>
    <row r="1875" spans="1:7" x14ac:dyDescent="0.2">
      <c r="A1875" s="178"/>
      <c r="B1875" s="178"/>
      <c r="C1875" s="178"/>
      <c r="D1875" s="178"/>
      <c r="E1875" s="178"/>
      <c r="F1875" s="178"/>
      <c r="G1875" s="144"/>
    </row>
    <row r="1876" spans="1:7" ht="31.5" x14ac:dyDescent="0.2">
      <c r="A1876" s="314" t="s">
        <v>4834</v>
      </c>
      <c r="B1876" s="314"/>
      <c r="C1876" s="314"/>
      <c r="D1876" s="314"/>
      <c r="E1876" s="314"/>
      <c r="F1876" s="314"/>
      <c r="G1876" s="171" t="s">
        <v>4155</v>
      </c>
    </row>
    <row r="1877" spans="1:7" x14ac:dyDescent="0.2">
      <c r="G1877" s="144"/>
    </row>
    <row r="1878" spans="1:7" ht="21" x14ac:dyDescent="0.2">
      <c r="A1878" s="175" t="s">
        <v>4118</v>
      </c>
      <c r="B1878" s="174" t="s">
        <v>4117</v>
      </c>
      <c r="C1878" s="171" t="s">
        <v>4114</v>
      </c>
      <c r="D1878" s="171" t="s">
        <v>4113</v>
      </c>
      <c r="E1878" s="171" t="s">
        <v>4112</v>
      </c>
      <c r="F1878" s="182" t="s">
        <v>4116</v>
      </c>
      <c r="G1878" s="181" t="s">
        <v>4115</v>
      </c>
    </row>
    <row r="1879" spans="1:7" x14ac:dyDescent="0.2">
      <c r="A1879" s="162">
        <v>4</v>
      </c>
      <c r="B1879" s="128" t="s">
        <v>4262</v>
      </c>
      <c r="C1879" s="152">
        <v>8.56</v>
      </c>
      <c r="D1879" s="152">
        <v>18.649999999999999</v>
      </c>
      <c r="E1879" s="83">
        <v>117.99</v>
      </c>
      <c r="F1879" s="129">
        <v>1.1579999999999999</v>
      </c>
      <c r="G1879" s="161">
        <f>TRUNC(F1879*D1879,2)</f>
        <v>21.59</v>
      </c>
    </row>
    <row r="1880" spans="1:7" x14ac:dyDescent="0.2">
      <c r="A1880" s="149">
        <v>5</v>
      </c>
      <c r="B1880" s="138" t="s">
        <v>4140</v>
      </c>
      <c r="C1880" s="148">
        <v>5.12</v>
      </c>
      <c r="D1880" s="148">
        <v>11.16</v>
      </c>
      <c r="E1880" s="83">
        <v>117.99</v>
      </c>
      <c r="F1880" s="139">
        <v>0.8</v>
      </c>
      <c r="G1880" s="161">
        <f>TRUNC(F1880*D1880,2)</f>
        <v>8.92</v>
      </c>
    </row>
    <row r="1881" spans="1:7" x14ac:dyDescent="0.2">
      <c r="A1881" s="311" t="s">
        <v>4138</v>
      </c>
      <c r="B1881" s="311"/>
      <c r="C1881" s="311"/>
      <c r="D1881" s="311"/>
      <c r="E1881" s="311"/>
      <c r="F1881" s="311"/>
      <c r="G1881" s="155">
        <f>SUM(G1879:G1880)</f>
        <v>30.509999999999998</v>
      </c>
    </row>
    <row r="1882" spans="1:7" x14ac:dyDescent="0.2">
      <c r="G1882" s="144"/>
    </row>
    <row r="1883" spans="1:7" ht="21" x14ac:dyDescent="0.2">
      <c r="A1883" s="175" t="s">
        <v>4118</v>
      </c>
      <c r="B1883" s="174" t="s">
        <v>4130</v>
      </c>
      <c r="C1883" s="171" t="s">
        <v>4129</v>
      </c>
      <c r="D1883" s="171" t="s">
        <v>4128</v>
      </c>
      <c r="E1883" s="171" t="s">
        <v>4116</v>
      </c>
      <c r="F1883" s="173" t="s">
        <v>4127</v>
      </c>
      <c r="G1883" s="144"/>
    </row>
    <row r="1884" spans="1:7" x14ac:dyDescent="0.2">
      <c r="A1884" s="129">
        <v>2033</v>
      </c>
      <c r="B1884" s="128" t="s">
        <v>3688</v>
      </c>
      <c r="C1884" s="127" t="s">
        <v>3287</v>
      </c>
      <c r="D1884" s="127">
        <v>0.33</v>
      </c>
      <c r="E1884" s="127">
        <v>31.5</v>
      </c>
      <c r="F1884" s="127">
        <f t="shared" ref="F1884:F1889" si="22">TRUNC(E1884*D1884,2)</f>
        <v>10.39</v>
      </c>
      <c r="G1884" s="144"/>
    </row>
    <row r="1885" spans="1:7" x14ac:dyDescent="0.2">
      <c r="A1885" s="139">
        <v>2387</v>
      </c>
      <c r="B1885" s="138" t="s">
        <v>4061</v>
      </c>
      <c r="C1885" s="137" t="s">
        <v>3285</v>
      </c>
      <c r="D1885" s="137">
        <v>122.26</v>
      </c>
      <c r="E1885" s="137">
        <v>2.8E-3</v>
      </c>
      <c r="F1885" s="127">
        <f t="shared" si="22"/>
        <v>0.34</v>
      </c>
      <c r="G1885" s="144"/>
    </row>
    <row r="1886" spans="1:7" x14ac:dyDescent="0.2">
      <c r="A1886" s="139">
        <v>2386</v>
      </c>
      <c r="B1886" s="138" t="s">
        <v>4135</v>
      </c>
      <c r="C1886" s="137" t="s">
        <v>3285</v>
      </c>
      <c r="D1886" s="137">
        <v>114.18</v>
      </c>
      <c r="E1886" s="137">
        <v>2.8E-3</v>
      </c>
      <c r="F1886" s="127">
        <f t="shared" si="22"/>
        <v>0.31</v>
      </c>
      <c r="G1886" s="144"/>
    </row>
    <row r="1887" spans="1:7" x14ac:dyDescent="0.2">
      <c r="A1887" s="139">
        <v>104</v>
      </c>
      <c r="B1887" s="138" t="s">
        <v>4282</v>
      </c>
      <c r="C1887" s="137" t="s">
        <v>3285</v>
      </c>
      <c r="D1887" s="137">
        <v>146.28</v>
      </c>
      <c r="E1887" s="137">
        <v>2.2249999999999999E-2</v>
      </c>
      <c r="F1887" s="127">
        <f t="shared" si="22"/>
        <v>3.25</v>
      </c>
      <c r="G1887" s="144"/>
    </row>
    <row r="1888" spans="1:7" x14ac:dyDescent="0.2">
      <c r="A1888" s="139">
        <v>1221</v>
      </c>
      <c r="B1888" s="138" t="s">
        <v>3336</v>
      </c>
      <c r="C1888" s="137" t="s">
        <v>3292</v>
      </c>
      <c r="D1888" s="137">
        <v>0.82</v>
      </c>
      <c r="E1888" s="137">
        <v>3.214</v>
      </c>
      <c r="F1888" s="127">
        <f t="shared" si="22"/>
        <v>2.63</v>
      </c>
      <c r="G1888" s="144"/>
    </row>
    <row r="1889" spans="1:7" x14ac:dyDescent="0.2">
      <c r="A1889" s="139">
        <v>1215</v>
      </c>
      <c r="B1889" s="138" t="s">
        <v>4134</v>
      </c>
      <c r="C1889" s="137" t="s">
        <v>3292</v>
      </c>
      <c r="D1889" s="137">
        <v>0.54</v>
      </c>
      <c r="E1889" s="137">
        <v>2.54</v>
      </c>
      <c r="F1889" s="127">
        <f t="shared" si="22"/>
        <v>1.37</v>
      </c>
      <c r="G1889" s="144"/>
    </row>
    <row r="1890" spans="1:7" x14ac:dyDescent="0.2">
      <c r="A1890" s="311" t="s">
        <v>4125</v>
      </c>
      <c r="B1890" s="311"/>
      <c r="C1890" s="311"/>
      <c r="D1890" s="311"/>
      <c r="E1890" s="311"/>
      <c r="F1890" s="165">
        <f>SUM(F1884:F1889)</f>
        <v>18.290000000000003</v>
      </c>
      <c r="G1890" s="144"/>
    </row>
    <row r="1891" spans="1:7" x14ac:dyDescent="0.2">
      <c r="G1891" s="144"/>
    </row>
    <row r="1892" spans="1:7" x14ac:dyDescent="0.2">
      <c r="A1892" s="312" t="s">
        <v>4124</v>
      </c>
      <c r="B1892" s="312"/>
      <c r="C1892" s="312"/>
      <c r="D1892" s="312"/>
      <c r="E1892" s="312"/>
      <c r="F1892" s="173">
        <f>F1890+G1881</f>
        <v>48.8</v>
      </c>
      <c r="G1892" s="144"/>
    </row>
    <row r="1893" spans="1:7" x14ac:dyDescent="0.2">
      <c r="A1893" s="312" t="s">
        <v>4742</v>
      </c>
      <c r="B1893" s="312"/>
      <c r="C1893" s="312"/>
      <c r="D1893" s="312"/>
      <c r="E1893" s="313"/>
      <c r="F1893" s="180">
        <f>TRUNC('compos apresentar'!F1892*bdi!$D$19,2)</f>
        <v>9.92</v>
      </c>
      <c r="G1893" s="144"/>
    </row>
    <row r="1894" spans="1:7" x14ac:dyDescent="0.2">
      <c r="A1894" s="312" t="s">
        <v>4123</v>
      </c>
      <c r="B1894" s="312"/>
      <c r="C1894" s="312"/>
      <c r="D1894" s="312"/>
      <c r="E1894" s="312"/>
      <c r="F1894" s="179">
        <f>SUM(F1892:F1893)</f>
        <v>58.72</v>
      </c>
      <c r="G1894" s="144"/>
    </row>
    <row r="1895" spans="1:7" x14ac:dyDescent="0.2">
      <c r="A1895" s="178"/>
      <c r="B1895" s="178"/>
      <c r="C1895" s="178"/>
      <c r="D1895" s="178"/>
      <c r="E1895" s="178"/>
      <c r="F1895" s="178"/>
      <c r="G1895" s="144"/>
    </row>
    <row r="1896" spans="1:7" x14ac:dyDescent="0.2">
      <c r="A1896" s="178"/>
      <c r="B1896" s="178"/>
      <c r="C1896" s="178"/>
      <c r="D1896" s="178"/>
      <c r="E1896" s="178"/>
      <c r="F1896" s="178"/>
      <c r="G1896" s="144"/>
    </row>
    <row r="1897" spans="1:7" x14ac:dyDescent="0.2">
      <c r="G1897" s="144"/>
    </row>
    <row r="1898" spans="1:7" ht="31.5" x14ac:dyDescent="0.2">
      <c r="A1898" s="314" t="s">
        <v>4667</v>
      </c>
      <c r="B1898" s="314"/>
      <c r="C1898" s="314"/>
      <c r="D1898" s="314"/>
      <c r="E1898" s="314"/>
      <c r="F1898" s="314"/>
      <c r="G1898" s="171" t="s">
        <v>4155</v>
      </c>
    </row>
    <row r="1899" spans="1:7" x14ac:dyDescent="0.2">
      <c r="G1899" s="144"/>
    </row>
    <row r="1900" spans="1:7" x14ac:dyDescent="0.2">
      <c r="G1900" s="144"/>
    </row>
    <row r="1901" spans="1:7" ht="21" x14ac:dyDescent="0.2">
      <c r="A1901" s="175" t="s">
        <v>4118</v>
      </c>
      <c r="B1901" s="174" t="s">
        <v>4117</v>
      </c>
      <c r="C1901" s="171" t="s">
        <v>4114</v>
      </c>
      <c r="D1901" s="171" t="s">
        <v>4113</v>
      </c>
      <c r="E1901" s="171" t="s">
        <v>4112</v>
      </c>
      <c r="F1901" s="182" t="s">
        <v>4116</v>
      </c>
      <c r="G1901" s="181" t="s">
        <v>4115</v>
      </c>
    </row>
    <row r="1902" spans="1:7" x14ac:dyDescent="0.2">
      <c r="A1902" s="162">
        <v>5</v>
      </c>
      <c r="B1902" s="128" t="s">
        <v>4140</v>
      </c>
      <c r="C1902" s="148">
        <v>5.12</v>
      </c>
      <c r="D1902" s="148">
        <v>11.16</v>
      </c>
      <c r="E1902" s="83">
        <v>117.99</v>
      </c>
      <c r="F1902" s="127">
        <v>2.5499999999999998</v>
      </c>
      <c r="G1902" s="161">
        <f t="shared" ref="G1902:G1908" si="23">TRUNC(F1902*D1902,2)</f>
        <v>28.45</v>
      </c>
    </row>
    <row r="1903" spans="1:7" x14ac:dyDescent="0.2">
      <c r="A1903" s="149">
        <v>4</v>
      </c>
      <c r="B1903" s="138" t="s">
        <v>4262</v>
      </c>
      <c r="C1903" s="152">
        <v>8.56</v>
      </c>
      <c r="D1903" s="152">
        <v>18.649999999999999</v>
      </c>
      <c r="E1903" s="83">
        <v>117.99</v>
      </c>
      <c r="F1903" s="137">
        <v>1.7390000000000001</v>
      </c>
      <c r="G1903" s="161">
        <f t="shared" si="23"/>
        <v>32.43</v>
      </c>
    </row>
    <row r="1904" spans="1:7" x14ac:dyDescent="0.2">
      <c r="A1904" s="149">
        <v>32</v>
      </c>
      <c r="B1904" s="138" t="s">
        <v>3807</v>
      </c>
      <c r="C1904" s="148">
        <v>6.14</v>
      </c>
      <c r="D1904" s="148">
        <v>13.38</v>
      </c>
      <c r="E1904" s="83">
        <v>117.99</v>
      </c>
      <c r="F1904" s="137">
        <v>1.4999999999999999E-2</v>
      </c>
      <c r="G1904" s="161">
        <f t="shared" si="23"/>
        <v>0.2</v>
      </c>
    </row>
    <row r="1905" spans="1:7" x14ac:dyDescent="0.2">
      <c r="A1905" s="149">
        <v>25</v>
      </c>
      <c r="B1905" s="138" t="s">
        <v>4139</v>
      </c>
      <c r="C1905" s="148">
        <v>8.69</v>
      </c>
      <c r="D1905" s="148">
        <v>18.940000000000001</v>
      </c>
      <c r="E1905" s="83">
        <v>117.99</v>
      </c>
      <c r="F1905" s="137">
        <v>1.2E-2</v>
      </c>
      <c r="G1905" s="161">
        <f t="shared" si="23"/>
        <v>0.22</v>
      </c>
    </row>
    <row r="1906" spans="1:7" x14ac:dyDescent="0.2">
      <c r="A1906" s="149">
        <v>10</v>
      </c>
      <c r="B1906" s="138" t="s">
        <v>4143</v>
      </c>
      <c r="C1906" s="148">
        <v>8.56</v>
      </c>
      <c r="D1906" s="148">
        <v>18.649999999999999</v>
      </c>
      <c r="E1906" s="83">
        <v>117.99</v>
      </c>
      <c r="F1906" s="137">
        <v>2.4E-2</v>
      </c>
      <c r="G1906" s="161">
        <f t="shared" si="23"/>
        <v>0.44</v>
      </c>
    </row>
    <row r="1907" spans="1:7" x14ac:dyDescent="0.2">
      <c r="A1907" s="149">
        <v>6</v>
      </c>
      <c r="B1907" s="138" t="s">
        <v>4142</v>
      </c>
      <c r="C1907" s="152">
        <v>8.56</v>
      </c>
      <c r="D1907" s="152">
        <v>18.649999999999999</v>
      </c>
      <c r="E1907" s="83">
        <v>117.99</v>
      </c>
      <c r="F1907" s="137">
        <v>9.8100000000000007E-2</v>
      </c>
      <c r="G1907" s="161">
        <f t="shared" si="23"/>
        <v>1.82</v>
      </c>
    </row>
    <row r="1908" spans="1:7" x14ac:dyDescent="0.2">
      <c r="A1908" s="149">
        <v>8</v>
      </c>
      <c r="B1908" s="138" t="s">
        <v>4141</v>
      </c>
      <c r="C1908" s="152">
        <v>5.65</v>
      </c>
      <c r="D1908" s="152">
        <v>12.31</v>
      </c>
      <c r="E1908" s="83">
        <v>117.99</v>
      </c>
      <c r="F1908" s="137">
        <v>0.124</v>
      </c>
      <c r="G1908" s="161">
        <f t="shared" si="23"/>
        <v>1.52</v>
      </c>
    </row>
    <row r="1909" spans="1:7" x14ac:dyDescent="0.2">
      <c r="A1909" s="311" t="s">
        <v>4138</v>
      </c>
      <c r="B1909" s="311"/>
      <c r="C1909" s="311"/>
      <c r="D1909" s="311"/>
      <c r="E1909" s="311"/>
      <c r="F1909" s="311"/>
      <c r="G1909" s="155">
        <f>SUM(G1902:G1908)</f>
        <v>65.08</v>
      </c>
    </row>
    <row r="1910" spans="1:7" x14ac:dyDescent="0.2">
      <c r="G1910" s="144"/>
    </row>
    <row r="1911" spans="1:7" ht="21" x14ac:dyDescent="0.2">
      <c r="A1911" s="175" t="s">
        <v>4118</v>
      </c>
      <c r="B1911" s="174" t="s">
        <v>4130</v>
      </c>
      <c r="C1911" s="171" t="s">
        <v>4129</v>
      </c>
      <c r="D1911" s="171" t="s">
        <v>4128</v>
      </c>
      <c r="E1911" s="171" t="s">
        <v>4116</v>
      </c>
      <c r="F1911" s="173" t="s">
        <v>4127</v>
      </c>
      <c r="G1911" s="144"/>
    </row>
    <row r="1912" spans="1:7" x14ac:dyDescent="0.2">
      <c r="A1912" s="129">
        <v>2804</v>
      </c>
      <c r="B1912" s="128" t="s">
        <v>3306</v>
      </c>
      <c r="C1912" s="127" t="s">
        <v>3285</v>
      </c>
      <c r="D1912" s="127">
        <v>145.30000000000001</v>
      </c>
      <c r="E1912" s="127">
        <v>1.4E-2</v>
      </c>
      <c r="F1912" s="127">
        <f t="shared" ref="F1912:F1925" si="24">TRUNC(E1912*D1912,2)</f>
        <v>2.0299999999999998</v>
      </c>
      <c r="G1912" s="144"/>
    </row>
    <row r="1913" spans="1:7" x14ac:dyDescent="0.2">
      <c r="A1913" s="139">
        <v>2033</v>
      </c>
      <c r="B1913" s="138" t="s">
        <v>3688</v>
      </c>
      <c r="C1913" s="137" t="s">
        <v>3287</v>
      </c>
      <c r="D1913" s="127">
        <v>0.33</v>
      </c>
      <c r="E1913" s="137">
        <v>59.03</v>
      </c>
      <c r="F1913" s="127">
        <f t="shared" si="24"/>
        <v>19.47</v>
      </c>
      <c r="G1913" s="144"/>
    </row>
    <row r="1914" spans="1:7" x14ac:dyDescent="0.2">
      <c r="A1914" s="139">
        <v>2023</v>
      </c>
      <c r="B1914" s="138" t="s">
        <v>4133</v>
      </c>
      <c r="C1914" s="137" t="s">
        <v>3290</v>
      </c>
      <c r="D1914" s="137">
        <v>12.28</v>
      </c>
      <c r="E1914" s="137">
        <v>0.09</v>
      </c>
      <c r="F1914" s="127">
        <f t="shared" si="24"/>
        <v>1.1000000000000001</v>
      </c>
      <c r="G1914" s="144"/>
    </row>
    <row r="1915" spans="1:7" x14ac:dyDescent="0.2">
      <c r="A1915" s="139">
        <v>1861</v>
      </c>
      <c r="B1915" s="138" t="s">
        <v>3317</v>
      </c>
      <c r="C1915" s="137" t="s">
        <v>3292</v>
      </c>
      <c r="D1915" s="137">
        <v>21.09</v>
      </c>
      <c r="E1915" s="137">
        <v>4.0000000000000001E-3</v>
      </c>
      <c r="F1915" s="127">
        <f t="shared" si="24"/>
        <v>0.08</v>
      </c>
      <c r="G1915" s="144"/>
    </row>
    <row r="1916" spans="1:7" x14ac:dyDescent="0.2">
      <c r="A1916" s="139">
        <v>2387</v>
      </c>
      <c r="B1916" s="138" t="s">
        <v>4061</v>
      </c>
      <c r="C1916" s="137" t="s">
        <v>3285</v>
      </c>
      <c r="D1916" s="137">
        <v>122.26</v>
      </c>
      <c r="E1916" s="137">
        <v>6.0000000000000001E-3</v>
      </c>
      <c r="F1916" s="127">
        <f t="shared" si="24"/>
        <v>0.73</v>
      </c>
      <c r="G1916" s="144"/>
    </row>
    <row r="1917" spans="1:7" x14ac:dyDescent="0.2">
      <c r="A1917" s="139">
        <v>2386</v>
      </c>
      <c r="B1917" s="138" t="s">
        <v>4135</v>
      </c>
      <c r="C1917" s="137" t="s">
        <v>3285</v>
      </c>
      <c r="D1917" s="137">
        <v>114.18</v>
      </c>
      <c r="E1917" s="137">
        <v>0.01</v>
      </c>
      <c r="F1917" s="127">
        <f t="shared" si="24"/>
        <v>1.1399999999999999</v>
      </c>
      <c r="G1917" s="144"/>
    </row>
    <row r="1918" spans="1:7" x14ac:dyDescent="0.2">
      <c r="A1918" s="139">
        <v>2497</v>
      </c>
      <c r="B1918" s="138" t="s">
        <v>4059</v>
      </c>
      <c r="C1918" s="137" t="s">
        <v>3285</v>
      </c>
      <c r="D1918" s="137">
        <v>112.24</v>
      </c>
      <c r="E1918" s="137">
        <v>1.1299999999999999E-2</v>
      </c>
      <c r="F1918" s="127">
        <f t="shared" si="24"/>
        <v>1.26</v>
      </c>
      <c r="G1918" s="144"/>
    </row>
    <row r="1919" spans="1:7" x14ac:dyDescent="0.2">
      <c r="A1919" s="139">
        <v>104</v>
      </c>
      <c r="B1919" s="138" t="s">
        <v>4282</v>
      </c>
      <c r="C1919" s="137" t="s">
        <v>3285</v>
      </c>
      <c r="D1919" s="137">
        <v>146.28</v>
      </c>
      <c r="E1919" s="137">
        <v>4.1200000000000001E-2</v>
      </c>
      <c r="F1919" s="127">
        <f t="shared" si="24"/>
        <v>6.02</v>
      </c>
      <c r="G1919" s="144"/>
    </row>
    <row r="1920" spans="1:7" x14ac:dyDescent="0.2">
      <c r="A1920" s="139">
        <v>102</v>
      </c>
      <c r="B1920" s="138" t="s">
        <v>4137</v>
      </c>
      <c r="C1920" s="137" t="s">
        <v>3292</v>
      </c>
      <c r="D1920" s="137">
        <v>21.18</v>
      </c>
      <c r="E1920" s="137">
        <v>0.03</v>
      </c>
      <c r="F1920" s="127">
        <f t="shared" si="24"/>
        <v>0.63</v>
      </c>
      <c r="G1920" s="144"/>
    </row>
    <row r="1921" spans="1:7" x14ac:dyDescent="0.2">
      <c r="A1921" s="139">
        <v>2448</v>
      </c>
      <c r="B1921" s="138" t="s">
        <v>4136</v>
      </c>
      <c r="C1921" s="137" t="s">
        <v>3292</v>
      </c>
      <c r="D1921" s="127">
        <v>9.5299999999999994</v>
      </c>
      <c r="E1921" s="137">
        <v>1.4139999999999999</v>
      </c>
      <c r="F1921" s="127">
        <f t="shared" si="24"/>
        <v>13.47</v>
      </c>
      <c r="G1921" s="144"/>
    </row>
    <row r="1922" spans="1:7" x14ac:dyDescent="0.2">
      <c r="A1922" s="139">
        <v>2438</v>
      </c>
      <c r="B1922" s="138" t="s">
        <v>4106</v>
      </c>
      <c r="C1922" s="137" t="s">
        <v>3292</v>
      </c>
      <c r="D1922" s="137">
        <v>6.71</v>
      </c>
      <c r="E1922" s="137">
        <v>0.1172</v>
      </c>
      <c r="F1922" s="127">
        <f t="shared" si="24"/>
        <v>0.78</v>
      </c>
      <c r="G1922" s="144"/>
    </row>
    <row r="1923" spans="1:7" x14ac:dyDescent="0.2">
      <c r="A1923" s="139">
        <v>1221</v>
      </c>
      <c r="B1923" s="138" t="s">
        <v>3336</v>
      </c>
      <c r="C1923" s="137" t="s">
        <v>3292</v>
      </c>
      <c r="D1923" s="137">
        <v>0.82</v>
      </c>
      <c r="E1923" s="137">
        <v>6.17</v>
      </c>
      <c r="F1923" s="127">
        <f t="shared" si="24"/>
        <v>5.05</v>
      </c>
      <c r="G1923" s="144"/>
    </row>
    <row r="1924" spans="1:7" x14ac:dyDescent="0.2">
      <c r="A1924" s="139">
        <v>1215</v>
      </c>
      <c r="B1924" s="138" t="s">
        <v>4134</v>
      </c>
      <c r="C1924" s="137" t="s">
        <v>3292</v>
      </c>
      <c r="D1924" s="137">
        <v>0.54</v>
      </c>
      <c r="E1924" s="137">
        <v>10.6236</v>
      </c>
      <c r="F1924" s="127">
        <f t="shared" si="24"/>
        <v>5.73</v>
      </c>
      <c r="G1924" s="144"/>
    </row>
    <row r="1925" spans="1:7" x14ac:dyDescent="0.2">
      <c r="A1925" s="139">
        <v>1696</v>
      </c>
      <c r="B1925" s="138" t="s">
        <v>4263</v>
      </c>
      <c r="C1925" s="137" t="s">
        <v>3294</v>
      </c>
      <c r="D1925" s="137">
        <v>34.520000000000003</v>
      </c>
      <c r="E1925" s="137">
        <v>7.7299999999999994E-2</v>
      </c>
      <c r="F1925" s="127">
        <f t="shared" si="24"/>
        <v>2.66</v>
      </c>
      <c r="G1925" s="144"/>
    </row>
    <row r="1926" spans="1:7" x14ac:dyDescent="0.2">
      <c r="A1926" s="311" t="s">
        <v>4125</v>
      </c>
      <c r="B1926" s="311"/>
      <c r="C1926" s="311"/>
      <c r="D1926" s="311"/>
      <c r="E1926" s="311"/>
      <c r="F1926" s="165">
        <f>SUM(F1912:F1925)</f>
        <v>60.149999999999991</v>
      </c>
      <c r="G1926" s="144"/>
    </row>
    <row r="1927" spans="1:7" x14ac:dyDescent="0.2">
      <c r="G1927" s="144"/>
    </row>
    <row r="1928" spans="1:7" x14ac:dyDescent="0.2">
      <c r="A1928" s="312" t="s">
        <v>4124</v>
      </c>
      <c r="B1928" s="312"/>
      <c r="C1928" s="312"/>
      <c r="D1928" s="312"/>
      <c r="E1928" s="312"/>
      <c r="F1928" s="173">
        <f>F1926+G1909</f>
        <v>125.22999999999999</v>
      </c>
      <c r="G1928" s="144"/>
    </row>
    <row r="1929" spans="1:7" ht="12.75" customHeight="1" x14ac:dyDescent="0.2">
      <c r="A1929" s="312" t="s">
        <v>4742</v>
      </c>
      <c r="B1929" s="312"/>
      <c r="C1929" s="312"/>
      <c r="D1929" s="312"/>
      <c r="E1929" s="313"/>
      <c r="F1929" s="180">
        <f>TRUNC('compos apresentar'!F1928*bdi!$D$19,2)</f>
        <v>25.47</v>
      </c>
      <c r="G1929" s="144"/>
    </row>
    <row r="1930" spans="1:7" x14ac:dyDescent="0.2">
      <c r="A1930" s="312" t="s">
        <v>4123</v>
      </c>
      <c r="B1930" s="312"/>
      <c r="C1930" s="312"/>
      <c r="D1930" s="312"/>
      <c r="E1930" s="312"/>
      <c r="F1930" s="179">
        <f>SUM(F1928:F1929)</f>
        <v>150.69999999999999</v>
      </c>
      <c r="G1930" s="144"/>
    </row>
    <row r="1931" spans="1:7" x14ac:dyDescent="0.2">
      <c r="A1931" s="178"/>
      <c r="B1931" s="178"/>
      <c r="C1931" s="178"/>
      <c r="D1931" s="178"/>
      <c r="E1931" s="178"/>
      <c r="F1931" s="178"/>
      <c r="G1931" s="144"/>
    </row>
    <row r="1932" spans="1:7" ht="31.5" x14ac:dyDescent="0.2">
      <c r="A1932" s="314" t="s">
        <v>4835</v>
      </c>
      <c r="B1932" s="314"/>
      <c r="C1932" s="314"/>
      <c r="D1932" s="314"/>
      <c r="E1932" s="314"/>
      <c r="F1932" s="314"/>
      <c r="G1932" s="171" t="s">
        <v>4155</v>
      </c>
    </row>
    <row r="1933" spans="1:7" x14ac:dyDescent="0.2">
      <c r="G1933" s="144"/>
    </row>
    <row r="1934" spans="1:7" ht="21" x14ac:dyDescent="0.2">
      <c r="A1934" s="175" t="s">
        <v>4118</v>
      </c>
      <c r="B1934" s="174" t="s">
        <v>4117</v>
      </c>
      <c r="C1934" s="171" t="s">
        <v>4114</v>
      </c>
      <c r="D1934" s="171" t="s">
        <v>4113</v>
      </c>
      <c r="E1934" s="171" t="s">
        <v>4112</v>
      </c>
      <c r="F1934" s="182" t="s">
        <v>4116</v>
      </c>
      <c r="G1934" s="181" t="s">
        <v>4115</v>
      </c>
    </row>
    <row r="1935" spans="1:7" x14ac:dyDescent="0.2">
      <c r="A1935" s="162">
        <v>4</v>
      </c>
      <c r="B1935" s="128" t="s">
        <v>4262</v>
      </c>
      <c r="C1935" s="152">
        <v>8.56</v>
      </c>
      <c r="D1935" s="152">
        <v>18.649999999999999</v>
      </c>
      <c r="E1935" s="83">
        <v>117.99</v>
      </c>
      <c r="F1935" s="140">
        <v>2.6635</v>
      </c>
      <c r="G1935" s="161">
        <f>TRUNC(F1935*D1935,2)</f>
        <v>49.67</v>
      </c>
    </row>
    <row r="1936" spans="1:7" x14ac:dyDescent="0.2">
      <c r="A1936" s="149">
        <v>5</v>
      </c>
      <c r="B1936" s="138" t="s">
        <v>4140</v>
      </c>
      <c r="C1936" s="148">
        <v>5.12</v>
      </c>
      <c r="D1936" s="148">
        <v>11.16</v>
      </c>
      <c r="E1936" s="83">
        <v>117.99</v>
      </c>
      <c r="F1936" s="136">
        <v>3.77</v>
      </c>
      <c r="G1936" s="161">
        <f>TRUNC(F1936*D1936,2)</f>
        <v>42.07</v>
      </c>
    </row>
    <row r="1937" spans="1:7" x14ac:dyDescent="0.2">
      <c r="A1937" s="311" t="s">
        <v>4138</v>
      </c>
      <c r="B1937" s="311"/>
      <c r="C1937" s="311"/>
      <c r="D1937" s="311"/>
      <c r="E1937" s="311"/>
      <c r="F1937" s="311"/>
      <c r="G1937" s="155">
        <f>SUM(G1935:G1936)</f>
        <v>91.740000000000009</v>
      </c>
    </row>
    <row r="1938" spans="1:7" x14ac:dyDescent="0.2">
      <c r="G1938" s="144"/>
    </row>
    <row r="1939" spans="1:7" ht="21" x14ac:dyDescent="0.2">
      <c r="A1939" s="175" t="s">
        <v>4118</v>
      </c>
      <c r="B1939" s="174" t="s">
        <v>4130</v>
      </c>
      <c r="C1939" s="171" t="s">
        <v>4129</v>
      </c>
      <c r="D1939" s="171" t="s">
        <v>4128</v>
      </c>
      <c r="E1939" s="171" t="s">
        <v>4116</v>
      </c>
      <c r="F1939" s="173" t="s">
        <v>4127</v>
      </c>
      <c r="G1939" s="144"/>
    </row>
    <row r="1940" spans="1:7" x14ac:dyDescent="0.2">
      <c r="A1940" s="129">
        <v>2033</v>
      </c>
      <c r="B1940" s="128" t="s">
        <v>3688</v>
      </c>
      <c r="C1940" s="127" t="s">
        <v>3287</v>
      </c>
      <c r="D1940" s="127">
        <v>0.33</v>
      </c>
      <c r="E1940" s="127">
        <v>92.4</v>
      </c>
      <c r="F1940" s="127">
        <f t="shared" ref="F1940:F1945" si="25">TRUNC(E1940*D1940,2)</f>
        <v>30.49</v>
      </c>
      <c r="G1940" s="144"/>
    </row>
    <row r="1941" spans="1:7" x14ac:dyDescent="0.2">
      <c r="A1941" s="139">
        <v>2387</v>
      </c>
      <c r="B1941" s="138" t="s">
        <v>4061</v>
      </c>
      <c r="C1941" s="137" t="s">
        <v>3285</v>
      </c>
      <c r="D1941" s="137">
        <v>122.26</v>
      </c>
      <c r="E1941" s="137">
        <v>0.01</v>
      </c>
      <c r="F1941" s="127">
        <f t="shared" si="25"/>
        <v>1.22</v>
      </c>
      <c r="G1941" s="144"/>
    </row>
    <row r="1942" spans="1:7" x14ac:dyDescent="0.2">
      <c r="A1942" s="139">
        <v>2386</v>
      </c>
      <c r="B1942" s="138" t="s">
        <v>4135</v>
      </c>
      <c r="C1942" s="137" t="s">
        <v>3285</v>
      </c>
      <c r="D1942" s="137">
        <v>114.18</v>
      </c>
      <c r="E1942" s="137">
        <v>1.06E-2</v>
      </c>
      <c r="F1942" s="127">
        <f t="shared" si="25"/>
        <v>1.21</v>
      </c>
      <c r="G1942" s="144"/>
    </row>
    <row r="1943" spans="1:7" x14ac:dyDescent="0.2">
      <c r="A1943" s="139">
        <v>104</v>
      </c>
      <c r="B1943" s="138" t="s">
        <v>4282</v>
      </c>
      <c r="C1943" s="137" t="s">
        <v>3285</v>
      </c>
      <c r="D1943" s="137">
        <v>146.28</v>
      </c>
      <c r="E1943" s="137">
        <v>6.6000000000000003E-2</v>
      </c>
      <c r="F1943" s="127">
        <f t="shared" si="25"/>
        <v>9.65</v>
      </c>
      <c r="G1943" s="144"/>
    </row>
    <row r="1944" spans="1:7" x14ac:dyDescent="0.2">
      <c r="A1944" s="139">
        <v>1221</v>
      </c>
      <c r="B1944" s="138" t="s">
        <v>3336</v>
      </c>
      <c r="C1944" s="137" t="s">
        <v>3292</v>
      </c>
      <c r="D1944" s="137">
        <v>0.82</v>
      </c>
      <c r="E1944" s="137">
        <v>9.4193999999999996</v>
      </c>
      <c r="F1944" s="127">
        <f t="shared" si="25"/>
        <v>7.72</v>
      </c>
      <c r="G1944" s="144"/>
    </row>
    <row r="1945" spans="1:7" x14ac:dyDescent="0.2">
      <c r="A1945" s="139">
        <v>1215</v>
      </c>
      <c r="B1945" s="138" t="s">
        <v>4134</v>
      </c>
      <c r="C1945" s="137" t="s">
        <v>3292</v>
      </c>
      <c r="D1945" s="137">
        <v>0.54</v>
      </c>
      <c r="E1945" s="137">
        <v>7.4305000000000003</v>
      </c>
      <c r="F1945" s="127">
        <f t="shared" si="25"/>
        <v>4.01</v>
      </c>
      <c r="G1945" s="144"/>
    </row>
    <row r="1946" spans="1:7" x14ac:dyDescent="0.2">
      <c r="A1946" s="311" t="s">
        <v>4125</v>
      </c>
      <c r="B1946" s="311"/>
      <c r="C1946" s="311"/>
      <c r="D1946" s="311"/>
      <c r="E1946" s="311"/>
      <c r="F1946" s="165">
        <f>SUM(F1940:F1945)</f>
        <v>54.29999999999999</v>
      </c>
      <c r="G1946" s="144"/>
    </row>
    <row r="1947" spans="1:7" x14ac:dyDescent="0.2">
      <c r="G1947" s="144"/>
    </row>
    <row r="1948" spans="1:7" x14ac:dyDescent="0.2">
      <c r="A1948" s="312" t="s">
        <v>4124</v>
      </c>
      <c r="B1948" s="312"/>
      <c r="C1948" s="312"/>
      <c r="D1948" s="312"/>
      <c r="E1948" s="312"/>
      <c r="F1948" s="173">
        <f>F1946+G1937</f>
        <v>146.04</v>
      </c>
      <c r="G1948" s="144"/>
    </row>
    <row r="1949" spans="1:7" x14ac:dyDescent="0.2">
      <c r="A1949" s="312" t="s">
        <v>4742</v>
      </c>
      <c r="B1949" s="312"/>
      <c r="C1949" s="312"/>
      <c r="D1949" s="312"/>
      <c r="E1949" s="313"/>
      <c r="F1949" s="180">
        <f>TRUNC('compos apresentar'!F1948*bdi!$D$19,2)</f>
        <v>29.7</v>
      </c>
      <c r="G1949" s="144"/>
    </row>
    <row r="1950" spans="1:7" x14ac:dyDescent="0.2">
      <c r="A1950" s="312" t="s">
        <v>4123</v>
      </c>
      <c r="B1950" s="312"/>
      <c r="C1950" s="312"/>
      <c r="D1950" s="312"/>
      <c r="E1950" s="312"/>
      <c r="F1950" s="179">
        <f>SUM(F1948:F1949)</f>
        <v>175.73999999999998</v>
      </c>
      <c r="G1950" s="144"/>
    </row>
    <row r="1951" spans="1:7" x14ac:dyDescent="0.2">
      <c r="A1951" s="178"/>
      <c r="B1951" s="178"/>
      <c r="C1951" s="178"/>
      <c r="D1951" s="178"/>
      <c r="E1951" s="178"/>
      <c r="F1951" s="178"/>
      <c r="G1951" s="144"/>
    </row>
    <row r="1952" spans="1:7" x14ac:dyDescent="0.2">
      <c r="G1952" s="144"/>
    </row>
    <row r="1953" spans="1:7" ht="31.5" x14ac:dyDescent="0.2">
      <c r="A1953" s="314" t="s">
        <v>4836</v>
      </c>
      <c r="B1953" s="314"/>
      <c r="C1953" s="314"/>
      <c r="D1953" s="314"/>
      <c r="E1953" s="314"/>
      <c r="F1953" s="314"/>
      <c r="G1953" s="171" t="s">
        <v>4155</v>
      </c>
    </row>
    <row r="1954" spans="1:7" x14ac:dyDescent="0.2">
      <c r="G1954" s="144"/>
    </row>
    <row r="1955" spans="1:7" ht="21" x14ac:dyDescent="0.2">
      <c r="A1955" s="175" t="s">
        <v>4118</v>
      </c>
      <c r="B1955" s="174" t="s">
        <v>4117</v>
      </c>
      <c r="C1955" s="171" t="s">
        <v>4114</v>
      </c>
      <c r="D1955" s="171" t="s">
        <v>4113</v>
      </c>
      <c r="E1955" s="171" t="s">
        <v>4112</v>
      </c>
      <c r="F1955" s="182" t="s">
        <v>4116</v>
      </c>
      <c r="G1955" s="181" t="s">
        <v>4115</v>
      </c>
    </row>
    <row r="1956" spans="1:7" x14ac:dyDescent="0.2">
      <c r="A1956" s="162">
        <v>5</v>
      </c>
      <c r="B1956" s="128" t="s">
        <v>4140</v>
      </c>
      <c r="C1956" s="148">
        <v>5.12</v>
      </c>
      <c r="D1956" s="148">
        <v>11.16</v>
      </c>
      <c r="E1956" s="83">
        <v>117.99</v>
      </c>
      <c r="F1956" s="127">
        <v>9.7200000000000006</v>
      </c>
      <c r="G1956" s="161">
        <f>TRUNC(F1956*D1956,2)</f>
        <v>108.47</v>
      </c>
    </row>
    <row r="1957" spans="1:7" x14ac:dyDescent="0.2">
      <c r="A1957" s="149">
        <v>4</v>
      </c>
      <c r="B1957" s="138" t="s">
        <v>4262</v>
      </c>
      <c r="C1957" s="152">
        <v>8.56</v>
      </c>
      <c r="D1957" s="152">
        <v>18.649999999999999</v>
      </c>
      <c r="E1957" s="83">
        <v>117.99</v>
      </c>
      <c r="F1957" s="137">
        <v>6.1230000000000002</v>
      </c>
      <c r="G1957" s="161">
        <f>TRUNC(F1957*D1957,2)</f>
        <v>114.19</v>
      </c>
    </row>
    <row r="1958" spans="1:7" x14ac:dyDescent="0.2">
      <c r="A1958" s="149">
        <v>32</v>
      </c>
      <c r="B1958" s="138" t="s">
        <v>3807</v>
      </c>
      <c r="C1958" s="148">
        <v>6.14</v>
      </c>
      <c r="D1958" s="148">
        <v>13.38</v>
      </c>
      <c r="E1958" s="83">
        <v>117.99</v>
      </c>
      <c r="F1958" s="137">
        <v>0.14050000000000001</v>
      </c>
      <c r="G1958" s="161">
        <f>TRUNC(F1958*D1958,2)</f>
        <v>1.87</v>
      </c>
    </row>
    <row r="1959" spans="1:7" x14ac:dyDescent="0.2">
      <c r="A1959" s="311" t="s">
        <v>4138</v>
      </c>
      <c r="B1959" s="311"/>
      <c r="C1959" s="311"/>
      <c r="D1959" s="311"/>
      <c r="E1959" s="311"/>
      <c r="F1959" s="311"/>
      <c r="G1959" s="155">
        <f>SUM(G1956:G1958)</f>
        <v>224.53</v>
      </c>
    </row>
    <row r="1960" spans="1:7" x14ac:dyDescent="0.2">
      <c r="G1960" s="144"/>
    </row>
    <row r="1961" spans="1:7" ht="21" x14ac:dyDescent="0.2">
      <c r="A1961" s="175" t="s">
        <v>4118</v>
      </c>
      <c r="B1961" s="174" t="s">
        <v>4130</v>
      </c>
      <c r="C1961" s="171" t="s">
        <v>4129</v>
      </c>
      <c r="D1961" s="171" t="s">
        <v>4128</v>
      </c>
      <c r="E1961" s="171" t="s">
        <v>4116</v>
      </c>
      <c r="F1961" s="173" t="s">
        <v>4127</v>
      </c>
      <c r="G1961" s="144"/>
    </row>
    <row r="1962" spans="1:7" x14ac:dyDescent="0.2">
      <c r="A1962" s="129">
        <v>2033</v>
      </c>
      <c r="B1962" s="128" t="s">
        <v>3688</v>
      </c>
      <c r="C1962" s="127" t="s">
        <v>3287</v>
      </c>
      <c r="D1962" s="127">
        <v>0.33</v>
      </c>
      <c r="E1962" s="127">
        <v>201.6</v>
      </c>
      <c r="F1962" s="127">
        <f t="shared" ref="F1962:F1968" si="26">TRUNC(E1962*D1962,2)</f>
        <v>66.52</v>
      </c>
      <c r="G1962" s="144"/>
    </row>
    <row r="1963" spans="1:7" x14ac:dyDescent="0.2">
      <c r="A1963" s="139">
        <v>1973</v>
      </c>
      <c r="B1963" s="138" t="s">
        <v>3740</v>
      </c>
      <c r="C1963" s="137" t="s">
        <v>3292</v>
      </c>
      <c r="D1963" s="137">
        <v>6.27</v>
      </c>
      <c r="E1963" s="137">
        <v>0.86</v>
      </c>
      <c r="F1963" s="127">
        <f t="shared" si="26"/>
        <v>5.39</v>
      </c>
      <c r="G1963" s="144"/>
    </row>
    <row r="1964" spans="1:7" x14ac:dyDescent="0.2">
      <c r="A1964" s="139">
        <v>1221</v>
      </c>
      <c r="B1964" s="138" t="s">
        <v>3336</v>
      </c>
      <c r="C1964" s="137" t="s">
        <v>3292</v>
      </c>
      <c r="D1964" s="137">
        <v>0.82</v>
      </c>
      <c r="E1964" s="137">
        <v>20.5</v>
      </c>
      <c r="F1964" s="127">
        <f t="shared" si="26"/>
        <v>16.809999999999999</v>
      </c>
      <c r="G1964" s="144"/>
    </row>
    <row r="1965" spans="1:7" x14ac:dyDescent="0.2">
      <c r="A1965" s="139">
        <v>1215</v>
      </c>
      <c r="B1965" s="138" t="s">
        <v>4134</v>
      </c>
      <c r="C1965" s="137" t="s">
        <v>3292</v>
      </c>
      <c r="D1965" s="137">
        <v>0.54</v>
      </c>
      <c r="E1965" s="137">
        <v>34.5</v>
      </c>
      <c r="F1965" s="127">
        <f t="shared" si="26"/>
        <v>18.63</v>
      </c>
      <c r="G1965" s="144"/>
    </row>
    <row r="1966" spans="1:7" x14ac:dyDescent="0.2">
      <c r="A1966" s="139">
        <v>104</v>
      </c>
      <c r="B1966" s="138" t="s">
        <v>4282</v>
      </c>
      <c r="C1966" s="137" t="s">
        <v>3285</v>
      </c>
      <c r="D1966" s="137">
        <v>146.28</v>
      </c>
      <c r="E1966" s="137">
        <v>0.1386</v>
      </c>
      <c r="F1966" s="127">
        <f t="shared" si="26"/>
        <v>20.27</v>
      </c>
      <c r="G1966" s="144"/>
    </row>
    <row r="1967" spans="1:7" x14ac:dyDescent="0.2">
      <c r="A1967" s="139">
        <v>2497</v>
      </c>
      <c r="B1967" s="138" t="s">
        <v>4059</v>
      </c>
      <c r="C1967" s="137" t="s">
        <v>3285</v>
      </c>
      <c r="D1967" s="137">
        <v>112.24</v>
      </c>
      <c r="E1967" s="137">
        <v>2.4799999999999999E-2</v>
      </c>
      <c r="F1967" s="127">
        <f t="shared" si="26"/>
        <v>2.78</v>
      </c>
      <c r="G1967" s="144"/>
    </row>
    <row r="1968" spans="1:7" x14ac:dyDescent="0.2">
      <c r="A1968" s="139">
        <v>2386</v>
      </c>
      <c r="B1968" s="138" t="s">
        <v>4135</v>
      </c>
      <c r="C1968" s="137" t="s">
        <v>3285</v>
      </c>
      <c r="D1968" s="137">
        <v>114.18</v>
      </c>
      <c r="E1968" s="137">
        <v>2.8000000000000001E-2</v>
      </c>
      <c r="F1968" s="127">
        <f t="shared" si="26"/>
        <v>3.19</v>
      </c>
      <c r="G1968" s="144"/>
    </row>
    <row r="1969" spans="1:7" x14ac:dyDescent="0.2">
      <c r="A1969" s="311" t="s">
        <v>4125</v>
      </c>
      <c r="B1969" s="311"/>
      <c r="C1969" s="311"/>
      <c r="D1969" s="311"/>
      <c r="E1969" s="311"/>
      <c r="F1969" s="165">
        <f>SUM(F1962:F1968)</f>
        <v>133.58999999999997</v>
      </c>
      <c r="G1969" s="144"/>
    </row>
    <row r="1970" spans="1:7" x14ac:dyDescent="0.2">
      <c r="G1970" s="144"/>
    </row>
    <row r="1971" spans="1:7" x14ac:dyDescent="0.2">
      <c r="A1971" s="312" t="s">
        <v>4124</v>
      </c>
      <c r="B1971" s="312"/>
      <c r="C1971" s="312"/>
      <c r="D1971" s="312"/>
      <c r="E1971" s="312"/>
      <c r="F1971" s="173">
        <f>F1969+G1959</f>
        <v>358.12</v>
      </c>
      <c r="G1971" s="144"/>
    </row>
    <row r="1972" spans="1:7" ht="12.75" customHeight="1" x14ac:dyDescent="0.2">
      <c r="A1972" s="312" t="s">
        <v>4742</v>
      </c>
      <c r="B1972" s="312"/>
      <c r="C1972" s="312"/>
      <c r="D1972" s="312"/>
      <c r="E1972" s="313"/>
      <c r="F1972" s="180">
        <f>TRUNC('compos apresentar'!F1971*bdi!$D$19,2)</f>
        <v>72.84</v>
      </c>
      <c r="G1972" s="144"/>
    </row>
    <row r="1973" spans="1:7" x14ac:dyDescent="0.2">
      <c r="A1973" s="312" t="s">
        <v>4123</v>
      </c>
      <c r="B1973" s="312"/>
      <c r="C1973" s="312"/>
      <c r="D1973" s="312"/>
      <c r="E1973" s="312"/>
      <c r="F1973" s="179">
        <f>SUM(F1971:F1972)</f>
        <v>430.96000000000004</v>
      </c>
      <c r="G1973" s="144"/>
    </row>
    <row r="1974" spans="1:7" x14ac:dyDescent="0.2">
      <c r="A1974" s="178"/>
      <c r="B1974" s="178"/>
      <c r="C1974" s="178"/>
      <c r="D1974" s="178"/>
      <c r="E1974" s="178"/>
      <c r="F1974" s="178"/>
      <c r="G1974" s="144"/>
    </row>
    <row r="1975" spans="1:7" ht="31.5" x14ac:dyDescent="0.2">
      <c r="A1975" s="314" t="s">
        <v>4837</v>
      </c>
      <c r="B1975" s="314"/>
      <c r="C1975" s="314"/>
      <c r="D1975" s="314"/>
      <c r="E1975" s="314"/>
      <c r="F1975" s="314"/>
      <c r="G1975" s="171" t="s">
        <v>4155</v>
      </c>
    </row>
    <row r="1976" spans="1:7" x14ac:dyDescent="0.2">
      <c r="G1976" s="144"/>
    </row>
    <row r="1977" spans="1:7" ht="21" x14ac:dyDescent="0.2">
      <c r="A1977" s="175" t="s">
        <v>4118</v>
      </c>
      <c r="B1977" s="174" t="s">
        <v>4117</v>
      </c>
      <c r="C1977" s="171" t="s">
        <v>4114</v>
      </c>
      <c r="D1977" s="171" t="s">
        <v>4113</v>
      </c>
      <c r="E1977" s="171" t="s">
        <v>4112</v>
      </c>
      <c r="F1977" s="182" t="s">
        <v>4116</v>
      </c>
      <c r="G1977" s="181" t="s">
        <v>4115</v>
      </c>
    </row>
    <row r="1978" spans="1:7" x14ac:dyDescent="0.2">
      <c r="A1978" s="162">
        <v>4</v>
      </c>
      <c r="B1978" s="128" t="s">
        <v>4262</v>
      </c>
      <c r="C1978" s="152">
        <v>8.56</v>
      </c>
      <c r="D1978" s="152">
        <v>18.649999999999999</v>
      </c>
      <c r="E1978" s="83">
        <v>117.99</v>
      </c>
      <c r="F1978" s="140">
        <v>5.8025000000000002</v>
      </c>
      <c r="G1978" s="161">
        <f>TRUNC(F1978*D1978,2)</f>
        <v>108.21</v>
      </c>
    </row>
    <row r="1979" spans="1:7" x14ac:dyDescent="0.2">
      <c r="A1979" s="149">
        <v>5</v>
      </c>
      <c r="B1979" s="138" t="s">
        <v>4140</v>
      </c>
      <c r="C1979" s="148">
        <v>5.12</v>
      </c>
      <c r="D1979" s="148">
        <v>11.16</v>
      </c>
      <c r="E1979" s="83">
        <v>117.99</v>
      </c>
      <c r="F1979" s="136">
        <v>8.07</v>
      </c>
      <c r="G1979" s="161">
        <f>TRUNC(F1979*D1979,2)</f>
        <v>90.06</v>
      </c>
    </row>
    <row r="1980" spans="1:7" x14ac:dyDescent="0.2">
      <c r="A1980" s="311" t="s">
        <v>4138</v>
      </c>
      <c r="B1980" s="311"/>
      <c r="C1980" s="311"/>
      <c r="D1980" s="311"/>
      <c r="E1980" s="311"/>
      <c r="F1980" s="311"/>
      <c r="G1980" s="152">
        <f>SUM(G1978:G1979)</f>
        <v>198.26999999999998</v>
      </c>
    </row>
    <row r="1981" spans="1:7" x14ac:dyDescent="0.2">
      <c r="G1981" s="144"/>
    </row>
    <row r="1982" spans="1:7" ht="21" x14ac:dyDescent="0.2">
      <c r="A1982" s="175" t="s">
        <v>4118</v>
      </c>
      <c r="B1982" s="174" t="s">
        <v>4130</v>
      </c>
      <c r="C1982" s="171" t="s">
        <v>4129</v>
      </c>
      <c r="D1982" s="171" t="s">
        <v>4128</v>
      </c>
      <c r="E1982" s="171" t="s">
        <v>4116</v>
      </c>
      <c r="F1982" s="173" t="s">
        <v>4127</v>
      </c>
      <c r="G1982" s="144"/>
    </row>
    <row r="1983" spans="1:7" x14ac:dyDescent="0.2">
      <c r="A1983" s="129">
        <v>2033</v>
      </c>
      <c r="B1983" s="128" t="s">
        <v>3688</v>
      </c>
      <c r="C1983" s="127" t="s">
        <v>3287</v>
      </c>
      <c r="D1983" s="127">
        <v>0.33</v>
      </c>
      <c r="E1983" s="127">
        <v>201.6</v>
      </c>
      <c r="F1983" s="127">
        <f t="shared" ref="F1983:F1988" si="27">TRUNC(E1983*D1983,2)</f>
        <v>66.52</v>
      </c>
      <c r="G1983" s="144"/>
    </row>
    <row r="1984" spans="1:7" x14ac:dyDescent="0.2">
      <c r="A1984" s="139">
        <v>2387</v>
      </c>
      <c r="B1984" s="138" t="s">
        <v>4061</v>
      </c>
      <c r="C1984" s="137" t="s">
        <v>3285</v>
      </c>
      <c r="D1984" s="137">
        <v>122.26</v>
      </c>
      <c r="E1984" s="137">
        <v>2.4E-2</v>
      </c>
      <c r="F1984" s="127">
        <f t="shared" si="27"/>
        <v>2.93</v>
      </c>
      <c r="G1984" s="144"/>
    </row>
    <row r="1985" spans="1:7" x14ac:dyDescent="0.2">
      <c r="A1985" s="139">
        <v>2386</v>
      </c>
      <c r="B1985" s="138" t="s">
        <v>4135</v>
      </c>
      <c r="C1985" s="137" t="s">
        <v>3285</v>
      </c>
      <c r="D1985" s="137">
        <v>114.18</v>
      </c>
      <c r="E1985" s="137">
        <v>2.4E-2</v>
      </c>
      <c r="F1985" s="127">
        <f t="shared" si="27"/>
        <v>2.74</v>
      </c>
      <c r="G1985" s="144"/>
    </row>
    <row r="1986" spans="1:7" x14ac:dyDescent="0.2">
      <c r="A1986" s="139">
        <v>104</v>
      </c>
      <c r="B1986" s="138" t="s">
        <v>4282</v>
      </c>
      <c r="C1986" s="137" t="s">
        <v>3285</v>
      </c>
      <c r="D1986" s="137">
        <v>146.28</v>
      </c>
      <c r="E1986" s="137">
        <v>0.1426</v>
      </c>
      <c r="F1986" s="127">
        <f t="shared" si="27"/>
        <v>20.85</v>
      </c>
      <c r="G1986" s="144"/>
    </row>
    <row r="1987" spans="1:7" x14ac:dyDescent="0.2">
      <c r="A1987" s="139">
        <v>1221</v>
      </c>
      <c r="B1987" s="138" t="s">
        <v>3336</v>
      </c>
      <c r="C1987" s="137" t="s">
        <v>3292</v>
      </c>
      <c r="D1987" s="137">
        <v>0.82</v>
      </c>
      <c r="E1987" s="137">
        <v>20.551400000000001</v>
      </c>
      <c r="F1987" s="127">
        <f t="shared" si="27"/>
        <v>16.850000000000001</v>
      </c>
      <c r="G1987" s="144"/>
    </row>
    <row r="1988" spans="1:7" x14ac:dyDescent="0.2">
      <c r="A1988" s="139">
        <v>1215</v>
      </c>
      <c r="B1988" s="138" t="s">
        <v>4134</v>
      </c>
      <c r="C1988" s="137" t="s">
        <v>3292</v>
      </c>
      <c r="D1988" s="137">
        <v>0.54</v>
      </c>
      <c r="E1988" s="137">
        <v>16.212</v>
      </c>
      <c r="F1988" s="127">
        <f t="shared" si="27"/>
        <v>8.75</v>
      </c>
      <c r="G1988" s="144"/>
    </row>
    <row r="1989" spans="1:7" x14ac:dyDescent="0.2">
      <c r="A1989" s="311" t="s">
        <v>4125</v>
      </c>
      <c r="B1989" s="311"/>
      <c r="C1989" s="311"/>
      <c r="D1989" s="311"/>
      <c r="E1989" s="311"/>
      <c r="F1989" s="165">
        <f>SUM(F1983:F1988)</f>
        <v>118.63999999999999</v>
      </c>
      <c r="G1989" s="144"/>
    </row>
    <row r="1990" spans="1:7" x14ac:dyDescent="0.2">
      <c r="G1990" s="144"/>
    </row>
    <row r="1991" spans="1:7" x14ac:dyDescent="0.2">
      <c r="A1991" s="312" t="s">
        <v>4124</v>
      </c>
      <c r="B1991" s="312"/>
      <c r="C1991" s="312"/>
      <c r="D1991" s="312"/>
      <c r="E1991" s="312"/>
      <c r="F1991" s="173">
        <f>F1989+G1980</f>
        <v>316.90999999999997</v>
      </c>
      <c r="G1991" s="144"/>
    </row>
    <row r="1992" spans="1:7" x14ac:dyDescent="0.2">
      <c r="A1992" s="312" t="s">
        <v>4742</v>
      </c>
      <c r="B1992" s="312"/>
      <c r="C1992" s="312"/>
      <c r="D1992" s="312"/>
      <c r="E1992" s="313"/>
      <c r="F1992" s="180">
        <f>TRUNC('compos apresentar'!F1991*bdi!$D$19,2)</f>
        <v>64.45</v>
      </c>
      <c r="G1992" s="144"/>
    </row>
    <row r="1993" spans="1:7" x14ac:dyDescent="0.2">
      <c r="A1993" s="312" t="s">
        <v>4123</v>
      </c>
      <c r="B1993" s="312"/>
      <c r="C1993" s="312"/>
      <c r="D1993" s="312"/>
      <c r="E1993" s="312"/>
      <c r="F1993" s="179">
        <f>SUM(F1991:F1992)</f>
        <v>381.35999999999996</v>
      </c>
      <c r="G1993" s="144"/>
    </row>
    <row r="1994" spans="1:7" x14ac:dyDescent="0.2">
      <c r="A1994" s="178"/>
      <c r="B1994" s="178"/>
      <c r="C1994" s="178"/>
      <c r="D1994" s="178"/>
      <c r="E1994" s="178"/>
      <c r="F1994" s="178"/>
      <c r="G1994" s="144"/>
    </row>
    <row r="1995" spans="1:7" x14ac:dyDescent="0.2">
      <c r="G1995" s="144"/>
    </row>
    <row r="1996" spans="1:7" ht="31.5" x14ac:dyDescent="0.2">
      <c r="A1996" s="314" t="s">
        <v>4838</v>
      </c>
      <c r="B1996" s="314"/>
      <c r="C1996" s="314"/>
      <c r="D1996" s="314"/>
      <c r="E1996" s="314"/>
      <c r="F1996" s="314"/>
      <c r="G1996" s="171" t="s">
        <v>4155</v>
      </c>
    </row>
    <row r="1997" spans="1:7" x14ac:dyDescent="0.2">
      <c r="G1997" s="144"/>
    </row>
    <row r="1998" spans="1:7" ht="21" x14ac:dyDescent="0.2">
      <c r="A1998" s="175" t="s">
        <v>4118</v>
      </c>
      <c r="B1998" s="174" t="s">
        <v>4117</v>
      </c>
      <c r="C1998" s="171" t="s">
        <v>4114</v>
      </c>
      <c r="D1998" s="171" t="s">
        <v>4113</v>
      </c>
      <c r="E1998" s="171" t="s">
        <v>4112</v>
      </c>
      <c r="F1998" s="182" t="s">
        <v>4116</v>
      </c>
      <c r="G1998" s="181" t="s">
        <v>4115</v>
      </c>
    </row>
    <row r="1999" spans="1:7" x14ac:dyDescent="0.2">
      <c r="A1999" s="162">
        <v>4</v>
      </c>
      <c r="B1999" s="128" t="s">
        <v>4262</v>
      </c>
      <c r="C1999" s="152">
        <v>8.56</v>
      </c>
      <c r="D1999" s="152">
        <v>18.649999999999999</v>
      </c>
      <c r="E1999" s="83">
        <v>117.99</v>
      </c>
      <c r="F1999" s="127">
        <v>12</v>
      </c>
      <c r="G1999" s="161">
        <f>TRUNC(F1999*D1999,2)</f>
        <v>223.8</v>
      </c>
    </row>
    <row r="2000" spans="1:7" x14ac:dyDescent="0.2">
      <c r="A2000" s="149">
        <v>5</v>
      </c>
      <c r="B2000" s="138" t="s">
        <v>4140</v>
      </c>
      <c r="C2000" s="148">
        <v>5.12</v>
      </c>
      <c r="D2000" s="148">
        <v>11.16</v>
      </c>
      <c r="E2000" s="83">
        <v>117.99</v>
      </c>
      <c r="F2000" s="137">
        <v>18.312999999999999</v>
      </c>
      <c r="G2000" s="161">
        <f>TRUNC(F2000*D2000,2)</f>
        <v>204.37</v>
      </c>
    </row>
    <row r="2001" spans="1:7" x14ac:dyDescent="0.2">
      <c r="A2001" s="311" t="s">
        <v>4138</v>
      </c>
      <c r="B2001" s="311"/>
      <c r="C2001" s="311"/>
      <c r="D2001" s="311"/>
      <c r="E2001" s="311"/>
      <c r="F2001" s="311"/>
      <c r="G2001" s="155">
        <f>SUM(G1999:G2000)</f>
        <v>428.17</v>
      </c>
    </row>
    <row r="2002" spans="1:7" x14ac:dyDescent="0.2">
      <c r="G2002" s="144"/>
    </row>
    <row r="2003" spans="1:7" ht="21" x14ac:dyDescent="0.2">
      <c r="A2003" s="175" t="s">
        <v>4118</v>
      </c>
      <c r="B2003" s="174" t="s">
        <v>4130</v>
      </c>
      <c r="C2003" s="171" t="s">
        <v>4129</v>
      </c>
      <c r="D2003" s="171" t="s">
        <v>4128</v>
      </c>
      <c r="E2003" s="171" t="s">
        <v>4116</v>
      </c>
      <c r="F2003" s="173" t="s">
        <v>4127</v>
      </c>
      <c r="G2003" s="144"/>
    </row>
    <row r="2004" spans="1:7" x14ac:dyDescent="0.2">
      <c r="A2004" s="129">
        <v>2033</v>
      </c>
      <c r="B2004" s="128" t="s">
        <v>3688</v>
      </c>
      <c r="C2004" s="127" t="s">
        <v>3287</v>
      </c>
      <c r="D2004" s="127">
        <v>0.33</v>
      </c>
      <c r="E2004" s="127">
        <v>414.96</v>
      </c>
      <c r="F2004" s="127">
        <f t="shared" ref="F2004:F2009" si="28">TRUNC(E2004*D2004,2)</f>
        <v>136.93</v>
      </c>
      <c r="G2004" s="144"/>
    </row>
    <row r="2005" spans="1:7" x14ac:dyDescent="0.2">
      <c r="A2005" s="139">
        <v>2387</v>
      </c>
      <c r="B2005" s="138" t="s">
        <v>4061</v>
      </c>
      <c r="C2005" s="137" t="s">
        <v>3285</v>
      </c>
      <c r="D2005" s="137">
        <v>122.26</v>
      </c>
      <c r="E2005" s="137">
        <v>4.7E-2</v>
      </c>
      <c r="F2005" s="127">
        <f t="shared" si="28"/>
        <v>5.74</v>
      </c>
      <c r="G2005" s="144"/>
    </row>
    <row r="2006" spans="1:7" x14ac:dyDescent="0.2">
      <c r="A2006" s="139">
        <v>2386</v>
      </c>
      <c r="B2006" s="138" t="s">
        <v>4135</v>
      </c>
      <c r="C2006" s="137" t="s">
        <v>3285</v>
      </c>
      <c r="D2006" s="137">
        <v>114.18</v>
      </c>
      <c r="E2006" s="137">
        <v>4.7E-2</v>
      </c>
      <c r="F2006" s="127">
        <f t="shared" si="28"/>
        <v>5.36</v>
      </c>
      <c r="G2006" s="144"/>
    </row>
    <row r="2007" spans="1:7" x14ac:dyDescent="0.2">
      <c r="A2007" s="139">
        <v>104</v>
      </c>
      <c r="B2007" s="138" t="s">
        <v>4282</v>
      </c>
      <c r="C2007" s="137" t="s">
        <v>3285</v>
      </c>
      <c r="D2007" s="137">
        <v>146.28</v>
      </c>
      <c r="E2007" s="137">
        <v>0.28684999999999999</v>
      </c>
      <c r="F2007" s="127">
        <f t="shared" si="28"/>
        <v>41.96</v>
      </c>
      <c r="G2007" s="144"/>
    </row>
    <row r="2008" spans="1:7" x14ac:dyDescent="0.2">
      <c r="A2008" s="139">
        <v>1221</v>
      </c>
      <c r="B2008" s="138" t="s">
        <v>3336</v>
      </c>
      <c r="C2008" s="137" t="s">
        <v>3292</v>
      </c>
      <c r="D2008" s="137">
        <v>0.82</v>
      </c>
      <c r="E2008" s="137">
        <v>42.301699999999997</v>
      </c>
      <c r="F2008" s="127">
        <f t="shared" si="28"/>
        <v>34.68</v>
      </c>
      <c r="G2008" s="144"/>
    </row>
    <row r="2009" spans="1:7" x14ac:dyDescent="0.2">
      <c r="A2009" s="139">
        <v>1215</v>
      </c>
      <c r="B2009" s="138" t="s">
        <v>4134</v>
      </c>
      <c r="C2009" s="137" t="s">
        <v>3292</v>
      </c>
      <c r="D2009" s="137">
        <v>0.54</v>
      </c>
      <c r="E2009" s="137">
        <v>33.369700000000002</v>
      </c>
      <c r="F2009" s="127">
        <f t="shared" si="28"/>
        <v>18.010000000000002</v>
      </c>
      <c r="G2009" s="144"/>
    </row>
    <row r="2010" spans="1:7" x14ac:dyDescent="0.2">
      <c r="A2010" s="311" t="s">
        <v>4125</v>
      </c>
      <c r="B2010" s="311"/>
      <c r="C2010" s="311"/>
      <c r="D2010" s="311"/>
      <c r="E2010" s="311"/>
      <c r="F2010" s="165">
        <f>SUM(F2004:F2009)</f>
        <v>242.68000000000004</v>
      </c>
      <c r="G2010" s="144"/>
    </row>
    <row r="2011" spans="1:7" x14ac:dyDescent="0.2">
      <c r="G2011" s="144"/>
    </row>
    <row r="2012" spans="1:7" x14ac:dyDescent="0.2">
      <c r="A2012" s="312" t="s">
        <v>4124</v>
      </c>
      <c r="B2012" s="312"/>
      <c r="C2012" s="312"/>
      <c r="D2012" s="312"/>
      <c r="E2012" s="312"/>
      <c r="F2012" s="173">
        <f>F2010+G2001</f>
        <v>670.85</v>
      </c>
      <c r="G2012" s="144"/>
    </row>
    <row r="2013" spans="1:7" ht="12.75" customHeight="1" x14ac:dyDescent="0.2">
      <c r="A2013" s="312" t="s">
        <v>4742</v>
      </c>
      <c r="B2013" s="312"/>
      <c r="C2013" s="312"/>
      <c r="D2013" s="312"/>
      <c r="E2013" s="313"/>
      <c r="F2013" s="180">
        <f>TRUNC('compos apresentar'!F2012*bdi!$D$19,2)</f>
        <v>136.44999999999999</v>
      </c>
      <c r="G2013" s="144"/>
    </row>
    <row r="2014" spans="1:7" x14ac:dyDescent="0.2">
      <c r="A2014" s="312" t="s">
        <v>4123</v>
      </c>
      <c r="B2014" s="312"/>
      <c r="C2014" s="312"/>
      <c r="D2014" s="312"/>
      <c r="E2014" s="312"/>
      <c r="F2014" s="179">
        <f>SUM(F2012:F2013)</f>
        <v>807.3</v>
      </c>
      <c r="G2014" s="144"/>
    </row>
    <row r="2015" spans="1:7" x14ac:dyDescent="0.2">
      <c r="A2015" s="178"/>
      <c r="B2015" s="178"/>
      <c r="C2015" s="178"/>
      <c r="D2015" s="178"/>
      <c r="E2015" s="178"/>
      <c r="F2015" s="178"/>
      <c r="G2015" s="144"/>
    </row>
    <row r="2016" spans="1:7" ht="31.5" x14ac:dyDescent="0.2">
      <c r="A2016" s="314" t="s">
        <v>4839</v>
      </c>
      <c r="B2016" s="314"/>
      <c r="C2016" s="314"/>
      <c r="D2016" s="314"/>
      <c r="E2016" s="314"/>
      <c r="F2016" s="314"/>
      <c r="G2016" s="171" t="s">
        <v>4155</v>
      </c>
    </row>
    <row r="2017" spans="1:7" x14ac:dyDescent="0.2">
      <c r="G2017" s="144"/>
    </row>
    <row r="2018" spans="1:7" ht="21" x14ac:dyDescent="0.2">
      <c r="A2018" s="175" t="s">
        <v>4118</v>
      </c>
      <c r="B2018" s="174" t="s">
        <v>4117</v>
      </c>
      <c r="C2018" s="171" t="s">
        <v>4114</v>
      </c>
      <c r="D2018" s="171" t="s">
        <v>4113</v>
      </c>
      <c r="E2018" s="171" t="s">
        <v>4112</v>
      </c>
      <c r="F2018" s="182" t="s">
        <v>4116</v>
      </c>
      <c r="G2018" s="181" t="s">
        <v>4115</v>
      </c>
    </row>
    <row r="2019" spans="1:7" x14ac:dyDescent="0.2">
      <c r="A2019" s="162">
        <v>12</v>
      </c>
      <c r="B2019" s="128" t="s">
        <v>4213</v>
      </c>
      <c r="C2019" s="152">
        <v>8.56</v>
      </c>
      <c r="D2019" s="152">
        <v>18.649999999999999</v>
      </c>
      <c r="E2019" s="83">
        <v>117.99</v>
      </c>
      <c r="F2019" s="127">
        <v>0.70399999999999996</v>
      </c>
      <c r="G2019" s="161">
        <f>TRUNC(F2019*D2019,2)</f>
        <v>13.12</v>
      </c>
    </row>
    <row r="2020" spans="1:7" x14ac:dyDescent="0.2">
      <c r="A2020" s="149">
        <v>8</v>
      </c>
      <c r="B2020" s="138" t="s">
        <v>4141</v>
      </c>
      <c r="C2020" s="152">
        <v>5.65</v>
      </c>
      <c r="D2020" s="152">
        <v>12.31</v>
      </c>
      <c r="E2020" s="83">
        <v>117.99</v>
      </c>
      <c r="F2020" s="137">
        <v>0.70350000000000001</v>
      </c>
      <c r="G2020" s="161">
        <f>TRUNC(F2020*D2020,2)</f>
        <v>8.66</v>
      </c>
    </row>
    <row r="2021" spans="1:7" x14ac:dyDescent="0.2">
      <c r="A2021" s="311" t="s">
        <v>4138</v>
      </c>
      <c r="B2021" s="311"/>
      <c r="C2021" s="311"/>
      <c r="D2021" s="311"/>
      <c r="E2021" s="311"/>
      <c r="F2021" s="311"/>
      <c r="G2021" s="155">
        <f>SUM(G2019:G2020)</f>
        <v>21.78</v>
      </c>
    </row>
    <row r="2022" spans="1:7" x14ac:dyDescent="0.2">
      <c r="G2022" s="144"/>
    </row>
    <row r="2023" spans="1:7" ht="21" x14ac:dyDescent="0.2">
      <c r="A2023" s="175" t="s">
        <v>4118</v>
      </c>
      <c r="B2023" s="174" t="s">
        <v>4130</v>
      </c>
      <c r="C2023" s="171" t="s">
        <v>4129</v>
      </c>
      <c r="D2023" s="171" t="s">
        <v>4128</v>
      </c>
      <c r="E2023" s="171" t="s">
        <v>4116</v>
      </c>
      <c r="F2023" s="173" t="s">
        <v>4127</v>
      </c>
      <c r="G2023" s="144"/>
    </row>
    <row r="2024" spans="1:7" ht="22.5" x14ac:dyDescent="0.2">
      <c r="A2024" s="129">
        <v>3128</v>
      </c>
      <c r="B2024" s="128" t="s">
        <v>4840</v>
      </c>
      <c r="C2024" s="127" t="s">
        <v>3287</v>
      </c>
      <c r="D2024" s="127">
        <v>22.42</v>
      </c>
      <c r="E2024" s="127">
        <v>1</v>
      </c>
      <c r="F2024" s="127">
        <f>TRUNC(E2024*D2024,2)</f>
        <v>22.42</v>
      </c>
      <c r="G2024" s="144"/>
    </row>
    <row r="2025" spans="1:7" x14ac:dyDescent="0.2">
      <c r="A2025" s="311" t="s">
        <v>4125</v>
      </c>
      <c r="B2025" s="311"/>
      <c r="C2025" s="311"/>
      <c r="D2025" s="311"/>
      <c r="E2025" s="311"/>
      <c r="F2025" s="165">
        <f>SUM(F2024)</f>
        <v>22.42</v>
      </c>
      <c r="G2025" s="144"/>
    </row>
    <row r="2026" spans="1:7" x14ac:dyDescent="0.2">
      <c r="G2026" s="144"/>
    </row>
    <row r="2027" spans="1:7" x14ac:dyDescent="0.2">
      <c r="A2027" s="312" t="s">
        <v>4124</v>
      </c>
      <c r="B2027" s="312"/>
      <c r="C2027" s="312"/>
      <c r="D2027" s="312"/>
      <c r="E2027" s="312"/>
      <c r="F2027" s="173">
        <f>F2025+G2021</f>
        <v>44.2</v>
      </c>
      <c r="G2027" s="144"/>
    </row>
    <row r="2028" spans="1:7" x14ac:dyDescent="0.2">
      <c r="A2028" s="312" t="s">
        <v>4742</v>
      </c>
      <c r="B2028" s="312"/>
      <c r="C2028" s="312"/>
      <c r="D2028" s="312"/>
      <c r="E2028" s="313"/>
      <c r="F2028" s="180">
        <f>TRUNC('compos apresentar'!F2027*bdi!$D$19,2)</f>
        <v>8.99</v>
      </c>
      <c r="G2028" s="144"/>
    </row>
    <row r="2029" spans="1:7" x14ac:dyDescent="0.2">
      <c r="A2029" s="312" t="s">
        <v>4123</v>
      </c>
      <c r="B2029" s="312"/>
      <c r="C2029" s="312"/>
      <c r="D2029" s="312"/>
      <c r="E2029" s="312"/>
      <c r="F2029" s="179">
        <f>SUM(F2027:F2028)</f>
        <v>53.190000000000005</v>
      </c>
      <c r="G2029" s="144"/>
    </row>
    <row r="2030" spans="1:7" x14ac:dyDescent="0.2">
      <c r="A2030" s="178"/>
      <c r="B2030" s="178"/>
      <c r="C2030" s="178"/>
      <c r="D2030" s="178"/>
      <c r="E2030" s="178"/>
      <c r="F2030" s="178"/>
      <c r="G2030" s="144"/>
    </row>
    <row r="2031" spans="1:7" x14ac:dyDescent="0.2">
      <c r="G2031" s="144"/>
    </row>
    <row r="2032" spans="1:7" ht="31.5" x14ac:dyDescent="0.2">
      <c r="A2032" s="314" t="s">
        <v>4666</v>
      </c>
      <c r="B2032" s="314"/>
      <c r="C2032" s="314"/>
      <c r="D2032" s="314"/>
      <c r="E2032" s="314"/>
      <c r="F2032" s="314"/>
      <c r="G2032" s="171" t="s">
        <v>4155</v>
      </c>
    </row>
    <row r="2033" spans="1:7" x14ac:dyDescent="0.2">
      <c r="G2033" s="144"/>
    </row>
    <row r="2034" spans="1:7" ht="21" x14ac:dyDescent="0.2">
      <c r="A2034" s="175" t="s">
        <v>4118</v>
      </c>
      <c r="B2034" s="174" t="s">
        <v>4117</v>
      </c>
      <c r="C2034" s="171" t="s">
        <v>4114</v>
      </c>
      <c r="D2034" s="171" t="s">
        <v>4113</v>
      </c>
      <c r="E2034" s="171" t="s">
        <v>4112</v>
      </c>
      <c r="F2034" s="182" t="s">
        <v>4116</v>
      </c>
      <c r="G2034" s="181" t="s">
        <v>4115</v>
      </c>
    </row>
    <row r="2035" spans="1:7" x14ac:dyDescent="0.2">
      <c r="A2035" s="162">
        <v>12</v>
      </c>
      <c r="B2035" s="128" t="s">
        <v>4213</v>
      </c>
      <c r="C2035" s="152">
        <v>8.56</v>
      </c>
      <c r="D2035" s="152">
        <v>18.649999999999999</v>
      </c>
      <c r="E2035" s="83">
        <v>117.99</v>
      </c>
      <c r="F2035" s="127">
        <v>1.2609999999999999</v>
      </c>
      <c r="G2035" s="161">
        <f>TRUNC(F2035*D2035,2)</f>
        <v>23.51</v>
      </c>
    </row>
    <row r="2036" spans="1:7" x14ac:dyDescent="0.2">
      <c r="A2036" s="149">
        <v>8</v>
      </c>
      <c r="B2036" s="138" t="s">
        <v>4141</v>
      </c>
      <c r="C2036" s="152">
        <v>5.65</v>
      </c>
      <c r="D2036" s="152">
        <v>12.31</v>
      </c>
      <c r="E2036" s="83">
        <v>117.99</v>
      </c>
      <c r="F2036" s="137">
        <v>1.252</v>
      </c>
      <c r="G2036" s="161">
        <f>TRUNC(F2036*D2036,2)</f>
        <v>15.41</v>
      </c>
    </row>
    <row r="2037" spans="1:7" x14ac:dyDescent="0.2">
      <c r="A2037" s="311" t="s">
        <v>4138</v>
      </c>
      <c r="B2037" s="311"/>
      <c r="C2037" s="311"/>
      <c r="D2037" s="311"/>
      <c r="E2037" s="311"/>
      <c r="F2037" s="311"/>
      <c r="G2037" s="155">
        <f>SUM(G2035:G2036)</f>
        <v>38.92</v>
      </c>
    </row>
    <row r="2038" spans="1:7" x14ac:dyDescent="0.2">
      <c r="G2038" s="144"/>
    </row>
    <row r="2039" spans="1:7" ht="21" x14ac:dyDescent="0.2">
      <c r="A2039" s="175" t="s">
        <v>4118</v>
      </c>
      <c r="B2039" s="174" t="s">
        <v>4130</v>
      </c>
      <c r="C2039" s="171" t="s">
        <v>4129</v>
      </c>
      <c r="D2039" s="171" t="s">
        <v>4128</v>
      </c>
      <c r="E2039" s="171" t="s">
        <v>4116</v>
      </c>
      <c r="F2039" s="173" t="s">
        <v>4127</v>
      </c>
      <c r="G2039" s="144"/>
    </row>
    <row r="2040" spans="1:7" ht="22.5" x14ac:dyDescent="0.2">
      <c r="A2040" s="129">
        <v>3129</v>
      </c>
      <c r="B2040" s="128" t="s">
        <v>4665</v>
      </c>
      <c r="C2040" s="127" t="s">
        <v>3287</v>
      </c>
      <c r="D2040" s="127">
        <v>38.58</v>
      </c>
      <c r="E2040" s="224">
        <v>0.98199999999999998</v>
      </c>
      <c r="F2040" s="127">
        <f>TRUNC(E2040*D2040,2)</f>
        <v>37.880000000000003</v>
      </c>
      <c r="G2040" s="144"/>
    </row>
    <row r="2041" spans="1:7" x14ac:dyDescent="0.2">
      <c r="A2041" s="311" t="s">
        <v>4125</v>
      </c>
      <c r="B2041" s="311"/>
      <c r="C2041" s="311"/>
      <c r="D2041" s="311"/>
      <c r="E2041" s="311"/>
      <c r="F2041" s="165">
        <f>SUM(F2040)</f>
        <v>37.880000000000003</v>
      </c>
      <c r="G2041" s="144"/>
    </row>
    <row r="2042" spans="1:7" x14ac:dyDescent="0.2">
      <c r="G2042" s="144"/>
    </row>
    <row r="2043" spans="1:7" x14ac:dyDescent="0.2">
      <c r="A2043" s="312" t="s">
        <v>4124</v>
      </c>
      <c r="B2043" s="312"/>
      <c r="C2043" s="312"/>
      <c r="D2043" s="312"/>
      <c r="E2043" s="312"/>
      <c r="F2043" s="173">
        <f>F2041+G2037</f>
        <v>76.800000000000011</v>
      </c>
      <c r="G2043" s="144"/>
    </row>
    <row r="2044" spans="1:7" ht="12.75" customHeight="1" x14ac:dyDescent="0.2">
      <c r="A2044" s="312" t="s">
        <v>4742</v>
      </c>
      <c r="B2044" s="312"/>
      <c r="C2044" s="312"/>
      <c r="D2044" s="312"/>
      <c r="E2044" s="313"/>
      <c r="F2044" s="180">
        <f>TRUNC('compos apresentar'!F2043*bdi!$D$19,2)</f>
        <v>15.62</v>
      </c>
      <c r="G2044" s="144"/>
    </row>
    <row r="2045" spans="1:7" x14ac:dyDescent="0.2">
      <c r="A2045" s="312" t="s">
        <v>4123</v>
      </c>
      <c r="B2045" s="312"/>
      <c r="C2045" s="312"/>
      <c r="D2045" s="312"/>
      <c r="E2045" s="312"/>
      <c r="F2045" s="179">
        <f>SUM(F2043:F2044)</f>
        <v>92.420000000000016</v>
      </c>
      <c r="G2045" s="144"/>
    </row>
    <row r="2046" spans="1:7" x14ac:dyDescent="0.2">
      <c r="A2046" s="178"/>
      <c r="B2046" s="178"/>
      <c r="C2046" s="178"/>
      <c r="D2046" s="178"/>
      <c r="E2046" s="178"/>
      <c r="F2046" s="178"/>
      <c r="G2046" s="144"/>
    </row>
    <row r="2047" spans="1:7" x14ac:dyDescent="0.2">
      <c r="A2047" s="178"/>
      <c r="B2047" s="178"/>
      <c r="C2047" s="178"/>
      <c r="D2047" s="178"/>
      <c r="E2047" s="178"/>
      <c r="F2047" s="178"/>
      <c r="G2047" s="144"/>
    </row>
    <row r="2048" spans="1:7" ht="31.5" x14ac:dyDescent="0.2">
      <c r="A2048" s="314" t="s">
        <v>4841</v>
      </c>
      <c r="B2048" s="314"/>
      <c r="C2048" s="314"/>
      <c r="D2048" s="314"/>
      <c r="E2048" s="314"/>
      <c r="F2048" s="314"/>
      <c r="G2048" s="171" t="s">
        <v>4155</v>
      </c>
    </row>
    <row r="2049" spans="1:7" x14ac:dyDescent="0.2">
      <c r="G2049" s="144"/>
    </row>
    <row r="2050" spans="1:7" ht="21" x14ac:dyDescent="0.2">
      <c r="A2050" s="175" t="s">
        <v>4118</v>
      </c>
      <c r="B2050" s="174" t="s">
        <v>4117</v>
      </c>
      <c r="C2050" s="171" t="s">
        <v>4114</v>
      </c>
      <c r="D2050" s="171" t="s">
        <v>4113</v>
      </c>
      <c r="E2050" s="171" t="s">
        <v>4112</v>
      </c>
      <c r="F2050" s="182" t="s">
        <v>4116</v>
      </c>
      <c r="G2050" s="181" t="s">
        <v>4115</v>
      </c>
    </row>
    <row r="2051" spans="1:7" x14ac:dyDescent="0.2">
      <c r="A2051" s="162">
        <v>12</v>
      </c>
      <c r="B2051" s="128" t="s">
        <v>4213</v>
      </c>
      <c r="C2051" s="152">
        <v>8.56</v>
      </c>
      <c r="D2051" s="152">
        <v>18.649999999999999</v>
      </c>
      <c r="E2051" s="83">
        <v>117.99</v>
      </c>
      <c r="F2051" s="127">
        <v>1.51</v>
      </c>
      <c r="G2051" s="161">
        <f>TRUNC(F2051*D2051,2)</f>
        <v>28.16</v>
      </c>
    </row>
    <row r="2052" spans="1:7" x14ac:dyDescent="0.2">
      <c r="A2052" s="149">
        <v>8</v>
      </c>
      <c r="B2052" s="138" t="s">
        <v>4141</v>
      </c>
      <c r="C2052" s="152">
        <v>5.65</v>
      </c>
      <c r="D2052" s="152">
        <v>12.31</v>
      </c>
      <c r="E2052" s="83">
        <v>117.99</v>
      </c>
      <c r="F2052" s="137">
        <v>1.506</v>
      </c>
      <c r="G2052" s="161">
        <f>TRUNC(F2052*D2052,2)</f>
        <v>18.53</v>
      </c>
    </row>
    <row r="2053" spans="1:7" x14ac:dyDescent="0.2">
      <c r="A2053" s="311" t="s">
        <v>4138</v>
      </c>
      <c r="B2053" s="311"/>
      <c r="C2053" s="311"/>
      <c r="D2053" s="311"/>
      <c r="E2053" s="311"/>
      <c r="F2053" s="311"/>
      <c r="G2053" s="155">
        <f>SUM(G2051:G2052)</f>
        <v>46.69</v>
      </c>
    </row>
    <row r="2054" spans="1:7" x14ac:dyDescent="0.2">
      <c r="G2054" s="144"/>
    </row>
    <row r="2055" spans="1:7" ht="21" x14ac:dyDescent="0.2">
      <c r="A2055" s="175" t="s">
        <v>4118</v>
      </c>
      <c r="B2055" s="174" t="s">
        <v>4130</v>
      </c>
      <c r="C2055" s="171" t="s">
        <v>4129</v>
      </c>
      <c r="D2055" s="171" t="s">
        <v>4128</v>
      </c>
      <c r="E2055" s="171" t="s">
        <v>4116</v>
      </c>
      <c r="F2055" s="173" t="s">
        <v>4127</v>
      </c>
      <c r="G2055" s="144"/>
    </row>
    <row r="2056" spans="1:7" ht="22.5" x14ac:dyDescent="0.2">
      <c r="A2056" s="129">
        <v>3130</v>
      </c>
      <c r="B2056" s="128" t="s">
        <v>4842</v>
      </c>
      <c r="C2056" s="127" t="s">
        <v>3287</v>
      </c>
      <c r="D2056" s="127">
        <v>49.11</v>
      </c>
      <c r="E2056" s="224">
        <v>1</v>
      </c>
      <c r="F2056" s="127">
        <f>TRUNC(E2056*D2056,2)</f>
        <v>49.11</v>
      </c>
      <c r="G2056" s="144"/>
    </row>
    <row r="2057" spans="1:7" x14ac:dyDescent="0.2">
      <c r="A2057" s="311" t="s">
        <v>4125</v>
      </c>
      <c r="B2057" s="311"/>
      <c r="C2057" s="311"/>
      <c r="D2057" s="311"/>
      <c r="E2057" s="311"/>
      <c r="F2057" s="165">
        <f>SUM(F2056)</f>
        <v>49.11</v>
      </c>
      <c r="G2057" s="144"/>
    </row>
    <row r="2058" spans="1:7" x14ac:dyDescent="0.2">
      <c r="G2058" s="144"/>
    </row>
    <row r="2059" spans="1:7" x14ac:dyDescent="0.2">
      <c r="A2059" s="312" t="s">
        <v>4124</v>
      </c>
      <c r="B2059" s="312"/>
      <c r="C2059" s="312"/>
      <c r="D2059" s="312"/>
      <c r="E2059" s="312"/>
      <c r="F2059" s="173">
        <f>F2057+G2053</f>
        <v>95.8</v>
      </c>
      <c r="G2059" s="144"/>
    </row>
    <row r="2060" spans="1:7" x14ac:dyDescent="0.2">
      <c r="A2060" s="312" t="s">
        <v>4742</v>
      </c>
      <c r="B2060" s="312"/>
      <c r="C2060" s="312"/>
      <c r="D2060" s="312"/>
      <c r="E2060" s="313"/>
      <c r="F2060" s="180">
        <f>TRUNC('compos apresentar'!F2059*bdi!$D$19,2)</f>
        <v>19.48</v>
      </c>
      <c r="G2060" s="144"/>
    </row>
    <row r="2061" spans="1:7" x14ac:dyDescent="0.2">
      <c r="A2061" s="312" t="s">
        <v>4123</v>
      </c>
      <c r="B2061" s="312"/>
      <c r="C2061" s="312"/>
      <c r="D2061" s="312"/>
      <c r="E2061" s="312"/>
      <c r="F2061" s="179">
        <f>SUM(F2059:F2060)</f>
        <v>115.28</v>
      </c>
      <c r="G2061" s="144"/>
    </row>
    <row r="2062" spans="1:7" x14ac:dyDescent="0.2">
      <c r="A2062" s="178"/>
      <c r="B2062" s="178"/>
      <c r="C2062" s="178"/>
      <c r="D2062" s="178"/>
      <c r="E2062" s="178"/>
      <c r="F2062" s="178"/>
      <c r="G2062" s="144"/>
    </row>
    <row r="2063" spans="1:7" ht="31.5" x14ac:dyDescent="0.2">
      <c r="A2063" s="314" t="s">
        <v>4664</v>
      </c>
      <c r="B2063" s="314"/>
      <c r="C2063" s="314"/>
      <c r="D2063" s="314"/>
      <c r="E2063" s="314"/>
      <c r="F2063" s="314"/>
      <c r="G2063" s="171" t="s">
        <v>4155</v>
      </c>
    </row>
    <row r="2064" spans="1:7" x14ac:dyDescent="0.2">
      <c r="G2064" s="144"/>
    </row>
    <row r="2065" spans="1:7" ht="21" x14ac:dyDescent="0.2">
      <c r="A2065" s="175" t="s">
        <v>4118</v>
      </c>
      <c r="B2065" s="174" t="s">
        <v>4117</v>
      </c>
      <c r="C2065" s="171" t="s">
        <v>4114</v>
      </c>
      <c r="D2065" s="171" t="s">
        <v>4113</v>
      </c>
      <c r="E2065" s="171" t="s">
        <v>4112</v>
      </c>
      <c r="F2065" s="182" t="s">
        <v>4116</v>
      </c>
      <c r="G2065" s="181" t="s">
        <v>4115</v>
      </c>
    </row>
    <row r="2066" spans="1:7" x14ac:dyDescent="0.2">
      <c r="A2066" s="162">
        <v>8</v>
      </c>
      <c r="B2066" s="128" t="s">
        <v>4141</v>
      </c>
      <c r="C2066" s="152">
        <v>5.65</v>
      </c>
      <c r="D2066" s="152">
        <v>12.31</v>
      </c>
      <c r="E2066" s="83">
        <v>117.99</v>
      </c>
      <c r="F2066" s="127">
        <v>0.151</v>
      </c>
      <c r="G2066" s="161">
        <f>TRUNC(F2066*D2066,2)</f>
        <v>1.85</v>
      </c>
    </row>
    <row r="2067" spans="1:7" x14ac:dyDescent="0.2">
      <c r="A2067" s="149">
        <v>12</v>
      </c>
      <c r="B2067" s="138" t="s">
        <v>4213</v>
      </c>
      <c r="C2067" s="152">
        <v>8.56</v>
      </c>
      <c r="D2067" s="152">
        <v>18.649999999999999</v>
      </c>
      <c r="E2067" s="83">
        <v>117.99</v>
      </c>
      <c r="F2067" s="137">
        <v>0.1507</v>
      </c>
      <c r="G2067" s="161">
        <f>TRUNC(F2067*D2067,2)</f>
        <v>2.81</v>
      </c>
    </row>
    <row r="2068" spans="1:7" x14ac:dyDescent="0.2">
      <c r="A2068" s="311" t="s">
        <v>4138</v>
      </c>
      <c r="B2068" s="311"/>
      <c r="C2068" s="311"/>
      <c r="D2068" s="311"/>
      <c r="E2068" s="311"/>
      <c r="F2068" s="311"/>
      <c r="G2068" s="155">
        <f>SUM(G2066:G2067)</f>
        <v>4.66</v>
      </c>
    </row>
    <row r="2069" spans="1:7" x14ac:dyDescent="0.2">
      <c r="G2069" s="144"/>
    </row>
    <row r="2070" spans="1:7" ht="21" x14ac:dyDescent="0.2">
      <c r="A2070" s="175" t="s">
        <v>4118</v>
      </c>
      <c r="B2070" s="174" t="s">
        <v>4130</v>
      </c>
      <c r="C2070" s="171" t="s">
        <v>4129</v>
      </c>
      <c r="D2070" s="171" t="s">
        <v>4128</v>
      </c>
      <c r="E2070" s="171" t="s">
        <v>4116</v>
      </c>
      <c r="F2070" s="173" t="s">
        <v>4127</v>
      </c>
      <c r="G2070" s="144"/>
    </row>
    <row r="2071" spans="1:7" ht="22.5" x14ac:dyDescent="0.2">
      <c r="A2071" s="129">
        <v>3136</v>
      </c>
      <c r="B2071" s="128" t="s">
        <v>4663</v>
      </c>
      <c r="C2071" s="127" t="s">
        <v>3287</v>
      </c>
      <c r="D2071" s="127">
        <v>4.42</v>
      </c>
      <c r="E2071" s="127" t="s">
        <v>3616</v>
      </c>
      <c r="F2071" s="127">
        <f>TRUNC(E2071*D2071,2)</f>
        <v>4.42</v>
      </c>
      <c r="G2071" s="144"/>
    </row>
    <row r="2072" spans="1:7" x14ac:dyDescent="0.2">
      <c r="A2072" s="311" t="s">
        <v>4125</v>
      </c>
      <c r="B2072" s="311"/>
      <c r="C2072" s="311"/>
      <c r="D2072" s="311"/>
      <c r="E2072" s="311"/>
      <c r="F2072" s="165">
        <f>F2071</f>
        <v>4.42</v>
      </c>
      <c r="G2072" s="144"/>
    </row>
    <row r="2073" spans="1:7" x14ac:dyDescent="0.2">
      <c r="G2073" s="144"/>
    </row>
    <row r="2074" spans="1:7" x14ac:dyDescent="0.2">
      <c r="A2074" s="312" t="s">
        <v>4124</v>
      </c>
      <c r="B2074" s="312"/>
      <c r="C2074" s="312"/>
      <c r="D2074" s="312"/>
      <c r="E2074" s="312"/>
      <c r="F2074" s="173">
        <f>F2072+G2068</f>
        <v>9.08</v>
      </c>
      <c r="G2074" s="144"/>
    </row>
    <row r="2075" spans="1:7" ht="12.75" customHeight="1" x14ac:dyDescent="0.2">
      <c r="A2075" s="312" t="s">
        <v>4742</v>
      </c>
      <c r="B2075" s="312"/>
      <c r="C2075" s="312"/>
      <c r="D2075" s="312"/>
      <c r="E2075" s="313"/>
      <c r="F2075" s="180">
        <f>TRUNC('compos apresentar'!F2074*bdi!$D$19,2)</f>
        <v>1.84</v>
      </c>
      <c r="G2075" s="144"/>
    </row>
    <row r="2076" spans="1:7" x14ac:dyDescent="0.2">
      <c r="A2076" s="312" t="s">
        <v>4123</v>
      </c>
      <c r="B2076" s="312"/>
      <c r="C2076" s="312"/>
      <c r="D2076" s="312"/>
      <c r="E2076" s="312"/>
      <c r="F2076" s="179">
        <f>SUM(F2074:F2075)</f>
        <v>10.92</v>
      </c>
      <c r="G2076" s="144"/>
    </row>
    <row r="2077" spans="1:7" x14ac:dyDescent="0.2">
      <c r="A2077" s="178"/>
      <c r="B2077" s="178"/>
      <c r="C2077" s="178"/>
      <c r="D2077" s="178"/>
      <c r="E2077" s="178"/>
      <c r="F2077" s="178"/>
      <c r="G2077" s="144"/>
    </row>
    <row r="2078" spans="1:7" ht="31.5" x14ac:dyDescent="0.2">
      <c r="A2078" s="314" t="s">
        <v>4843</v>
      </c>
      <c r="B2078" s="314"/>
      <c r="C2078" s="314"/>
      <c r="D2078" s="314"/>
      <c r="E2078" s="314"/>
      <c r="F2078" s="314"/>
      <c r="G2078" s="171" t="s">
        <v>4155</v>
      </c>
    </row>
    <row r="2079" spans="1:7" x14ac:dyDescent="0.2">
      <c r="G2079" s="144"/>
    </row>
    <row r="2080" spans="1:7" ht="21" x14ac:dyDescent="0.2">
      <c r="A2080" s="175" t="s">
        <v>4118</v>
      </c>
      <c r="B2080" s="174" t="s">
        <v>4117</v>
      </c>
      <c r="C2080" s="171" t="s">
        <v>4114</v>
      </c>
      <c r="D2080" s="171" t="s">
        <v>4113</v>
      </c>
      <c r="E2080" s="171" t="s">
        <v>4112</v>
      </c>
      <c r="F2080" s="182" t="s">
        <v>4116</v>
      </c>
      <c r="G2080" s="181" t="s">
        <v>4115</v>
      </c>
    </row>
    <row r="2081" spans="1:7" x14ac:dyDescent="0.2">
      <c r="A2081" s="162">
        <v>5</v>
      </c>
      <c r="B2081" s="128" t="s">
        <v>3745</v>
      </c>
      <c r="C2081" s="148">
        <v>5.12</v>
      </c>
      <c r="D2081" s="148">
        <v>11.16</v>
      </c>
      <c r="E2081" s="83">
        <v>117.99</v>
      </c>
      <c r="F2081" s="127">
        <v>2.181</v>
      </c>
      <c r="G2081" s="161">
        <f>TRUNC(F2081*D2081,2)</f>
        <v>24.33</v>
      </c>
    </row>
    <row r="2082" spans="1:7" x14ac:dyDescent="0.2">
      <c r="A2082" s="149">
        <v>4</v>
      </c>
      <c r="B2082" s="138" t="s">
        <v>3794</v>
      </c>
      <c r="C2082" s="152">
        <v>8.56</v>
      </c>
      <c r="D2082" s="152">
        <v>18.649999999999999</v>
      </c>
      <c r="E2082" s="83">
        <v>117.99</v>
      </c>
      <c r="F2082" s="137">
        <v>1.95</v>
      </c>
      <c r="G2082" s="161">
        <f>TRUNC(F2082*D2082,2)</f>
        <v>36.36</v>
      </c>
    </row>
    <row r="2083" spans="1:7" x14ac:dyDescent="0.2">
      <c r="A2083" s="149">
        <v>12</v>
      </c>
      <c r="B2083" s="138" t="s">
        <v>4213</v>
      </c>
      <c r="C2083" s="152">
        <v>8.56</v>
      </c>
      <c r="D2083" s="152">
        <v>18.649999999999999</v>
      </c>
      <c r="E2083" s="83">
        <v>117.99</v>
      </c>
      <c r="F2083" s="137">
        <v>0.15</v>
      </c>
      <c r="G2083" s="161">
        <f>TRUNC(F2083*D2083,2)</f>
        <v>2.79</v>
      </c>
    </row>
    <row r="2084" spans="1:7" x14ac:dyDescent="0.2">
      <c r="A2084" s="311" t="s">
        <v>4138</v>
      </c>
      <c r="B2084" s="311"/>
      <c r="C2084" s="311"/>
      <c r="D2084" s="311"/>
      <c r="E2084" s="311"/>
      <c r="F2084" s="311"/>
      <c r="G2084" s="155">
        <f>SUM(G2081:G2083)</f>
        <v>63.48</v>
      </c>
    </row>
    <row r="2085" spans="1:7" x14ac:dyDescent="0.2">
      <c r="G2085" s="144"/>
    </row>
    <row r="2086" spans="1:7" ht="21" x14ac:dyDescent="0.2">
      <c r="A2086" s="175" t="s">
        <v>4118</v>
      </c>
      <c r="B2086" s="174" t="s">
        <v>4130</v>
      </c>
      <c r="C2086" s="171" t="s">
        <v>4129</v>
      </c>
      <c r="D2086" s="171" t="s">
        <v>4128</v>
      </c>
      <c r="E2086" s="171" t="s">
        <v>4116</v>
      </c>
      <c r="F2086" s="173" t="s">
        <v>4127</v>
      </c>
      <c r="G2086" s="144"/>
    </row>
    <row r="2087" spans="1:7" x14ac:dyDescent="0.2">
      <c r="A2087" s="129">
        <v>2033</v>
      </c>
      <c r="B2087" s="128" t="s">
        <v>3688</v>
      </c>
      <c r="C2087" s="127" t="s">
        <v>3307</v>
      </c>
      <c r="D2087" s="127">
        <v>0.33</v>
      </c>
      <c r="E2087" s="127" t="s">
        <v>4845</v>
      </c>
      <c r="F2087" s="127">
        <f>TRUNC(E2087*D2087,2)</f>
        <v>36.96</v>
      </c>
      <c r="G2087" s="144"/>
    </row>
    <row r="2088" spans="1:7" x14ac:dyDescent="0.2">
      <c r="A2088" s="129">
        <v>104</v>
      </c>
      <c r="B2088" s="128" t="s">
        <v>3327</v>
      </c>
      <c r="C2088" s="127" t="s">
        <v>3362</v>
      </c>
      <c r="D2088" s="127">
        <v>146.28</v>
      </c>
      <c r="E2088" s="127" t="s">
        <v>4846</v>
      </c>
      <c r="F2088" s="127">
        <f t="shared" ref="F2088:F2091" si="29">TRUNC(E2088*D2088,2)</f>
        <v>2.92</v>
      </c>
      <c r="G2088" s="144"/>
    </row>
    <row r="2089" spans="1:7" x14ac:dyDescent="0.2">
      <c r="A2089" s="129">
        <v>1215</v>
      </c>
      <c r="B2089" s="128" t="s">
        <v>3293</v>
      </c>
      <c r="C2089" s="127" t="s">
        <v>3356</v>
      </c>
      <c r="D2089" s="127">
        <v>0.54</v>
      </c>
      <c r="E2089" s="127" t="s">
        <v>4847</v>
      </c>
      <c r="F2089" s="127">
        <f t="shared" si="29"/>
        <v>1.98</v>
      </c>
      <c r="G2089" s="144"/>
    </row>
    <row r="2090" spans="1:7" ht="33.75" x14ac:dyDescent="0.2">
      <c r="A2090" s="129">
        <v>3846</v>
      </c>
      <c r="B2090" s="128" t="s">
        <v>4844</v>
      </c>
      <c r="C2090" s="127" t="s">
        <v>3307</v>
      </c>
      <c r="D2090" s="127">
        <v>1130.28</v>
      </c>
      <c r="E2090" s="127" t="s">
        <v>4754</v>
      </c>
      <c r="F2090" s="127">
        <f t="shared" si="29"/>
        <v>1130.28</v>
      </c>
      <c r="G2090" s="144"/>
    </row>
    <row r="2091" spans="1:7" x14ac:dyDescent="0.2">
      <c r="A2091" s="129">
        <v>1221</v>
      </c>
      <c r="B2091" s="128" t="s">
        <v>3336</v>
      </c>
      <c r="C2091" s="127" t="s">
        <v>3356</v>
      </c>
      <c r="D2091" s="127">
        <v>0.82</v>
      </c>
      <c r="E2091" s="127" t="s">
        <v>4847</v>
      </c>
      <c r="F2091" s="127">
        <f t="shared" si="29"/>
        <v>3.01</v>
      </c>
      <c r="G2091" s="144"/>
    </row>
    <row r="2092" spans="1:7" x14ac:dyDescent="0.2">
      <c r="A2092" s="311" t="s">
        <v>4125</v>
      </c>
      <c r="B2092" s="311"/>
      <c r="C2092" s="311"/>
      <c r="D2092" s="311"/>
      <c r="E2092" s="311"/>
      <c r="F2092" s="165">
        <f>SUM(F2087:F2091)</f>
        <v>1175.1499999999999</v>
      </c>
      <c r="G2092" s="144"/>
    </row>
    <row r="2093" spans="1:7" x14ac:dyDescent="0.2">
      <c r="G2093" s="144"/>
    </row>
    <row r="2094" spans="1:7" x14ac:dyDescent="0.2">
      <c r="A2094" s="312" t="s">
        <v>4124</v>
      </c>
      <c r="B2094" s="312"/>
      <c r="C2094" s="312"/>
      <c r="D2094" s="312"/>
      <c r="E2094" s="312"/>
      <c r="F2094" s="173">
        <f>F2092+G2084</f>
        <v>1238.6299999999999</v>
      </c>
      <c r="G2094" s="144"/>
    </row>
    <row r="2095" spans="1:7" x14ac:dyDescent="0.2">
      <c r="A2095" s="312" t="s">
        <v>4742</v>
      </c>
      <c r="B2095" s="312"/>
      <c r="C2095" s="312"/>
      <c r="D2095" s="312"/>
      <c r="E2095" s="313"/>
      <c r="F2095" s="180">
        <f>TRUNC('compos apresentar'!F2094*bdi!$D$19,2)</f>
        <v>251.93</v>
      </c>
      <c r="G2095" s="144"/>
    </row>
    <row r="2096" spans="1:7" x14ac:dyDescent="0.2">
      <c r="A2096" s="312" t="s">
        <v>4123</v>
      </c>
      <c r="B2096" s="312"/>
      <c r="C2096" s="312"/>
      <c r="D2096" s="312"/>
      <c r="E2096" s="312"/>
      <c r="F2096" s="179">
        <f>SUM(F2094:F2095)</f>
        <v>1490.56</v>
      </c>
      <c r="G2096" s="144"/>
    </row>
    <row r="2097" spans="1:7" x14ac:dyDescent="0.2">
      <c r="A2097" s="178"/>
      <c r="B2097" s="178"/>
      <c r="C2097" s="178"/>
      <c r="D2097" s="178"/>
      <c r="E2097" s="178"/>
      <c r="F2097" s="178"/>
      <c r="G2097" s="144"/>
    </row>
    <row r="2098" spans="1:7" x14ac:dyDescent="0.2">
      <c r="G2098" s="144"/>
    </row>
    <row r="2099" spans="1:7" ht="31.5" x14ac:dyDescent="0.2">
      <c r="A2099" s="314" t="s">
        <v>4662</v>
      </c>
      <c r="B2099" s="314"/>
      <c r="C2099" s="314"/>
      <c r="D2099" s="314"/>
      <c r="E2099" s="314"/>
      <c r="F2099" s="314"/>
      <c r="G2099" s="171" t="s">
        <v>4155</v>
      </c>
    </row>
    <row r="2100" spans="1:7" x14ac:dyDescent="0.2">
      <c r="G2100" s="144"/>
    </row>
    <row r="2101" spans="1:7" ht="21" x14ac:dyDescent="0.2">
      <c r="A2101" s="175" t="s">
        <v>4118</v>
      </c>
      <c r="B2101" s="174" t="s">
        <v>4117</v>
      </c>
      <c r="C2101" s="171" t="s">
        <v>4114</v>
      </c>
      <c r="D2101" s="171" t="s">
        <v>4113</v>
      </c>
      <c r="E2101" s="171" t="s">
        <v>4112</v>
      </c>
      <c r="F2101" s="182" t="s">
        <v>4116</v>
      </c>
      <c r="G2101" s="181" t="s">
        <v>4115</v>
      </c>
    </row>
    <row r="2102" spans="1:7" x14ac:dyDescent="0.2">
      <c r="A2102" s="162">
        <v>8</v>
      </c>
      <c r="B2102" s="128" t="s">
        <v>4141</v>
      </c>
      <c r="C2102" s="152">
        <v>5.65</v>
      </c>
      <c r="D2102" s="152">
        <v>12.31</v>
      </c>
      <c r="E2102" s="83">
        <v>117.99</v>
      </c>
      <c r="F2102" s="127">
        <v>0.152</v>
      </c>
      <c r="G2102" s="161">
        <f>TRUNC(F2102*D2102,2)</f>
        <v>1.87</v>
      </c>
    </row>
    <row r="2103" spans="1:7" x14ac:dyDescent="0.2">
      <c r="A2103" s="149">
        <v>12</v>
      </c>
      <c r="B2103" s="138" t="s">
        <v>4213</v>
      </c>
      <c r="C2103" s="152">
        <v>8.56</v>
      </c>
      <c r="D2103" s="152">
        <v>18.649999999999999</v>
      </c>
      <c r="E2103" s="83">
        <v>117.99</v>
      </c>
      <c r="F2103" s="137">
        <v>0.15040000000000001</v>
      </c>
      <c r="G2103" s="161">
        <f>TRUNC(F2103*D2103,2)</f>
        <v>2.8</v>
      </c>
    </row>
    <row r="2104" spans="1:7" x14ac:dyDescent="0.2">
      <c r="A2104" s="311" t="s">
        <v>4138</v>
      </c>
      <c r="B2104" s="311"/>
      <c r="C2104" s="311"/>
      <c r="D2104" s="311"/>
      <c r="E2104" s="311"/>
      <c r="F2104" s="311"/>
      <c r="G2104" s="155">
        <f>SUM(G2102:G2103)</f>
        <v>4.67</v>
      </c>
    </row>
    <row r="2105" spans="1:7" x14ac:dyDescent="0.2">
      <c r="G2105" s="144"/>
    </row>
    <row r="2106" spans="1:7" ht="21" x14ac:dyDescent="0.2">
      <c r="A2106" s="175" t="s">
        <v>4118</v>
      </c>
      <c r="B2106" s="174" t="s">
        <v>4130</v>
      </c>
      <c r="C2106" s="171" t="s">
        <v>4129</v>
      </c>
      <c r="D2106" s="171" t="s">
        <v>4128</v>
      </c>
      <c r="E2106" s="171" t="s">
        <v>4116</v>
      </c>
      <c r="F2106" s="173" t="s">
        <v>4127</v>
      </c>
      <c r="G2106" s="144"/>
    </row>
    <row r="2107" spans="1:7" x14ac:dyDescent="0.2">
      <c r="A2107" s="129">
        <v>3138</v>
      </c>
      <c r="B2107" s="128" t="s">
        <v>3541</v>
      </c>
      <c r="C2107" s="127" t="s">
        <v>3287</v>
      </c>
      <c r="D2107" s="127">
        <v>2.2200000000000002</v>
      </c>
      <c r="E2107" s="127">
        <v>0.91</v>
      </c>
      <c r="F2107" s="127">
        <f>TRUNC(E2107*D2107,2)</f>
        <v>2.02</v>
      </c>
      <c r="G2107" s="144"/>
    </row>
    <row r="2108" spans="1:7" x14ac:dyDescent="0.2">
      <c r="A2108" s="311" t="s">
        <v>4125</v>
      </c>
      <c r="B2108" s="311"/>
      <c r="C2108" s="311"/>
      <c r="D2108" s="311"/>
      <c r="E2108" s="311"/>
      <c r="F2108" s="165">
        <f>SUM(F2107)</f>
        <v>2.02</v>
      </c>
      <c r="G2108" s="144"/>
    </row>
    <row r="2109" spans="1:7" x14ac:dyDescent="0.2">
      <c r="G2109" s="144"/>
    </row>
    <row r="2110" spans="1:7" x14ac:dyDescent="0.2">
      <c r="A2110" s="312" t="s">
        <v>4124</v>
      </c>
      <c r="B2110" s="312"/>
      <c r="C2110" s="312"/>
      <c r="D2110" s="312"/>
      <c r="E2110" s="312"/>
      <c r="F2110" s="173">
        <f>F2108+G2104</f>
        <v>6.6899999999999995</v>
      </c>
      <c r="G2110" s="144"/>
    </row>
    <row r="2111" spans="1:7" ht="12.75" customHeight="1" x14ac:dyDescent="0.2">
      <c r="A2111" s="312" t="s">
        <v>4742</v>
      </c>
      <c r="B2111" s="312"/>
      <c r="C2111" s="312"/>
      <c r="D2111" s="312"/>
      <c r="E2111" s="313"/>
      <c r="F2111" s="180">
        <f>TRUNC('compos apresentar'!F2110*bdi!$D$19,2)</f>
        <v>1.36</v>
      </c>
      <c r="G2111" s="144"/>
    </row>
    <row r="2112" spans="1:7" x14ac:dyDescent="0.2">
      <c r="A2112" s="312" t="s">
        <v>4123</v>
      </c>
      <c r="B2112" s="312"/>
      <c r="C2112" s="312"/>
      <c r="D2112" s="312"/>
      <c r="E2112" s="312"/>
      <c r="F2112" s="179">
        <f>SUM(F2110:F2111)</f>
        <v>8.0499999999999989</v>
      </c>
      <c r="G2112" s="144"/>
    </row>
    <row r="2113" spans="1:7" x14ac:dyDescent="0.2">
      <c r="A2113" s="178"/>
      <c r="B2113" s="178"/>
      <c r="C2113" s="178"/>
      <c r="D2113" s="178"/>
      <c r="E2113" s="178"/>
      <c r="F2113" s="178"/>
      <c r="G2113" s="144"/>
    </row>
    <row r="2114" spans="1:7" ht="31.5" x14ac:dyDescent="0.2">
      <c r="A2114" s="314" t="s">
        <v>4848</v>
      </c>
      <c r="B2114" s="314"/>
      <c r="C2114" s="314"/>
      <c r="D2114" s="314"/>
      <c r="E2114" s="314"/>
      <c r="F2114" s="314"/>
      <c r="G2114" s="171" t="s">
        <v>4155</v>
      </c>
    </row>
    <row r="2115" spans="1:7" x14ac:dyDescent="0.2">
      <c r="G2115" s="144"/>
    </row>
    <row r="2116" spans="1:7" ht="21" x14ac:dyDescent="0.2">
      <c r="A2116" s="175" t="s">
        <v>4118</v>
      </c>
      <c r="B2116" s="174" t="s">
        <v>4117</v>
      </c>
      <c r="C2116" s="171" t="s">
        <v>4114</v>
      </c>
      <c r="D2116" s="171" t="s">
        <v>4113</v>
      </c>
      <c r="E2116" s="171" t="s">
        <v>4112</v>
      </c>
      <c r="F2116" s="182" t="s">
        <v>4116</v>
      </c>
      <c r="G2116" s="181" t="s">
        <v>4115</v>
      </c>
    </row>
    <row r="2117" spans="1:7" x14ac:dyDescent="0.2">
      <c r="A2117" s="162">
        <v>8</v>
      </c>
      <c r="B2117" s="128" t="s">
        <v>4141</v>
      </c>
      <c r="C2117" s="152">
        <v>5.65</v>
      </c>
      <c r="D2117" s="152">
        <v>12.31</v>
      </c>
      <c r="E2117" s="83">
        <v>117.99</v>
      </c>
      <c r="F2117" s="127">
        <v>0.22800000000000001</v>
      </c>
      <c r="G2117" s="161">
        <f>TRUNC(F2117*D2117,2)</f>
        <v>2.8</v>
      </c>
    </row>
    <row r="2118" spans="1:7" x14ac:dyDescent="0.2">
      <c r="A2118" s="149">
        <v>12</v>
      </c>
      <c r="B2118" s="138" t="s">
        <v>4213</v>
      </c>
      <c r="C2118" s="152">
        <v>8.56</v>
      </c>
      <c r="D2118" s="152">
        <v>18.649999999999999</v>
      </c>
      <c r="E2118" s="83">
        <v>117.99</v>
      </c>
      <c r="F2118" s="137">
        <v>0.22800000000000001</v>
      </c>
      <c r="G2118" s="161">
        <f>TRUNC(F2118*D2118,2)</f>
        <v>4.25</v>
      </c>
    </row>
    <row r="2119" spans="1:7" x14ac:dyDescent="0.2">
      <c r="A2119" s="311" t="s">
        <v>4138</v>
      </c>
      <c r="B2119" s="311"/>
      <c r="C2119" s="311"/>
      <c r="D2119" s="311"/>
      <c r="E2119" s="311"/>
      <c r="F2119" s="311"/>
      <c r="G2119" s="155">
        <f>SUM(G2117:G2118)</f>
        <v>7.05</v>
      </c>
    </row>
    <row r="2120" spans="1:7" x14ac:dyDescent="0.2">
      <c r="G2120" s="144"/>
    </row>
    <row r="2121" spans="1:7" ht="21" x14ac:dyDescent="0.2">
      <c r="A2121" s="175" t="s">
        <v>4118</v>
      </c>
      <c r="B2121" s="174" t="s">
        <v>4130</v>
      </c>
      <c r="C2121" s="171" t="s">
        <v>4129</v>
      </c>
      <c r="D2121" s="171" t="s">
        <v>4128</v>
      </c>
      <c r="E2121" s="171" t="s">
        <v>4116</v>
      </c>
      <c r="F2121" s="173" t="s">
        <v>4127</v>
      </c>
      <c r="G2121" s="144"/>
    </row>
    <row r="2122" spans="1:7" ht="33.75" x14ac:dyDescent="0.2">
      <c r="A2122" s="129">
        <v>12001</v>
      </c>
      <c r="B2122" s="128" t="s">
        <v>4031</v>
      </c>
      <c r="C2122" s="127" t="s">
        <v>3287</v>
      </c>
      <c r="D2122" s="127">
        <v>5.69</v>
      </c>
      <c r="E2122" s="127">
        <v>1</v>
      </c>
      <c r="F2122" s="127">
        <f>TRUNC(E2122*D2122,2)</f>
        <v>5.69</v>
      </c>
      <c r="G2122" s="144"/>
    </row>
    <row r="2123" spans="1:7" x14ac:dyDescent="0.2">
      <c r="A2123" s="311" t="s">
        <v>4125</v>
      </c>
      <c r="B2123" s="311"/>
      <c r="C2123" s="311"/>
      <c r="D2123" s="311"/>
      <c r="E2123" s="311"/>
      <c r="F2123" s="165">
        <f>SUM(F2122)</f>
        <v>5.69</v>
      </c>
      <c r="G2123" s="144"/>
    </row>
    <row r="2124" spans="1:7" x14ac:dyDescent="0.2">
      <c r="G2124" s="144"/>
    </row>
    <row r="2125" spans="1:7" x14ac:dyDescent="0.2">
      <c r="A2125" s="312" t="s">
        <v>4124</v>
      </c>
      <c r="B2125" s="312"/>
      <c r="C2125" s="312"/>
      <c r="D2125" s="312"/>
      <c r="E2125" s="312"/>
      <c r="F2125" s="173">
        <f>F2123+G2119</f>
        <v>12.74</v>
      </c>
      <c r="G2125" s="144"/>
    </row>
    <row r="2126" spans="1:7" x14ac:dyDescent="0.2">
      <c r="A2126" s="312" t="s">
        <v>4742</v>
      </c>
      <c r="B2126" s="312"/>
      <c r="C2126" s="312"/>
      <c r="D2126" s="312"/>
      <c r="E2126" s="313"/>
      <c r="F2126" s="180">
        <f>TRUNC('compos apresentar'!F2125*bdi!$D$19,2)</f>
        <v>2.59</v>
      </c>
      <c r="G2126" s="144"/>
    </row>
    <row r="2127" spans="1:7" x14ac:dyDescent="0.2">
      <c r="A2127" s="312" t="s">
        <v>4123</v>
      </c>
      <c r="B2127" s="312"/>
      <c r="C2127" s="312"/>
      <c r="D2127" s="312"/>
      <c r="E2127" s="312"/>
      <c r="F2127" s="179">
        <f>SUM(F2125:F2126)</f>
        <v>15.33</v>
      </c>
      <c r="G2127" s="144"/>
    </row>
    <row r="2128" spans="1:7" x14ac:dyDescent="0.2">
      <c r="A2128" s="178"/>
      <c r="B2128" s="178"/>
      <c r="C2128" s="178"/>
      <c r="D2128" s="178"/>
      <c r="E2128" s="178"/>
      <c r="F2128" s="178"/>
      <c r="G2128" s="144"/>
    </row>
    <row r="2129" spans="1:7" x14ac:dyDescent="0.2">
      <c r="A2129" s="178"/>
      <c r="B2129" s="178"/>
      <c r="C2129" s="178"/>
      <c r="D2129" s="178"/>
      <c r="E2129" s="178"/>
      <c r="F2129" s="178"/>
      <c r="G2129" s="144"/>
    </row>
    <row r="2130" spans="1:7" ht="31.5" x14ac:dyDescent="0.2">
      <c r="A2130" s="314" t="s">
        <v>4661</v>
      </c>
      <c r="B2130" s="314"/>
      <c r="C2130" s="314"/>
      <c r="D2130" s="314"/>
      <c r="E2130" s="314"/>
      <c r="F2130" s="314"/>
      <c r="G2130" s="171" t="s">
        <v>4170</v>
      </c>
    </row>
    <row r="2131" spans="1:7" x14ac:dyDescent="0.2">
      <c r="G2131" s="144"/>
    </row>
    <row r="2132" spans="1:7" ht="21" x14ac:dyDescent="0.2">
      <c r="A2132" s="175" t="s">
        <v>4118</v>
      </c>
      <c r="B2132" s="174" t="s">
        <v>4117</v>
      </c>
      <c r="C2132" s="171" t="s">
        <v>4114</v>
      </c>
      <c r="D2132" s="171" t="s">
        <v>4113</v>
      </c>
      <c r="E2132" s="171" t="s">
        <v>4112</v>
      </c>
      <c r="F2132" s="182" t="s">
        <v>4116</v>
      </c>
      <c r="G2132" s="181" t="s">
        <v>4115</v>
      </c>
    </row>
    <row r="2133" spans="1:7" x14ac:dyDescent="0.2">
      <c r="A2133" s="162">
        <v>8</v>
      </c>
      <c r="B2133" s="128" t="s">
        <v>4141</v>
      </c>
      <c r="C2133" s="152">
        <v>5.65</v>
      </c>
      <c r="D2133" s="152">
        <v>12.31</v>
      </c>
      <c r="E2133" s="83">
        <v>117.99</v>
      </c>
      <c r="F2133" s="127">
        <v>2.0009999999999999</v>
      </c>
      <c r="G2133" s="161">
        <f>TRUNC(F2133*D2133,2)</f>
        <v>24.63</v>
      </c>
    </row>
    <row r="2134" spans="1:7" x14ac:dyDescent="0.2">
      <c r="A2134" s="149">
        <v>12</v>
      </c>
      <c r="B2134" s="138" t="s">
        <v>4213</v>
      </c>
      <c r="C2134" s="152">
        <v>8.56</v>
      </c>
      <c r="D2134" s="152">
        <v>18.649999999999999</v>
      </c>
      <c r="E2134" s="83">
        <v>117.99</v>
      </c>
      <c r="F2134" s="137">
        <v>2.0175000000000001</v>
      </c>
      <c r="G2134" s="161">
        <f>TRUNC(F2134*D2134,2)</f>
        <v>37.619999999999997</v>
      </c>
    </row>
    <row r="2135" spans="1:7" x14ac:dyDescent="0.2">
      <c r="A2135" s="311" t="s">
        <v>4138</v>
      </c>
      <c r="B2135" s="311"/>
      <c r="C2135" s="311"/>
      <c r="D2135" s="311"/>
      <c r="E2135" s="311"/>
      <c r="F2135" s="311"/>
      <c r="G2135" s="155">
        <f>SUM(G2133:G2134)</f>
        <v>62.25</v>
      </c>
    </row>
    <row r="2136" spans="1:7" x14ac:dyDescent="0.2">
      <c r="G2136" s="144"/>
    </row>
    <row r="2137" spans="1:7" ht="21" x14ac:dyDescent="0.2">
      <c r="A2137" s="175" t="s">
        <v>4118</v>
      </c>
      <c r="B2137" s="174" t="s">
        <v>4130</v>
      </c>
      <c r="C2137" s="171" t="s">
        <v>4129</v>
      </c>
      <c r="D2137" s="171" t="s">
        <v>4128</v>
      </c>
      <c r="E2137" s="171" t="s">
        <v>4116</v>
      </c>
      <c r="F2137" s="173" t="s">
        <v>4127</v>
      </c>
      <c r="G2137" s="144"/>
    </row>
    <row r="2138" spans="1:7" ht="33.75" x14ac:dyDescent="0.2">
      <c r="A2138" s="129">
        <v>3140</v>
      </c>
      <c r="B2138" s="128" t="s">
        <v>4660</v>
      </c>
      <c r="C2138" s="127" t="s">
        <v>3287</v>
      </c>
      <c r="D2138" s="127">
        <v>199.56</v>
      </c>
      <c r="E2138" s="225">
        <v>0.94940000000000002</v>
      </c>
      <c r="F2138" s="127">
        <f>TRUNC(E2138*D2138,2)</f>
        <v>189.46</v>
      </c>
      <c r="G2138" s="144"/>
    </row>
    <row r="2139" spans="1:7" x14ac:dyDescent="0.2">
      <c r="A2139" s="311" t="s">
        <v>4125</v>
      </c>
      <c r="B2139" s="311"/>
      <c r="C2139" s="311"/>
      <c r="D2139" s="311"/>
      <c r="E2139" s="311"/>
      <c r="F2139" s="165">
        <f>SUM(F2138)</f>
        <v>189.46</v>
      </c>
      <c r="G2139" s="144"/>
    </row>
    <row r="2140" spans="1:7" x14ac:dyDescent="0.2">
      <c r="G2140" s="144"/>
    </row>
    <row r="2141" spans="1:7" x14ac:dyDescent="0.2">
      <c r="A2141" s="312" t="s">
        <v>4124</v>
      </c>
      <c r="B2141" s="312"/>
      <c r="C2141" s="312"/>
      <c r="D2141" s="312"/>
      <c r="E2141" s="312"/>
      <c r="F2141" s="173">
        <f>F2139+G2135</f>
        <v>251.71</v>
      </c>
      <c r="G2141" s="144"/>
    </row>
    <row r="2142" spans="1:7" ht="12.75" customHeight="1" x14ac:dyDescent="0.2">
      <c r="A2142" s="312" t="s">
        <v>4742</v>
      </c>
      <c r="B2142" s="312"/>
      <c r="C2142" s="312"/>
      <c r="D2142" s="312"/>
      <c r="E2142" s="313"/>
      <c r="F2142" s="180">
        <f>TRUNC('compos apresentar'!F2141*bdi!$D$19,2)</f>
        <v>51.19</v>
      </c>
      <c r="G2142" s="144"/>
    </row>
    <row r="2143" spans="1:7" x14ac:dyDescent="0.2">
      <c r="A2143" s="312" t="s">
        <v>4123</v>
      </c>
      <c r="B2143" s="312"/>
      <c r="C2143" s="312"/>
      <c r="D2143" s="312"/>
      <c r="E2143" s="312"/>
      <c r="F2143" s="179">
        <f>SUM(F2141:F2142)</f>
        <v>302.89999999999998</v>
      </c>
      <c r="G2143" s="144"/>
    </row>
    <row r="2144" spans="1:7" x14ac:dyDescent="0.2">
      <c r="A2144" s="178"/>
      <c r="B2144" s="178"/>
      <c r="C2144" s="178"/>
      <c r="D2144" s="178"/>
      <c r="E2144" s="178"/>
      <c r="F2144" s="178"/>
      <c r="G2144" s="144"/>
    </row>
    <row r="2145" spans="1:7" ht="31.5" x14ac:dyDescent="0.2">
      <c r="A2145" s="314" t="s">
        <v>4849</v>
      </c>
      <c r="B2145" s="314"/>
      <c r="C2145" s="314"/>
      <c r="D2145" s="314"/>
      <c r="E2145" s="314"/>
      <c r="F2145" s="314"/>
      <c r="G2145" s="171" t="s">
        <v>4170</v>
      </c>
    </row>
    <row r="2146" spans="1:7" x14ac:dyDescent="0.2">
      <c r="G2146" s="144"/>
    </row>
    <row r="2147" spans="1:7" ht="21" x14ac:dyDescent="0.2">
      <c r="A2147" s="175" t="s">
        <v>4118</v>
      </c>
      <c r="B2147" s="174" t="s">
        <v>4117</v>
      </c>
      <c r="C2147" s="171" t="s">
        <v>4114</v>
      </c>
      <c r="D2147" s="171" t="s">
        <v>4113</v>
      </c>
      <c r="E2147" s="171" t="s">
        <v>4112</v>
      </c>
      <c r="F2147" s="182" t="s">
        <v>4116</v>
      </c>
      <c r="G2147" s="181" t="s">
        <v>4115</v>
      </c>
    </row>
    <row r="2148" spans="1:7" x14ac:dyDescent="0.2">
      <c r="A2148" s="162">
        <v>8</v>
      </c>
      <c r="B2148" s="128" t="s">
        <v>4141</v>
      </c>
      <c r="C2148" s="152">
        <v>5.65</v>
      </c>
      <c r="D2148" s="152">
        <v>12.31</v>
      </c>
      <c r="E2148" s="83">
        <v>117.99</v>
      </c>
      <c r="F2148" s="127">
        <v>2.0009999999999999</v>
      </c>
      <c r="G2148" s="161">
        <f>TRUNC(F2148*D2148,2)</f>
        <v>24.63</v>
      </c>
    </row>
    <row r="2149" spans="1:7" x14ac:dyDescent="0.2">
      <c r="A2149" s="149">
        <v>12</v>
      </c>
      <c r="B2149" s="138" t="s">
        <v>4213</v>
      </c>
      <c r="C2149" s="152">
        <v>8.56</v>
      </c>
      <c r="D2149" s="152">
        <v>18.649999999999999</v>
      </c>
      <c r="E2149" s="83">
        <v>117.99</v>
      </c>
      <c r="F2149" s="137">
        <v>2.0175000000000001</v>
      </c>
      <c r="G2149" s="161">
        <f>TRUNC(F2149*D2149,2)</f>
        <v>37.619999999999997</v>
      </c>
    </row>
    <row r="2150" spans="1:7" x14ac:dyDescent="0.2">
      <c r="A2150" s="311" t="s">
        <v>4138</v>
      </c>
      <c r="B2150" s="311"/>
      <c r="C2150" s="311"/>
      <c r="D2150" s="311"/>
      <c r="E2150" s="311"/>
      <c r="F2150" s="311"/>
      <c r="G2150" s="155">
        <f>SUM(G2148:G2149)</f>
        <v>62.25</v>
      </c>
    </row>
    <row r="2151" spans="1:7" x14ac:dyDescent="0.2">
      <c r="G2151" s="144"/>
    </row>
    <row r="2152" spans="1:7" ht="21" x14ac:dyDescent="0.2">
      <c r="A2152" s="175" t="s">
        <v>4118</v>
      </c>
      <c r="B2152" s="174" t="s">
        <v>4130</v>
      </c>
      <c r="C2152" s="171" t="s">
        <v>4129</v>
      </c>
      <c r="D2152" s="171" t="s">
        <v>4128</v>
      </c>
      <c r="E2152" s="171" t="s">
        <v>4116</v>
      </c>
      <c r="F2152" s="173" t="s">
        <v>4127</v>
      </c>
      <c r="G2152" s="144"/>
    </row>
    <row r="2153" spans="1:7" ht="33.75" x14ac:dyDescent="0.2">
      <c r="A2153" s="129">
        <v>4017</v>
      </c>
      <c r="B2153" s="128" t="s">
        <v>4030</v>
      </c>
      <c r="C2153" s="127" t="s">
        <v>3287</v>
      </c>
      <c r="D2153" s="127">
        <v>572.89</v>
      </c>
      <c r="E2153" s="127">
        <v>1</v>
      </c>
      <c r="F2153" s="127">
        <f>TRUNC(E2153*D2153,2)</f>
        <v>572.89</v>
      </c>
      <c r="G2153" s="144"/>
    </row>
    <row r="2154" spans="1:7" x14ac:dyDescent="0.2">
      <c r="A2154" s="311" t="s">
        <v>4125</v>
      </c>
      <c r="B2154" s="311"/>
      <c r="C2154" s="311"/>
      <c r="D2154" s="311"/>
      <c r="E2154" s="311"/>
      <c r="F2154" s="165">
        <f>SUM(F2153)</f>
        <v>572.89</v>
      </c>
      <c r="G2154" s="144"/>
    </row>
    <row r="2155" spans="1:7" x14ac:dyDescent="0.2">
      <c r="G2155" s="144"/>
    </row>
    <row r="2156" spans="1:7" x14ac:dyDescent="0.2">
      <c r="A2156" s="312" t="s">
        <v>4124</v>
      </c>
      <c r="B2156" s="312"/>
      <c r="C2156" s="312"/>
      <c r="D2156" s="312"/>
      <c r="E2156" s="312"/>
      <c r="F2156" s="173">
        <f>F2154+G2150</f>
        <v>635.14</v>
      </c>
      <c r="G2156" s="144"/>
    </row>
    <row r="2157" spans="1:7" x14ac:dyDescent="0.2">
      <c r="A2157" s="312" t="s">
        <v>4742</v>
      </c>
      <c r="B2157" s="312"/>
      <c r="C2157" s="312"/>
      <c r="D2157" s="312"/>
      <c r="E2157" s="313"/>
      <c r="F2157" s="180">
        <f>TRUNC('compos apresentar'!F2156*bdi!$D$19,2)</f>
        <v>129.18</v>
      </c>
      <c r="G2157" s="144"/>
    </row>
    <row r="2158" spans="1:7" x14ac:dyDescent="0.2">
      <c r="A2158" s="312" t="s">
        <v>4123</v>
      </c>
      <c r="B2158" s="312"/>
      <c r="C2158" s="312"/>
      <c r="D2158" s="312"/>
      <c r="E2158" s="312"/>
      <c r="F2158" s="179">
        <f>SUM(F2156:F2157)</f>
        <v>764.31999999999994</v>
      </c>
      <c r="G2158" s="144"/>
    </row>
    <row r="2159" spans="1:7" x14ac:dyDescent="0.2">
      <c r="A2159" s="178"/>
      <c r="B2159" s="178"/>
      <c r="C2159" s="178"/>
      <c r="D2159" s="178"/>
      <c r="E2159" s="178"/>
      <c r="F2159" s="178"/>
      <c r="G2159" s="144"/>
    </row>
    <row r="2160" spans="1:7" x14ac:dyDescent="0.2">
      <c r="G2160" s="144"/>
    </row>
    <row r="2161" spans="1:7" ht="37.9" customHeight="1" x14ac:dyDescent="0.2">
      <c r="A2161" s="314" t="s">
        <v>4659</v>
      </c>
      <c r="B2161" s="314"/>
      <c r="C2161" s="314"/>
      <c r="D2161" s="314"/>
      <c r="E2161" s="314"/>
      <c r="F2161" s="314"/>
      <c r="G2161" s="173" t="s">
        <v>4170</v>
      </c>
    </row>
    <row r="2162" spans="1:7" x14ac:dyDescent="0.2">
      <c r="G2162" s="144"/>
    </row>
    <row r="2163" spans="1:7" ht="21" x14ac:dyDescent="0.2">
      <c r="A2163" s="175" t="s">
        <v>4118</v>
      </c>
      <c r="B2163" s="174" t="s">
        <v>4117</v>
      </c>
      <c r="C2163" s="171" t="s">
        <v>4114</v>
      </c>
      <c r="D2163" s="171" t="s">
        <v>4113</v>
      </c>
      <c r="E2163" s="171" t="s">
        <v>4112</v>
      </c>
      <c r="F2163" s="182" t="s">
        <v>4116</v>
      </c>
      <c r="G2163" s="181" t="s">
        <v>4115</v>
      </c>
    </row>
    <row r="2164" spans="1:7" x14ac:dyDescent="0.2">
      <c r="A2164" s="162">
        <v>8</v>
      </c>
      <c r="B2164" s="128" t="s">
        <v>4141</v>
      </c>
      <c r="C2164" s="152">
        <v>5.65</v>
      </c>
      <c r="D2164" s="152">
        <v>12.31</v>
      </c>
      <c r="E2164" s="83">
        <v>117.99</v>
      </c>
      <c r="F2164" s="130">
        <v>0.53200000000000003</v>
      </c>
      <c r="G2164" s="161">
        <f>TRUNC(F2164*D2164,2)</f>
        <v>6.54</v>
      </c>
    </row>
    <row r="2165" spans="1:7" x14ac:dyDescent="0.2">
      <c r="A2165" s="149">
        <v>12</v>
      </c>
      <c r="B2165" s="138" t="s">
        <v>4213</v>
      </c>
      <c r="C2165" s="152">
        <v>8.56</v>
      </c>
      <c r="D2165" s="152">
        <v>18.649999999999999</v>
      </c>
      <c r="E2165" s="83">
        <v>117.99</v>
      </c>
      <c r="F2165" s="133">
        <v>0.59099999999999997</v>
      </c>
      <c r="G2165" s="161">
        <f>TRUNC(F2165*D2165,2)</f>
        <v>11.02</v>
      </c>
    </row>
    <row r="2166" spans="1:7" x14ac:dyDescent="0.2">
      <c r="A2166" s="311" t="s">
        <v>4138</v>
      </c>
      <c r="B2166" s="311"/>
      <c r="C2166" s="311"/>
      <c r="D2166" s="311"/>
      <c r="E2166" s="311"/>
      <c r="F2166" s="311"/>
      <c r="G2166" s="155">
        <f>SUM(G2164:G2165)</f>
        <v>17.559999999999999</v>
      </c>
    </row>
    <row r="2167" spans="1:7" x14ac:dyDescent="0.2">
      <c r="G2167" s="144"/>
    </row>
    <row r="2168" spans="1:7" ht="21" x14ac:dyDescent="0.2">
      <c r="A2168" s="175" t="s">
        <v>4118</v>
      </c>
      <c r="B2168" s="174" t="s">
        <v>4130</v>
      </c>
      <c r="C2168" s="171" t="s">
        <v>4129</v>
      </c>
      <c r="D2168" s="171" t="s">
        <v>4128</v>
      </c>
      <c r="E2168" s="171" t="s">
        <v>4116</v>
      </c>
      <c r="F2168" s="173" t="s">
        <v>4127</v>
      </c>
      <c r="G2168" s="144"/>
    </row>
    <row r="2169" spans="1:7" ht="22.5" x14ac:dyDescent="0.2">
      <c r="A2169" s="132">
        <v>1872</v>
      </c>
      <c r="B2169" s="128" t="s">
        <v>4032</v>
      </c>
      <c r="C2169" s="127" t="s">
        <v>3287</v>
      </c>
      <c r="D2169" s="130">
        <v>1.29</v>
      </c>
      <c r="E2169" s="127">
        <v>1.35</v>
      </c>
      <c r="F2169" s="127">
        <f>TRUNC(E2169*D2169,2)</f>
        <v>1.74</v>
      </c>
      <c r="G2169" s="144"/>
    </row>
    <row r="2170" spans="1:7" ht="33.75" x14ac:dyDescent="0.2">
      <c r="A2170" s="135">
        <v>88629</v>
      </c>
      <c r="B2170" s="138" t="s">
        <v>4077</v>
      </c>
      <c r="C2170" s="133" t="s">
        <v>280</v>
      </c>
      <c r="D2170" s="133">
        <v>541.92999999999995</v>
      </c>
      <c r="E2170" s="133">
        <v>0.01</v>
      </c>
      <c r="F2170" s="127">
        <f>TRUNC(E2170*D2170,2)</f>
        <v>5.41</v>
      </c>
      <c r="G2170" s="144"/>
    </row>
    <row r="2171" spans="1:7" x14ac:dyDescent="0.2">
      <c r="A2171" s="311" t="s">
        <v>4125</v>
      </c>
      <c r="B2171" s="311"/>
      <c r="C2171" s="311"/>
      <c r="D2171" s="311"/>
      <c r="E2171" s="311"/>
      <c r="F2171" s="165">
        <f>SUM(F2169:F2170)</f>
        <v>7.15</v>
      </c>
      <c r="G2171" s="144"/>
    </row>
    <row r="2172" spans="1:7" x14ac:dyDescent="0.2">
      <c r="G2172" s="144"/>
    </row>
    <row r="2173" spans="1:7" x14ac:dyDescent="0.2">
      <c r="A2173" s="312" t="s">
        <v>4124</v>
      </c>
      <c r="B2173" s="312"/>
      <c r="C2173" s="312"/>
      <c r="D2173" s="312"/>
      <c r="E2173" s="312"/>
      <c r="F2173" s="173">
        <f>F2171+G2166</f>
        <v>24.71</v>
      </c>
      <c r="G2173" s="144"/>
    </row>
    <row r="2174" spans="1:7" ht="12.75" customHeight="1" x14ac:dyDescent="0.2">
      <c r="A2174" s="312" t="s">
        <v>4742</v>
      </c>
      <c r="B2174" s="312"/>
      <c r="C2174" s="312"/>
      <c r="D2174" s="312"/>
      <c r="E2174" s="313"/>
      <c r="F2174" s="180">
        <f>TRUNC('compos apresentar'!F2173*bdi!$D$19,2)</f>
        <v>5.0199999999999996</v>
      </c>
      <c r="G2174" s="144"/>
    </row>
    <row r="2175" spans="1:7" x14ac:dyDescent="0.2">
      <c r="A2175" s="312" t="s">
        <v>4123</v>
      </c>
      <c r="B2175" s="312"/>
      <c r="C2175" s="312"/>
      <c r="D2175" s="312"/>
      <c r="E2175" s="312"/>
      <c r="F2175" s="179">
        <f>SUM(F2173:F2174)</f>
        <v>29.73</v>
      </c>
      <c r="G2175" s="144"/>
    </row>
    <row r="2176" spans="1:7" x14ac:dyDescent="0.2">
      <c r="A2176" s="178"/>
      <c r="B2176" s="178"/>
      <c r="C2176" s="178"/>
      <c r="D2176" s="178"/>
      <c r="E2176" s="178"/>
      <c r="F2176" s="178"/>
      <c r="G2176" s="144"/>
    </row>
    <row r="2177" spans="1:7" ht="31.5" x14ac:dyDescent="0.2">
      <c r="A2177" s="314" t="s">
        <v>4850</v>
      </c>
      <c r="B2177" s="314"/>
      <c r="C2177" s="314"/>
      <c r="D2177" s="314"/>
      <c r="E2177" s="314"/>
      <c r="F2177" s="314"/>
      <c r="G2177" s="173" t="s">
        <v>4170</v>
      </c>
    </row>
    <row r="2178" spans="1:7" x14ac:dyDescent="0.2">
      <c r="G2178" s="144"/>
    </row>
    <row r="2179" spans="1:7" ht="21" x14ac:dyDescent="0.2">
      <c r="A2179" s="175" t="s">
        <v>4118</v>
      </c>
      <c r="B2179" s="174" t="s">
        <v>4117</v>
      </c>
      <c r="C2179" s="171" t="s">
        <v>4114</v>
      </c>
      <c r="D2179" s="171" t="s">
        <v>4113</v>
      </c>
      <c r="E2179" s="171" t="s">
        <v>4112</v>
      </c>
      <c r="F2179" s="182" t="s">
        <v>4116</v>
      </c>
      <c r="G2179" s="181" t="s">
        <v>4115</v>
      </c>
    </row>
    <row r="2180" spans="1:7" x14ac:dyDescent="0.2">
      <c r="A2180" s="162">
        <v>8</v>
      </c>
      <c r="B2180" s="128" t="s">
        <v>4141</v>
      </c>
      <c r="C2180" s="152">
        <v>5.65</v>
      </c>
      <c r="D2180" s="152">
        <v>12.31</v>
      </c>
      <c r="E2180" s="83">
        <v>117.99</v>
      </c>
      <c r="F2180" s="130">
        <v>0.17199999999999999</v>
      </c>
      <c r="G2180" s="161">
        <f>TRUNC(F2180*D2180,2)</f>
        <v>2.11</v>
      </c>
    </row>
    <row r="2181" spans="1:7" x14ac:dyDescent="0.2">
      <c r="A2181" s="149">
        <v>12</v>
      </c>
      <c r="B2181" s="138" t="s">
        <v>4213</v>
      </c>
      <c r="C2181" s="152">
        <v>8.56</v>
      </c>
      <c r="D2181" s="152">
        <v>18.649999999999999</v>
      </c>
      <c r="E2181" s="83">
        <v>117.99</v>
      </c>
      <c r="F2181" s="133">
        <v>0.17199999999999999</v>
      </c>
      <c r="G2181" s="161">
        <f>TRUNC(F2181*D2181,2)</f>
        <v>3.2</v>
      </c>
    </row>
    <row r="2182" spans="1:7" x14ac:dyDescent="0.2">
      <c r="A2182" s="311" t="s">
        <v>4138</v>
      </c>
      <c r="B2182" s="311"/>
      <c r="C2182" s="311"/>
      <c r="D2182" s="311"/>
      <c r="E2182" s="311"/>
      <c r="F2182" s="311"/>
      <c r="G2182" s="155">
        <f>SUM(G2180:G2181)</f>
        <v>5.3100000000000005</v>
      </c>
    </row>
    <row r="2183" spans="1:7" x14ac:dyDescent="0.2">
      <c r="G2183" s="144"/>
    </row>
    <row r="2184" spans="1:7" ht="21" x14ac:dyDescent="0.2">
      <c r="A2184" s="175" t="s">
        <v>4118</v>
      </c>
      <c r="B2184" s="174" t="s">
        <v>4130</v>
      </c>
      <c r="C2184" s="171" t="s">
        <v>4129</v>
      </c>
      <c r="D2184" s="171" t="s">
        <v>4128</v>
      </c>
      <c r="E2184" s="171" t="s">
        <v>4116</v>
      </c>
      <c r="F2184" s="173" t="s">
        <v>4127</v>
      </c>
      <c r="G2184" s="144"/>
    </row>
    <row r="2185" spans="1:7" ht="22.5" x14ac:dyDescent="0.2">
      <c r="A2185" s="132">
        <v>1872</v>
      </c>
      <c r="B2185" s="128" t="s">
        <v>4032</v>
      </c>
      <c r="C2185" s="127" t="s">
        <v>3287</v>
      </c>
      <c r="D2185" s="130">
        <v>1.29</v>
      </c>
      <c r="E2185" s="127">
        <v>1</v>
      </c>
      <c r="F2185" s="127">
        <f>TRUNC(E2185*D2185,2)</f>
        <v>1.29</v>
      </c>
      <c r="G2185" s="144"/>
    </row>
    <row r="2186" spans="1:7" ht="33.75" x14ac:dyDescent="0.2">
      <c r="A2186" s="135">
        <v>88629</v>
      </c>
      <c r="B2186" s="138" t="s">
        <v>4077</v>
      </c>
      <c r="C2186" s="133" t="s">
        <v>280</v>
      </c>
      <c r="D2186" s="133">
        <v>541.92999999999995</v>
      </c>
      <c r="E2186" s="133">
        <v>3.6900000000000001E-3</v>
      </c>
      <c r="F2186" s="127">
        <f>TRUNC(E2186*D2186,2)</f>
        <v>1.99</v>
      </c>
      <c r="G2186" s="144"/>
    </row>
    <row r="2187" spans="1:7" x14ac:dyDescent="0.2">
      <c r="A2187" s="311" t="s">
        <v>4125</v>
      </c>
      <c r="B2187" s="311"/>
      <c r="C2187" s="311"/>
      <c r="D2187" s="311"/>
      <c r="E2187" s="311"/>
      <c r="F2187" s="165">
        <f>SUM(F2185:F2186)</f>
        <v>3.2800000000000002</v>
      </c>
      <c r="G2187" s="144"/>
    </row>
    <row r="2188" spans="1:7" x14ac:dyDescent="0.2">
      <c r="G2188" s="144"/>
    </row>
    <row r="2189" spans="1:7" x14ac:dyDescent="0.2">
      <c r="A2189" s="312" t="s">
        <v>4124</v>
      </c>
      <c r="B2189" s="312"/>
      <c r="C2189" s="312"/>
      <c r="D2189" s="312"/>
      <c r="E2189" s="312"/>
      <c r="F2189" s="173">
        <f>F2187+G2182</f>
        <v>8.59</v>
      </c>
      <c r="G2189" s="144"/>
    </row>
    <row r="2190" spans="1:7" x14ac:dyDescent="0.2">
      <c r="A2190" s="312" t="s">
        <v>4742</v>
      </c>
      <c r="B2190" s="312"/>
      <c r="C2190" s="312"/>
      <c r="D2190" s="312"/>
      <c r="E2190" s="313"/>
      <c r="F2190" s="180">
        <f>TRUNC('compos apresentar'!F2189*bdi!$D$19,2)</f>
        <v>1.74</v>
      </c>
      <c r="G2190" s="144"/>
    </row>
    <row r="2191" spans="1:7" x14ac:dyDescent="0.2">
      <c r="A2191" s="312" t="s">
        <v>4123</v>
      </c>
      <c r="B2191" s="312"/>
      <c r="C2191" s="312"/>
      <c r="D2191" s="312"/>
      <c r="E2191" s="312"/>
      <c r="F2191" s="179">
        <f>SUM(F2189:F2190)</f>
        <v>10.33</v>
      </c>
      <c r="G2191" s="144"/>
    </row>
    <row r="2192" spans="1:7" x14ac:dyDescent="0.2">
      <c r="A2192" s="178"/>
      <c r="B2192" s="178"/>
      <c r="C2192" s="178"/>
      <c r="D2192" s="178"/>
      <c r="E2192" s="178"/>
      <c r="F2192" s="178"/>
      <c r="G2192" s="144"/>
    </row>
    <row r="2193" spans="1:7" x14ac:dyDescent="0.2">
      <c r="G2193" s="144"/>
    </row>
    <row r="2194" spans="1:7" ht="28.15" customHeight="1" x14ac:dyDescent="0.2">
      <c r="A2194" s="317" t="s">
        <v>4851</v>
      </c>
      <c r="B2194" s="317"/>
      <c r="C2194" s="317"/>
      <c r="D2194" s="317"/>
      <c r="E2194" s="317"/>
      <c r="F2194" s="317"/>
      <c r="G2194" s="199" t="s">
        <v>4170</v>
      </c>
    </row>
    <row r="2195" spans="1:7" x14ac:dyDescent="0.2">
      <c r="G2195" s="144"/>
    </row>
    <row r="2196" spans="1:7" ht="21" x14ac:dyDescent="0.2">
      <c r="A2196" s="175" t="s">
        <v>4118</v>
      </c>
      <c r="B2196" s="174" t="s">
        <v>4117</v>
      </c>
      <c r="C2196" s="171" t="s">
        <v>4114</v>
      </c>
      <c r="D2196" s="171" t="s">
        <v>4113</v>
      </c>
      <c r="E2196" s="171" t="s">
        <v>4112</v>
      </c>
      <c r="F2196" s="182" t="s">
        <v>4116</v>
      </c>
      <c r="G2196" s="181" t="s">
        <v>4115</v>
      </c>
    </row>
    <row r="2197" spans="1:7" x14ac:dyDescent="0.2">
      <c r="A2197" s="162">
        <v>8</v>
      </c>
      <c r="B2197" s="128" t="s">
        <v>4141</v>
      </c>
      <c r="C2197" s="152">
        <v>5.65</v>
      </c>
      <c r="D2197" s="152">
        <v>12.31</v>
      </c>
      <c r="E2197" s="83">
        <v>117.99</v>
      </c>
      <c r="F2197" s="130">
        <v>0.30299999999999999</v>
      </c>
      <c r="G2197" s="161">
        <f>TRUNC(F2197*D2197,2)</f>
        <v>3.72</v>
      </c>
    </row>
    <row r="2198" spans="1:7" x14ac:dyDescent="0.2">
      <c r="A2198" s="149">
        <v>12</v>
      </c>
      <c r="B2198" s="138" t="s">
        <v>4213</v>
      </c>
      <c r="C2198" s="152">
        <v>8.56</v>
      </c>
      <c r="D2198" s="152">
        <v>18.649999999999999</v>
      </c>
      <c r="E2198" s="83">
        <v>117.99</v>
      </c>
      <c r="F2198" s="133">
        <v>0.30099999999999999</v>
      </c>
      <c r="G2198" s="161">
        <f>TRUNC(F2198*D2198,2)</f>
        <v>5.61</v>
      </c>
    </row>
    <row r="2199" spans="1:7" x14ac:dyDescent="0.2">
      <c r="A2199" s="311" t="s">
        <v>4138</v>
      </c>
      <c r="B2199" s="311"/>
      <c r="C2199" s="311"/>
      <c r="D2199" s="311"/>
      <c r="E2199" s="311"/>
      <c r="F2199" s="311"/>
      <c r="G2199" s="155">
        <f>SUM(G2197:G2198)</f>
        <v>9.33</v>
      </c>
    </row>
    <row r="2200" spans="1:7" x14ac:dyDescent="0.2">
      <c r="G2200" s="144"/>
    </row>
    <row r="2201" spans="1:7" ht="21" x14ac:dyDescent="0.2">
      <c r="A2201" s="175" t="s">
        <v>4118</v>
      </c>
      <c r="B2201" s="174" t="s">
        <v>4130</v>
      </c>
      <c r="C2201" s="171" t="s">
        <v>4129</v>
      </c>
      <c r="D2201" s="171" t="s">
        <v>4128</v>
      </c>
      <c r="E2201" s="171" t="s">
        <v>4116</v>
      </c>
      <c r="F2201" s="173" t="s">
        <v>4127</v>
      </c>
      <c r="G2201" s="144"/>
    </row>
    <row r="2202" spans="1:7" ht="22.5" x14ac:dyDescent="0.2">
      <c r="A2202" s="132">
        <v>1872</v>
      </c>
      <c r="B2202" s="128" t="s">
        <v>4032</v>
      </c>
      <c r="C2202" s="127" t="s">
        <v>3287</v>
      </c>
      <c r="D2202" s="130">
        <v>1.29</v>
      </c>
      <c r="E2202" s="127" t="s">
        <v>3616</v>
      </c>
      <c r="F2202" s="127">
        <f>TRUNC(E2202*D2202,2)</f>
        <v>1.29</v>
      </c>
      <c r="G2202" s="144"/>
    </row>
    <row r="2203" spans="1:7" ht="33.75" x14ac:dyDescent="0.2">
      <c r="A2203" s="135">
        <v>88629</v>
      </c>
      <c r="B2203" s="138" t="s">
        <v>4077</v>
      </c>
      <c r="C2203" s="133" t="s">
        <v>280</v>
      </c>
      <c r="D2203" s="133">
        <v>541.92999999999995</v>
      </c>
      <c r="E2203" s="133">
        <v>6.0699999999999999E-3</v>
      </c>
      <c r="F2203" s="127">
        <f>TRUNC(E2203*D2203,2)</f>
        <v>3.28</v>
      </c>
      <c r="G2203" s="144"/>
    </row>
    <row r="2204" spans="1:7" x14ac:dyDescent="0.2">
      <c r="A2204" s="311" t="s">
        <v>4125</v>
      </c>
      <c r="B2204" s="311"/>
      <c r="C2204" s="311"/>
      <c r="D2204" s="311"/>
      <c r="E2204" s="311"/>
      <c r="F2204" s="165">
        <f>SUM(F2202:F2203)</f>
        <v>4.57</v>
      </c>
      <c r="G2204" s="144"/>
    </row>
    <row r="2205" spans="1:7" x14ac:dyDescent="0.2">
      <c r="G2205" s="144"/>
    </row>
    <row r="2206" spans="1:7" x14ac:dyDescent="0.2">
      <c r="A2206" s="312" t="s">
        <v>4124</v>
      </c>
      <c r="B2206" s="312"/>
      <c r="C2206" s="312"/>
      <c r="D2206" s="312"/>
      <c r="E2206" s="312"/>
      <c r="F2206" s="173">
        <f>F2204+G2199</f>
        <v>13.9</v>
      </c>
      <c r="G2206" s="144"/>
    </row>
    <row r="2207" spans="1:7" ht="12.75" customHeight="1" x14ac:dyDescent="0.2">
      <c r="A2207" s="312" t="s">
        <v>4742</v>
      </c>
      <c r="B2207" s="312"/>
      <c r="C2207" s="312"/>
      <c r="D2207" s="312"/>
      <c r="E2207" s="313"/>
      <c r="F2207" s="180">
        <f>TRUNC('compos apresentar'!F2206*bdi!$D$19,2)</f>
        <v>2.82</v>
      </c>
      <c r="G2207" s="144"/>
    </row>
    <row r="2208" spans="1:7" x14ac:dyDescent="0.2">
      <c r="A2208" s="312" t="s">
        <v>4123</v>
      </c>
      <c r="B2208" s="312"/>
      <c r="C2208" s="312"/>
      <c r="D2208" s="312"/>
      <c r="E2208" s="312"/>
      <c r="F2208" s="179">
        <f>SUM(F2206:F2207)</f>
        <v>16.72</v>
      </c>
      <c r="G2208" s="144"/>
    </row>
    <row r="2209" spans="1:7" x14ac:dyDescent="0.2">
      <c r="G2209" s="144"/>
    </row>
    <row r="2210" spans="1:7" x14ac:dyDescent="0.2">
      <c r="G2210" s="144"/>
    </row>
    <row r="2211" spans="1:7" ht="31.5" x14ac:dyDescent="0.2">
      <c r="A2211" s="314" t="s">
        <v>4658</v>
      </c>
      <c r="B2211" s="314"/>
      <c r="C2211" s="314"/>
      <c r="D2211" s="314"/>
      <c r="E2211" s="314"/>
      <c r="F2211" s="314"/>
      <c r="G2211" s="171" t="s">
        <v>4196</v>
      </c>
    </row>
    <row r="2212" spans="1:7" x14ac:dyDescent="0.2">
      <c r="G2212" s="144"/>
    </row>
    <row r="2213" spans="1:7" ht="21" x14ac:dyDescent="0.2">
      <c r="A2213" s="175" t="s">
        <v>4118</v>
      </c>
      <c r="B2213" s="174" t="s">
        <v>4117</v>
      </c>
      <c r="C2213" s="171" t="s">
        <v>4114</v>
      </c>
      <c r="D2213" s="171" t="s">
        <v>4113</v>
      </c>
      <c r="E2213" s="171" t="s">
        <v>4112</v>
      </c>
      <c r="F2213" s="182" t="s">
        <v>4116</v>
      </c>
      <c r="G2213" s="181" t="s">
        <v>4115</v>
      </c>
    </row>
    <row r="2214" spans="1:7" x14ac:dyDescent="0.2">
      <c r="A2214" s="162">
        <v>20</v>
      </c>
      <c r="B2214" s="128" t="s">
        <v>4029</v>
      </c>
      <c r="C2214" s="152">
        <v>8.14</v>
      </c>
      <c r="D2214" s="152">
        <v>17.739999999999998</v>
      </c>
      <c r="E2214" s="83">
        <v>117.99</v>
      </c>
      <c r="F2214" s="127">
        <v>1.6080000000000001</v>
      </c>
      <c r="G2214" s="161">
        <f>TRUNC(F2214*D2214,2)</f>
        <v>28.52</v>
      </c>
    </row>
    <row r="2215" spans="1:7" x14ac:dyDescent="0.2">
      <c r="A2215" s="311" t="s">
        <v>4138</v>
      </c>
      <c r="B2215" s="311"/>
      <c r="C2215" s="311"/>
      <c r="D2215" s="311"/>
      <c r="E2215" s="311"/>
      <c r="F2215" s="311"/>
      <c r="G2215" s="155">
        <f>SUM(G2214)</f>
        <v>28.52</v>
      </c>
    </row>
    <row r="2216" spans="1:7" x14ac:dyDescent="0.2">
      <c r="G2216" s="144"/>
    </row>
    <row r="2217" spans="1:7" ht="21" x14ac:dyDescent="0.2">
      <c r="A2217" s="175" t="s">
        <v>4118</v>
      </c>
      <c r="B2217" s="174" t="s">
        <v>4130</v>
      </c>
      <c r="C2217" s="171" t="s">
        <v>4129</v>
      </c>
      <c r="D2217" s="171" t="s">
        <v>4128</v>
      </c>
      <c r="E2217" s="171" t="s">
        <v>4116</v>
      </c>
      <c r="F2217" s="173" t="s">
        <v>4127</v>
      </c>
      <c r="G2217" s="144"/>
    </row>
    <row r="2218" spans="1:7" x14ac:dyDescent="0.2">
      <c r="A2218" s="129">
        <v>1234</v>
      </c>
      <c r="B2218" s="128" t="s">
        <v>4011</v>
      </c>
      <c r="C2218" s="127" t="s">
        <v>3290</v>
      </c>
      <c r="D2218" s="127">
        <v>24.8</v>
      </c>
      <c r="E2218" s="127">
        <v>0.98950000000000005</v>
      </c>
      <c r="F2218" s="127">
        <f>TRUNC(E2218*D2218,2)</f>
        <v>24.53</v>
      </c>
      <c r="G2218" s="144"/>
    </row>
    <row r="2219" spans="1:7" x14ac:dyDescent="0.2">
      <c r="A2219" s="311" t="s">
        <v>4125</v>
      </c>
      <c r="B2219" s="311"/>
      <c r="C2219" s="311"/>
      <c r="D2219" s="311"/>
      <c r="E2219" s="311"/>
      <c r="F2219" s="165">
        <f>SUM(F2218)</f>
        <v>24.53</v>
      </c>
      <c r="G2219" s="144"/>
    </row>
    <row r="2220" spans="1:7" x14ac:dyDescent="0.2">
      <c r="G2220" s="144"/>
    </row>
    <row r="2221" spans="1:7" x14ac:dyDescent="0.2">
      <c r="A2221" s="312" t="s">
        <v>4124</v>
      </c>
      <c r="B2221" s="312"/>
      <c r="C2221" s="312"/>
      <c r="D2221" s="312"/>
      <c r="E2221" s="312"/>
      <c r="F2221" s="173">
        <f>F2219+G2215</f>
        <v>53.05</v>
      </c>
      <c r="G2221" s="144"/>
    </row>
    <row r="2222" spans="1:7" ht="12.75" customHeight="1" x14ac:dyDescent="0.2">
      <c r="A2222" s="312" t="s">
        <v>4742</v>
      </c>
      <c r="B2222" s="312"/>
      <c r="C2222" s="312"/>
      <c r="D2222" s="312"/>
      <c r="E2222" s="313"/>
      <c r="F2222" s="180">
        <f>TRUNC('compos apresentar'!F2221*bdi!$D$19,2)</f>
        <v>10.79</v>
      </c>
      <c r="G2222" s="144"/>
    </row>
    <row r="2223" spans="1:7" x14ac:dyDescent="0.2">
      <c r="A2223" s="312" t="s">
        <v>4123</v>
      </c>
      <c r="B2223" s="312"/>
      <c r="C2223" s="312"/>
      <c r="D2223" s="312"/>
      <c r="E2223" s="312"/>
      <c r="F2223" s="179">
        <f>SUM(F2221:F2222)</f>
        <v>63.839999999999996</v>
      </c>
      <c r="G2223" s="144"/>
    </row>
    <row r="2224" spans="1:7" x14ac:dyDescent="0.2">
      <c r="G2224" s="144"/>
    </row>
    <row r="2225" spans="1:7" x14ac:dyDescent="0.2">
      <c r="G2225" s="144"/>
    </row>
    <row r="2226" spans="1:7" ht="31.5" x14ac:dyDescent="0.2">
      <c r="A2226" s="314" t="s">
        <v>4657</v>
      </c>
      <c r="B2226" s="314"/>
      <c r="C2226" s="314"/>
      <c r="D2226" s="314"/>
      <c r="E2226" s="314"/>
      <c r="F2226" s="314"/>
      <c r="G2226" s="171" t="s">
        <v>4196</v>
      </c>
    </row>
    <row r="2227" spans="1:7" x14ac:dyDescent="0.2">
      <c r="G2227" s="144"/>
    </row>
    <row r="2228" spans="1:7" ht="21" x14ac:dyDescent="0.2">
      <c r="A2228" s="175" t="s">
        <v>4118</v>
      </c>
      <c r="B2228" s="174" t="s">
        <v>4117</v>
      </c>
      <c r="C2228" s="171" t="s">
        <v>4114</v>
      </c>
      <c r="D2228" s="171" t="s">
        <v>4113</v>
      </c>
      <c r="E2228" s="171" t="s">
        <v>4112</v>
      </c>
      <c r="F2228" s="182" t="s">
        <v>4116</v>
      </c>
      <c r="G2228" s="181" t="s">
        <v>4115</v>
      </c>
    </row>
    <row r="2229" spans="1:7" x14ac:dyDescent="0.2">
      <c r="A2229" s="162">
        <v>5</v>
      </c>
      <c r="B2229" s="128" t="s">
        <v>4140</v>
      </c>
      <c r="C2229" s="148">
        <v>5.12</v>
      </c>
      <c r="D2229" s="148">
        <v>11.16</v>
      </c>
      <c r="E2229" s="83">
        <v>117.99</v>
      </c>
      <c r="F2229" s="127">
        <v>1.6719999999999999</v>
      </c>
      <c r="G2229" s="161">
        <f>TRUNC(F2229*D2229,2)</f>
        <v>18.649999999999999</v>
      </c>
    </row>
    <row r="2230" spans="1:7" x14ac:dyDescent="0.2">
      <c r="A2230" s="149">
        <v>4</v>
      </c>
      <c r="B2230" s="138" t="s">
        <v>4262</v>
      </c>
      <c r="C2230" s="152">
        <v>8.56</v>
      </c>
      <c r="D2230" s="152">
        <v>18.649999999999999</v>
      </c>
      <c r="E2230" s="83">
        <v>117.99</v>
      </c>
      <c r="F2230" s="137">
        <v>0.60250000000000004</v>
      </c>
      <c r="G2230" s="161">
        <f>TRUNC(F2230*D2230,2)</f>
        <v>11.23</v>
      </c>
    </row>
    <row r="2231" spans="1:7" x14ac:dyDescent="0.2">
      <c r="A2231" s="311" t="s">
        <v>4138</v>
      </c>
      <c r="B2231" s="311"/>
      <c r="C2231" s="311"/>
      <c r="D2231" s="311"/>
      <c r="E2231" s="311"/>
      <c r="F2231" s="311"/>
      <c r="G2231" s="155">
        <f>SUM(G2229:G2230)</f>
        <v>29.88</v>
      </c>
    </row>
    <row r="2232" spans="1:7" x14ac:dyDescent="0.2">
      <c r="G2232" s="144"/>
    </row>
    <row r="2233" spans="1:7" ht="21" x14ac:dyDescent="0.2">
      <c r="A2233" s="175" t="s">
        <v>4118</v>
      </c>
      <c r="B2233" s="174" t="s">
        <v>4130</v>
      </c>
      <c r="C2233" s="171" t="s">
        <v>4129</v>
      </c>
      <c r="D2233" s="171" t="s">
        <v>4128</v>
      </c>
      <c r="E2233" s="171" t="s">
        <v>4116</v>
      </c>
      <c r="F2233" s="173" t="s">
        <v>4127</v>
      </c>
      <c r="G2233" s="144"/>
    </row>
    <row r="2234" spans="1:7" x14ac:dyDescent="0.2">
      <c r="A2234" s="129">
        <v>2804</v>
      </c>
      <c r="B2234" s="128" t="s">
        <v>3306</v>
      </c>
      <c r="C2234" s="127" t="s">
        <v>3285</v>
      </c>
      <c r="D2234" s="127">
        <v>145.30000000000001</v>
      </c>
      <c r="E2234" s="127">
        <v>2.7699999999999999E-2</v>
      </c>
      <c r="F2234" s="127">
        <f>TRUNC(E2234*D2234,2)</f>
        <v>4.0199999999999996</v>
      </c>
      <c r="G2234" s="144"/>
    </row>
    <row r="2235" spans="1:7" x14ac:dyDescent="0.2">
      <c r="A2235" s="139">
        <v>2023</v>
      </c>
      <c r="B2235" s="138" t="s">
        <v>4133</v>
      </c>
      <c r="C2235" s="137" t="s">
        <v>3290</v>
      </c>
      <c r="D2235" s="137">
        <v>12.28</v>
      </c>
      <c r="E2235" s="137">
        <v>0.1308</v>
      </c>
      <c r="F2235" s="127">
        <f>TRUNC(E2235*D2235,2)</f>
        <v>1.6</v>
      </c>
      <c r="G2235" s="144"/>
    </row>
    <row r="2236" spans="1:7" x14ac:dyDescent="0.2">
      <c r="A2236" s="139">
        <v>2386</v>
      </c>
      <c r="B2236" s="138" t="s">
        <v>4135</v>
      </c>
      <c r="C2236" s="137" t="s">
        <v>3285</v>
      </c>
      <c r="D2236" s="137">
        <v>114.18</v>
      </c>
      <c r="E2236" s="137">
        <v>1.4500000000000001E-2</v>
      </c>
      <c r="F2236" s="127">
        <f>TRUNC(E2236*D2236,2)</f>
        <v>1.65</v>
      </c>
      <c r="G2236" s="144"/>
    </row>
    <row r="2237" spans="1:7" x14ac:dyDescent="0.2">
      <c r="A2237" s="139">
        <v>2497</v>
      </c>
      <c r="B2237" s="138" t="s">
        <v>4059</v>
      </c>
      <c r="C2237" s="137" t="s">
        <v>3285</v>
      </c>
      <c r="D2237" s="137">
        <v>112.24</v>
      </c>
      <c r="E2237" s="137">
        <v>1.4999999999999999E-2</v>
      </c>
      <c r="F2237" s="127">
        <f>TRUNC(E2237*D2237,2)</f>
        <v>1.68</v>
      </c>
      <c r="G2237" s="144"/>
    </row>
    <row r="2238" spans="1:7" x14ac:dyDescent="0.2">
      <c r="A2238" s="139">
        <v>1215</v>
      </c>
      <c r="B2238" s="138" t="s">
        <v>4134</v>
      </c>
      <c r="C2238" s="137" t="s">
        <v>3292</v>
      </c>
      <c r="D2238" s="137">
        <v>0.54</v>
      </c>
      <c r="E2238" s="137">
        <v>12</v>
      </c>
      <c r="F2238" s="127">
        <f>TRUNC(E2238*D2238,2)</f>
        <v>6.48</v>
      </c>
      <c r="G2238" s="144"/>
    </row>
    <row r="2239" spans="1:7" x14ac:dyDescent="0.2">
      <c r="A2239" s="311" t="s">
        <v>4125</v>
      </c>
      <c r="B2239" s="311"/>
      <c r="C2239" s="311"/>
      <c r="D2239" s="311"/>
      <c r="E2239" s="311"/>
      <c r="F2239" s="165">
        <f>SUM(F2234:F2238)</f>
        <v>15.43</v>
      </c>
      <c r="G2239" s="144"/>
    </row>
    <row r="2240" spans="1:7" x14ac:dyDescent="0.2">
      <c r="G2240" s="144"/>
    </row>
    <row r="2241" spans="1:7" x14ac:dyDescent="0.2">
      <c r="A2241" s="312" t="s">
        <v>4124</v>
      </c>
      <c r="B2241" s="312"/>
      <c r="C2241" s="312"/>
      <c r="D2241" s="312"/>
      <c r="E2241" s="312"/>
      <c r="F2241" s="173">
        <f>F2239+G2231</f>
        <v>45.31</v>
      </c>
      <c r="G2241" s="144"/>
    </row>
    <row r="2242" spans="1:7" ht="12.75" customHeight="1" x14ac:dyDescent="0.2">
      <c r="A2242" s="312" t="s">
        <v>4742</v>
      </c>
      <c r="B2242" s="312"/>
      <c r="C2242" s="312"/>
      <c r="D2242" s="312"/>
      <c r="E2242" s="313"/>
      <c r="F2242" s="180">
        <f>TRUNC('compos apresentar'!F2241*bdi!$D$19,2)</f>
        <v>9.2100000000000009</v>
      </c>
      <c r="G2242" s="144"/>
    </row>
    <row r="2243" spans="1:7" x14ac:dyDescent="0.2">
      <c r="A2243" s="312" t="s">
        <v>4123</v>
      </c>
      <c r="B2243" s="312"/>
      <c r="C2243" s="312"/>
      <c r="D2243" s="312"/>
      <c r="E2243" s="312"/>
      <c r="F2243" s="179">
        <f>SUM(F2241:F2242)</f>
        <v>54.52</v>
      </c>
      <c r="G2243" s="144"/>
    </row>
    <row r="2244" spans="1:7" x14ac:dyDescent="0.2">
      <c r="A2244" s="178"/>
      <c r="B2244" s="178"/>
      <c r="C2244" s="178"/>
      <c r="D2244" s="178"/>
      <c r="E2244" s="178"/>
      <c r="F2244" s="178"/>
      <c r="G2244" s="144"/>
    </row>
    <row r="2245" spans="1:7" ht="31.5" x14ac:dyDescent="0.2">
      <c r="A2245" s="317" t="s">
        <v>4852</v>
      </c>
      <c r="B2245" s="317"/>
      <c r="C2245" s="317"/>
      <c r="D2245" s="317"/>
      <c r="E2245" s="317"/>
      <c r="F2245" s="317"/>
      <c r="G2245" s="199" t="s">
        <v>4170</v>
      </c>
    </row>
    <row r="2246" spans="1:7" x14ac:dyDescent="0.2">
      <c r="G2246" s="144"/>
    </row>
    <row r="2247" spans="1:7" ht="21" x14ac:dyDescent="0.2">
      <c r="A2247" s="175" t="s">
        <v>4118</v>
      </c>
      <c r="B2247" s="174" t="s">
        <v>4117</v>
      </c>
      <c r="C2247" s="171" t="s">
        <v>4114</v>
      </c>
      <c r="D2247" s="171" t="s">
        <v>4113</v>
      </c>
      <c r="E2247" s="171" t="s">
        <v>4112</v>
      </c>
      <c r="F2247" s="182" t="s">
        <v>4116</v>
      </c>
      <c r="G2247" s="181" t="s">
        <v>4115</v>
      </c>
    </row>
    <row r="2248" spans="1:7" x14ac:dyDescent="0.2">
      <c r="A2248" s="162">
        <v>8</v>
      </c>
      <c r="B2248" s="128" t="s">
        <v>4141</v>
      </c>
      <c r="C2248" s="152">
        <v>5.65</v>
      </c>
      <c r="D2248" s="152">
        <v>12.31</v>
      </c>
      <c r="E2248" s="83">
        <v>117.99</v>
      </c>
      <c r="F2248" s="130">
        <v>0.10249999999999999</v>
      </c>
      <c r="G2248" s="161">
        <f>TRUNC(F2248*D2248,2)</f>
        <v>1.26</v>
      </c>
    </row>
    <row r="2249" spans="1:7" x14ac:dyDescent="0.2">
      <c r="A2249" s="149">
        <v>12</v>
      </c>
      <c r="B2249" s="138" t="s">
        <v>4213</v>
      </c>
      <c r="C2249" s="152">
        <v>8.56</v>
      </c>
      <c r="D2249" s="152">
        <v>18.649999999999999</v>
      </c>
      <c r="E2249" s="83">
        <v>117.99</v>
      </c>
      <c r="F2249" s="133">
        <v>0.1</v>
      </c>
      <c r="G2249" s="161">
        <f>TRUNC(F2249*D2249,2)</f>
        <v>1.86</v>
      </c>
    </row>
    <row r="2250" spans="1:7" x14ac:dyDescent="0.2">
      <c r="A2250" s="311" t="s">
        <v>4138</v>
      </c>
      <c r="B2250" s="311"/>
      <c r="C2250" s="311"/>
      <c r="D2250" s="311"/>
      <c r="E2250" s="311"/>
      <c r="F2250" s="311"/>
      <c r="G2250" s="155">
        <f>SUM(G2248:G2249)</f>
        <v>3.12</v>
      </c>
    </row>
    <row r="2251" spans="1:7" x14ac:dyDescent="0.2">
      <c r="G2251" s="144"/>
    </row>
    <row r="2252" spans="1:7" ht="21" x14ac:dyDescent="0.2">
      <c r="A2252" s="175" t="s">
        <v>4118</v>
      </c>
      <c r="B2252" s="174" t="s">
        <v>4130</v>
      </c>
      <c r="C2252" s="171" t="s">
        <v>4129</v>
      </c>
      <c r="D2252" s="171" t="s">
        <v>4128</v>
      </c>
      <c r="E2252" s="171" t="s">
        <v>4116</v>
      </c>
      <c r="F2252" s="173" t="s">
        <v>4127</v>
      </c>
      <c r="G2252" s="144"/>
    </row>
    <row r="2253" spans="1:7" ht="22.5" x14ac:dyDescent="0.2">
      <c r="A2253" s="135" t="s">
        <v>4853</v>
      </c>
      <c r="B2253" s="138" t="s">
        <v>4854</v>
      </c>
      <c r="C2253" s="133" t="s">
        <v>255</v>
      </c>
      <c r="D2253" s="133">
        <v>33.92</v>
      </c>
      <c r="E2253" s="133">
        <v>1</v>
      </c>
      <c r="F2253" s="127">
        <f>TRUNC(E2253*D2253,2)</f>
        <v>33.92</v>
      </c>
      <c r="G2253" s="144"/>
    </row>
    <row r="2254" spans="1:7" x14ac:dyDescent="0.2">
      <c r="A2254" s="311" t="s">
        <v>4125</v>
      </c>
      <c r="B2254" s="311"/>
      <c r="C2254" s="311"/>
      <c r="D2254" s="311"/>
      <c r="E2254" s="311"/>
      <c r="F2254" s="165">
        <f>SUM(F2253:F2253)</f>
        <v>33.92</v>
      </c>
      <c r="G2254" s="144"/>
    </row>
    <row r="2255" spans="1:7" x14ac:dyDescent="0.2">
      <c r="G2255" s="144"/>
    </row>
    <row r="2256" spans="1:7" x14ac:dyDescent="0.2">
      <c r="A2256" s="312" t="s">
        <v>4124</v>
      </c>
      <c r="B2256" s="312"/>
      <c r="C2256" s="312"/>
      <c r="D2256" s="312"/>
      <c r="E2256" s="312"/>
      <c r="F2256" s="173">
        <f>F2254+G2250</f>
        <v>37.04</v>
      </c>
      <c r="G2256" s="144"/>
    </row>
    <row r="2257" spans="1:7" x14ac:dyDescent="0.2">
      <c r="A2257" s="312" t="s">
        <v>4742</v>
      </c>
      <c r="B2257" s="312"/>
      <c r="C2257" s="312"/>
      <c r="D2257" s="312"/>
      <c r="E2257" s="313"/>
      <c r="F2257" s="180">
        <f>TRUNC('compos apresentar'!F2256*bdi!$D$19,2)</f>
        <v>7.53</v>
      </c>
      <c r="G2257" s="144"/>
    </row>
    <row r="2258" spans="1:7" x14ac:dyDescent="0.2">
      <c r="A2258" s="312" t="s">
        <v>4123</v>
      </c>
      <c r="B2258" s="312"/>
      <c r="C2258" s="312"/>
      <c r="D2258" s="312"/>
      <c r="E2258" s="312"/>
      <c r="F2258" s="179">
        <f>SUM(F2256:F2257)</f>
        <v>44.57</v>
      </c>
      <c r="G2258" s="144"/>
    </row>
    <row r="2259" spans="1:7" x14ac:dyDescent="0.2">
      <c r="A2259" s="178"/>
      <c r="B2259" s="178"/>
      <c r="C2259" s="178"/>
      <c r="D2259" s="178"/>
      <c r="E2259" s="178"/>
      <c r="F2259" s="178"/>
      <c r="G2259" s="144"/>
    </row>
    <row r="2260" spans="1:7" x14ac:dyDescent="0.2">
      <c r="G2260" s="144"/>
    </row>
    <row r="2261" spans="1:7" ht="31.5" x14ac:dyDescent="0.2">
      <c r="A2261" s="314" t="s">
        <v>4656</v>
      </c>
      <c r="B2261" s="314"/>
      <c r="C2261" s="314"/>
      <c r="D2261" s="314"/>
      <c r="E2261" s="314"/>
      <c r="F2261" s="314"/>
      <c r="G2261" s="171" t="s">
        <v>4655</v>
      </c>
    </row>
    <row r="2262" spans="1:7" x14ac:dyDescent="0.2">
      <c r="G2262" s="144"/>
    </row>
    <row r="2263" spans="1:7" ht="21" x14ac:dyDescent="0.2">
      <c r="A2263" s="175" t="s">
        <v>4118</v>
      </c>
      <c r="B2263" s="174" t="s">
        <v>4130</v>
      </c>
      <c r="C2263" s="171" t="s">
        <v>4129</v>
      </c>
      <c r="D2263" s="171" t="s">
        <v>4128</v>
      </c>
      <c r="E2263" s="171" t="s">
        <v>4116</v>
      </c>
      <c r="F2263" s="173" t="s">
        <v>4127</v>
      </c>
      <c r="G2263" s="144"/>
    </row>
    <row r="2264" spans="1:7" x14ac:dyDescent="0.2">
      <c r="A2264" s="129">
        <v>1941</v>
      </c>
      <c r="B2264" s="128" t="s">
        <v>3764</v>
      </c>
      <c r="C2264" s="127" t="s">
        <v>3287</v>
      </c>
      <c r="D2264" s="127">
        <v>14.06</v>
      </c>
      <c r="E2264" s="127">
        <v>0.94199999999999995</v>
      </c>
      <c r="F2264" s="127">
        <f>TRUNC(E2264*D2264,2)</f>
        <v>13.24</v>
      </c>
      <c r="G2264" s="144"/>
    </row>
    <row r="2265" spans="1:7" x14ac:dyDescent="0.2">
      <c r="A2265" s="311" t="s">
        <v>4125</v>
      </c>
      <c r="B2265" s="311"/>
      <c r="C2265" s="311"/>
      <c r="D2265" s="311"/>
      <c r="E2265" s="311"/>
      <c r="F2265" s="165">
        <f>F2264</f>
        <v>13.24</v>
      </c>
      <c r="G2265" s="144"/>
    </row>
    <row r="2266" spans="1:7" x14ac:dyDescent="0.2">
      <c r="G2266" s="144"/>
    </row>
    <row r="2267" spans="1:7" x14ac:dyDescent="0.2">
      <c r="A2267" s="312" t="s">
        <v>4124</v>
      </c>
      <c r="B2267" s="312"/>
      <c r="C2267" s="312"/>
      <c r="D2267" s="312"/>
      <c r="E2267" s="312"/>
      <c r="F2267" s="173">
        <f>F2265</f>
        <v>13.24</v>
      </c>
      <c r="G2267" s="144"/>
    </row>
    <row r="2268" spans="1:7" ht="12.75" customHeight="1" x14ac:dyDescent="0.2">
      <c r="A2268" s="312" t="s">
        <v>4742</v>
      </c>
      <c r="B2268" s="312"/>
      <c r="C2268" s="312"/>
      <c r="D2268" s="312"/>
      <c r="E2268" s="313"/>
      <c r="F2268" s="180">
        <f>TRUNC('compos apresentar'!F2267*bdi!$D$19,2)</f>
        <v>2.69</v>
      </c>
      <c r="G2268" s="144"/>
    </row>
    <row r="2269" spans="1:7" x14ac:dyDescent="0.2">
      <c r="A2269" s="312" t="s">
        <v>4123</v>
      </c>
      <c r="B2269" s="312"/>
      <c r="C2269" s="312"/>
      <c r="D2269" s="312"/>
      <c r="E2269" s="312"/>
      <c r="F2269" s="179">
        <f>SUM(F2267:F2268)</f>
        <v>15.93</v>
      </c>
      <c r="G2269" s="144"/>
    </row>
    <row r="2270" spans="1:7" x14ac:dyDescent="0.2">
      <c r="A2270" s="178"/>
      <c r="B2270" s="178"/>
      <c r="C2270" s="178"/>
      <c r="D2270" s="178"/>
      <c r="E2270" s="178"/>
      <c r="F2270" s="178"/>
      <c r="G2270" s="144"/>
    </row>
    <row r="2271" spans="1:7" ht="31.5" x14ac:dyDescent="0.2">
      <c r="A2271" s="314" t="s">
        <v>4855</v>
      </c>
      <c r="B2271" s="314"/>
      <c r="C2271" s="314"/>
      <c r="D2271" s="314"/>
      <c r="E2271" s="314"/>
      <c r="F2271" s="314"/>
      <c r="G2271" s="171" t="s">
        <v>4385</v>
      </c>
    </row>
    <row r="2272" spans="1:7" x14ac:dyDescent="0.2">
      <c r="G2272" s="144"/>
    </row>
    <row r="2273" spans="1:7" ht="21" x14ac:dyDescent="0.2">
      <c r="A2273" s="175" t="s">
        <v>4118</v>
      </c>
      <c r="B2273" s="174" t="s">
        <v>4117</v>
      </c>
      <c r="C2273" s="171" t="s">
        <v>4114</v>
      </c>
      <c r="D2273" s="171" t="s">
        <v>4113</v>
      </c>
      <c r="E2273" s="171" t="s">
        <v>4112</v>
      </c>
      <c r="F2273" s="182" t="s">
        <v>4116</v>
      </c>
      <c r="G2273" s="181" t="s">
        <v>4115</v>
      </c>
    </row>
    <row r="2274" spans="1:7" x14ac:dyDescent="0.2">
      <c r="A2274" s="162">
        <v>5</v>
      </c>
      <c r="B2274" s="128" t="s">
        <v>4140</v>
      </c>
      <c r="C2274" s="148">
        <v>5.12</v>
      </c>
      <c r="D2274" s="148">
        <v>11.16</v>
      </c>
      <c r="E2274" s="83">
        <v>117.99</v>
      </c>
      <c r="F2274" s="127">
        <v>0.126</v>
      </c>
      <c r="G2274" s="161">
        <f>TRUNC(F2274*D2274,2)</f>
        <v>1.4</v>
      </c>
    </row>
    <row r="2275" spans="1:7" x14ac:dyDescent="0.2">
      <c r="A2275" s="149">
        <v>11</v>
      </c>
      <c r="B2275" s="138" t="s">
        <v>3943</v>
      </c>
      <c r="C2275" s="152">
        <v>8.56</v>
      </c>
      <c r="D2275" s="152">
        <v>18.649999999999999</v>
      </c>
      <c r="E2275" s="83">
        <v>117.99</v>
      </c>
      <c r="F2275" s="137">
        <v>0.125</v>
      </c>
      <c r="G2275" s="161">
        <f>TRUNC(F2275*D2275,2)</f>
        <v>2.33</v>
      </c>
    </row>
    <row r="2276" spans="1:7" x14ac:dyDescent="0.2">
      <c r="A2276" s="311" t="s">
        <v>4138</v>
      </c>
      <c r="B2276" s="311"/>
      <c r="C2276" s="311"/>
      <c r="D2276" s="311"/>
      <c r="E2276" s="311"/>
      <c r="F2276" s="311"/>
      <c r="G2276" s="155">
        <f>SUM(G2274:G2275)</f>
        <v>3.73</v>
      </c>
    </row>
    <row r="2277" spans="1:7" x14ac:dyDescent="0.2">
      <c r="G2277" s="144"/>
    </row>
    <row r="2278" spans="1:7" ht="21" x14ac:dyDescent="0.2">
      <c r="A2278" s="175" t="s">
        <v>4118</v>
      </c>
      <c r="B2278" s="174" t="s">
        <v>4130</v>
      </c>
      <c r="C2278" s="171" t="s">
        <v>4129</v>
      </c>
      <c r="D2278" s="171" t="s">
        <v>4128</v>
      </c>
      <c r="E2278" s="171" t="s">
        <v>4116</v>
      </c>
      <c r="F2278" s="173" t="s">
        <v>4127</v>
      </c>
      <c r="G2278" s="144"/>
    </row>
    <row r="2279" spans="1:7" x14ac:dyDescent="0.2">
      <c r="A2279" s="129" t="s">
        <v>4856</v>
      </c>
      <c r="B2279" s="128" t="s">
        <v>4857</v>
      </c>
      <c r="C2279" s="127" t="s">
        <v>3604</v>
      </c>
      <c r="D2279" s="127">
        <v>9.81</v>
      </c>
      <c r="E2279" s="127">
        <v>1</v>
      </c>
      <c r="F2279" s="127">
        <f>TRUNC(E2279*D2279,2)</f>
        <v>9.81</v>
      </c>
      <c r="G2279" s="144"/>
    </row>
    <row r="2280" spans="1:7" x14ac:dyDescent="0.2">
      <c r="A2280" s="311" t="s">
        <v>4125</v>
      </c>
      <c r="B2280" s="311"/>
      <c r="C2280" s="311"/>
      <c r="D2280" s="311"/>
      <c r="E2280" s="311"/>
      <c r="F2280" s="165">
        <f>SUM(F2279:F2279)</f>
        <v>9.81</v>
      </c>
      <c r="G2280" s="144"/>
    </row>
    <row r="2281" spans="1:7" x14ac:dyDescent="0.2">
      <c r="G2281" s="144"/>
    </row>
    <row r="2282" spans="1:7" x14ac:dyDescent="0.2">
      <c r="A2282" s="312" t="s">
        <v>4124</v>
      </c>
      <c r="B2282" s="312"/>
      <c r="C2282" s="312"/>
      <c r="D2282" s="312"/>
      <c r="E2282" s="312"/>
      <c r="F2282" s="173">
        <f>F2280+G2276</f>
        <v>13.540000000000001</v>
      </c>
      <c r="G2282" s="144"/>
    </row>
    <row r="2283" spans="1:7" x14ac:dyDescent="0.2">
      <c r="A2283" s="312" t="s">
        <v>4742</v>
      </c>
      <c r="B2283" s="312"/>
      <c r="C2283" s="312"/>
      <c r="D2283" s="312"/>
      <c r="E2283" s="313"/>
      <c r="F2283" s="180">
        <f>TRUNC('compos apresentar'!F2282*bdi!$D$19,2)</f>
        <v>2.75</v>
      </c>
      <c r="G2283" s="144"/>
    </row>
    <row r="2284" spans="1:7" x14ac:dyDescent="0.2">
      <c r="A2284" s="312" t="s">
        <v>4123</v>
      </c>
      <c r="B2284" s="312"/>
      <c r="C2284" s="312"/>
      <c r="D2284" s="312"/>
      <c r="E2284" s="312"/>
      <c r="F2284" s="179">
        <f>SUM(F2282:F2283)</f>
        <v>16.29</v>
      </c>
      <c r="G2284" s="144"/>
    </row>
    <row r="2285" spans="1:7" x14ac:dyDescent="0.2">
      <c r="A2285" s="178"/>
      <c r="B2285" s="178"/>
      <c r="C2285" s="178"/>
      <c r="D2285" s="178"/>
      <c r="E2285" s="178"/>
      <c r="F2285" s="178"/>
      <c r="G2285" s="144"/>
    </row>
    <row r="2286" spans="1:7" ht="31.5" x14ac:dyDescent="0.2">
      <c r="A2286" s="314" t="s">
        <v>4858</v>
      </c>
      <c r="B2286" s="314"/>
      <c r="C2286" s="314"/>
      <c r="D2286" s="314"/>
      <c r="E2286" s="314"/>
      <c r="F2286" s="314"/>
      <c r="G2286" s="171" t="s">
        <v>4385</v>
      </c>
    </row>
    <row r="2287" spans="1:7" x14ac:dyDescent="0.2">
      <c r="G2287" s="144"/>
    </row>
    <row r="2288" spans="1:7" ht="21" x14ac:dyDescent="0.2">
      <c r="A2288" s="175" t="s">
        <v>4118</v>
      </c>
      <c r="B2288" s="174" t="s">
        <v>4117</v>
      </c>
      <c r="C2288" s="171" t="s">
        <v>4114</v>
      </c>
      <c r="D2288" s="171" t="s">
        <v>4113</v>
      </c>
      <c r="E2288" s="171" t="s">
        <v>4112</v>
      </c>
      <c r="F2288" s="182" t="s">
        <v>4116</v>
      </c>
      <c r="G2288" s="181" t="s">
        <v>4115</v>
      </c>
    </row>
    <row r="2289" spans="1:7" x14ac:dyDescent="0.2">
      <c r="A2289" s="162">
        <v>5</v>
      </c>
      <c r="B2289" s="128" t="s">
        <v>4140</v>
      </c>
      <c r="C2289" s="148">
        <v>5.12</v>
      </c>
      <c r="D2289" s="148">
        <v>11.16</v>
      </c>
      <c r="E2289" s="83">
        <v>117.99</v>
      </c>
      <c r="F2289" s="127">
        <v>4.7E-2</v>
      </c>
      <c r="G2289" s="161">
        <f>TRUNC(F2289*D2289,2)</f>
        <v>0.52</v>
      </c>
    </row>
    <row r="2290" spans="1:7" x14ac:dyDescent="0.2">
      <c r="A2290" s="149">
        <v>11</v>
      </c>
      <c r="B2290" s="138" t="s">
        <v>3943</v>
      </c>
      <c r="C2290" s="152">
        <v>8.56</v>
      </c>
      <c r="D2290" s="152">
        <v>18.649999999999999</v>
      </c>
      <c r="E2290" s="83">
        <v>117.99</v>
      </c>
      <c r="F2290" s="137">
        <v>4.7E-2</v>
      </c>
      <c r="G2290" s="161">
        <f>TRUNC(F2290*D2290,2)</f>
        <v>0.87</v>
      </c>
    </row>
    <row r="2291" spans="1:7" x14ac:dyDescent="0.2">
      <c r="A2291" s="311" t="s">
        <v>4138</v>
      </c>
      <c r="B2291" s="311"/>
      <c r="C2291" s="311"/>
      <c r="D2291" s="311"/>
      <c r="E2291" s="311"/>
      <c r="F2291" s="311"/>
      <c r="G2291" s="155">
        <f>SUM(G2289:G2290)</f>
        <v>1.3900000000000001</v>
      </c>
    </row>
    <row r="2292" spans="1:7" x14ac:dyDescent="0.2">
      <c r="G2292" s="144"/>
    </row>
    <row r="2293" spans="1:7" ht="21" x14ac:dyDescent="0.2">
      <c r="A2293" s="175" t="s">
        <v>4118</v>
      </c>
      <c r="B2293" s="174" t="s">
        <v>4130</v>
      </c>
      <c r="C2293" s="171" t="s">
        <v>4129</v>
      </c>
      <c r="D2293" s="171" t="s">
        <v>4128</v>
      </c>
      <c r="E2293" s="171" t="s">
        <v>4116</v>
      </c>
      <c r="F2293" s="173" t="s">
        <v>4127</v>
      </c>
      <c r="G2293" s="144"/>
    </row>
    <row r="2294" spans="1:7" x14ac:dyDescent="0.2">
      <c r="A2294" s="129" t="s">
        <v>4859</v>
      </c>
      <c r="B2294" s="128" t="s">
        <v>4860</v>
      </c>
      <c r="C2294" s="127" t="s">
        <v>3604</v>
      </c>
      <c r="D2294" s="127">
        <v>1.61</v>
      </c>
      <c r="E2294" s="127">
        <v>1</v>
      </c>
      <c r="F2294" s="127">
        <f>TRUNC(E2294*D2294,2)</f>
        <v>1.61</v>
      </c>
      <c r="G2294" s="144"/>
    </row>
    <row r="2295" spans="1:7" x14ac:dyDescent="0.2">
      <c r="A2295" s="311" t="s">
        <v>4125</v>
      </c>
      <c r="B2295" s="311"/>
      <c r="C2295" s="311"/>
      <c r="D2295" s="311"/>
      <c r="E2295" s="311"/>
      <c r="F2295" s="165">
        <f>SUM(F2294:F2294)</f>
        <v>1.61</v>
      </c>
      <c r="G2295" s="144"/>
    </row>
    <row r="2296" spans="1:7" x14ac:dyDescent="0.2">
      <c r="G2296" s="144"/>
    </row>
    <row r="2297" spans="1:7" x14ac:dyDescent="0.2">
      <c r="A2297" s="312" t="s">
        <v>4124</v>
      </c>
      <c r="B2297" s="312"/>
      <c r="C2297" s="312"/>
      <c r="D2297" s="312"/>
      <c r="E2297" s="312"/>
      <c r="F2297" s="173">
        <f>F2295+G2291</f>
        <v>3</v>
      </c>
      <c r="G2297" s="144"/>
    </row>
    <row r="2298" spans="1:7" x14ac:dyDescent="0.2">
      <c r="A2298" s="312" t="s">
        <v>4742</v>
      </c>
      <c r="B2298" s="312"/>
      <c r="C2298" s="312"/>
      <c r="D2298" s="312"/>
      <c r="E2298" s="313"/>
      <c r="F2298" s="180">
        <f>TRUNC('compos apresentar'!F2297*bdi!$D$19,2)</f>
        <v>0.61</v>
      </c>
      <c r="G2298" s="144"/>
    </row>
    <row r="2299" spans="1:7" x14ac:dyDescent="0.2">
      <c r="A2299" s="312" t="s">
        <v>4123</v>
      </c>
      <c r="B2299" s="312"/>
      <c r="C2299" s="312"/>
      <c r="D2299" s="312"/>
      <c r="E2299" s="312"/>
      <c r="F2299" s="179">
        <f>SUM(F2297:F2298)</f>
        <v>3.61</v>
      </c>
      <c r="G2299" s="144"/>
    </row>
    <row r="2300" spans="1:7" x14ac:dyDescent="0.2">
      <c r="A2300" s="178"/>
      <c r="B2300" s="178"/>
      <c r="C2300" s="178"/>
      <c r="D2300" s="178"/>
      <c r="E2300" s="178"/>
      <c r="F2300" s="178"/>
      <c r="G2300" s="144"/>
    </row>
    <row r="2301" spans="1:7" x14ac:dyDescent="0.2">
      <c r="G2301" s="144"/>
    </row>
    <row r="2302" spans="1:7" ht="31.5" x14ac:dyDescent="0.2">
      <c r="A2302" s="314" t="s">
        <v>4654</v>
      </c>
      <c r="B2302" s="314"/>
      <c r="C2302" s="314"/>
      <c r="D2302" s="314"/>
      <c r="E2302" s="314"/>
      <c r="F2302" s="314"/>
      <c r="G2302" s="171" t="s">
        <v>4385</v>
      </c>
    </row>
    <row r="2303" spans="1:7" x14ac:dyDescent="0.2">
      <c r="G2303" s="144"/>
    </row>
    <row r="2304" spans="1:7" ht="21" x14ac:dyDescent="0.2">
      <c r="A2304" s="175" t="s">
        <v>4118</v>
      </c>
      <c r="B2304" s="174" t="s">
        <v>4117</v>
      </c>
      <c r="C2304" s="171" t="s">
        <v>4114</v>
      </c>
      <c r="D2304" s="171" t="s">
        <v>4113</v>
      </c>
      <c r="E2304" s="171" t="s">
        <v>4112</v>
      </c>
      <c r="F2304" s="182" t="s">
        <v>4116</v>
      </c>
      <c r="G2304" s="181" t="s">
        <v>4115</v>
      </c>
    </row>
    <row r="2305" spans="1:7" x14ac:dyDescent="0.2">
      <c r="A2305" s="162">
        <v>5</v>
      </c>
      <c r="B2305" s="128" t="s">
        <v>4140</v>
      </c>
      <c r="C2305" s="148">
        <v>5.12</v>
      </c>
      <c r="D2305" s="148">
        <v>11.16</v>
      </c>
      <c r="E2305" s="83">
        <v>117.99</v>
      </c>
      <c r="F2305" s="127">
        <v>7.3999999999999996E-2</v>
      </c>
      <c r="G2305" s="161">
        <f>TRUNC(F2305*D2305,2)</f>
        <v>0.82</v>
      </c>
    </row>
    <row r="2306" spans="1:7" x14ac:dyDescent="0.2">
      <c r="A2306" s="149">
        <v>11</v>
      </c>
      <c r="B2306" s="138" t="s">
        <v>3943</v>
      </c>
      <c r="C2306" s="152">
        <v>8.56</v>
      </c>
      <c r="D2306" s="152">
        <v>18.649999999999999</v>
      </c>
      <c r="E2306" s="83">
        <v>117.99</v>
      </c>
      <c r="F2306" s="137">
        <v>7.2999999999999995E-2</v>
      </c>
      <c r="G2306" s="161">
        <f>TRUNC(F2306*D2306,2)</f>
        <v>1.36</v>
      </c>
    </row>
    <row r="2307" spans="1:7" x14ac:dyDescent="0.2">
      <c r="A2307" s="311" t="s">
        <v>4138</v>
      </c>
      <c r="B2307" s="311"/>
      <c r="C2307" s="311"/>
      <c r="D2307" s="311"/>
      <c r="E2307" s="311"/>
      <c r="F2307" s="311"/>
      <c r="G2307" s="155">
        <f>SUM(G2305:G2306)</f>
        <v>2.1800000000000002</v>
      </c>
    </row>
    <row r="2308" spans="1:7" x14ac:dyDescent="0.2">
      <c r="G2308" s="144"/>
    </row>
    <row r="2309" spans="1:7" ht="21" x14ac:dyDescent="0.2">
      <c r="A2309" s="175" t="s">
        <v>4118</v>
      </c>
      <c r="B2309" s="174" t="s">
        <v>4130</v>
      </c>
      <c r="C2309" s="171" t="s">
        <v>4129</v>
      </c>
      <c r="D2309" s="171" t="s">
        <v>4128</v>
      </c>
      <c r="E2309" s="171" t="s">
        <v>4116</v>
      </c>
      <c r="F2309" s="173" t="s">
        <v>4127</v>
      </c>
      <c r="G2309" s="144"/>
    </row>
    <row r="2310" spans="1:7" x14ac:dyDescent="0.2">
      <c r="A2310" s="129" t="s">
        <v>4653</v>
      </c>
      <c r="B2310" s="128" t="s">
        <v>4652</v>
      </c>
      <c r="C2310" s="127" t="s">
        <v>3604</v>
      </c>
      <c r="D2310" s="127">
        <v>7.7</v>
      </c>
      <c r="E2310" s="127">
        <v>0.94899999999999995</v>
      </c>
      <c r="F2310" s="127">
        <f>TRUNC(E2310*D2310,2)</f>
        <v>7.3</v>
      </c>
      <c r="G2310" s="144"/>
    </row>
    <row r="2311" spans="1:7" x14ac:dyDescent="0.2">
      <c r="A2311" s="311" t="s">
        <v>4125</v>
      </c>
      <c r="B2311" s="311"/>
      <c r="C2311" s="311"/>
      <c r="D2311" s="311"/>
      <c r="E2311" s="311"/>
      <c r="F2311" s="165">
        <f>SUM(F2310:F2310)</f>
        <v>7.3</v>
      </c>
      <c r="G2311" s="144"/>
    </row>
    <row r="2312" spans="1:7" x14ac:dyDescent="0.2">
      <c r="G2312" s="144"/>
    </row>
    <row r="2313" spans="1:7" x14ac:dyDescent="0.2">
      <c r="A2313" s="312" t="s">
        <v>4124</v>
      </c>
      <c r="B2313" s="312"/>
      <c r="C2313" s="312"/>
      <c r="D2313" s="312"/>
      <c r="E2313" s="312"/>
      <c r="F2313" s="173">
        <f>F2311+G2307</f>
        <v>9.48</v>
      </c>
      <c r="G2313" s="144"/>
    </row>
    <row r="2314" spans="1:7" ht="12.75" customHeight="1" x14ac:dyDescent="0.2">
      <c r="A2314" s="312" t="s">
        <v>4742</v>
      </c>
      <c r="B2314" s="312"/>
      <c r="C2314" s="312"/>
      <c r="D2314" s="312"/>
      <c r="E2314" s="313"/>
      <c r="F2314" s="180">
        <f>TRUNC('compos apresentar'!F2313*bdi!$D$19,2)</f>
        <v>1.92</v>
      </c>
      <c r="G2314" s="144"/>
    </row>
    <row r="2315" spans="1:7" x14ac:dyDescent="0.2">
      <c r="A2315" s="312" t="s">
        <v>4123</v>
      </c>
      <c r="B2315" s="312"/>
      <c r="C2315" s="312"/>
      <c r="D2315" s="312"/>
      <c r="E2315" s="312"/>
      <c r="F2315" s="179">
        <f>SUM(F2313:F2314)</f>
        <v>11.4</v>
      </c>
      <c r="G2315" s="144"/>
    </row>
    <row r="2316" spans="1:7" x14ac:dyDescent="0.2">
      <c r="G2316" s="144"/>
    </row>
    <row r="2317" spans="1:7" ht="31.5" x14ac:dyDescent="0.2">
      <c r="A2317" s="314" t="s">
        <v>4651</v>
      </c>
      <c r="B2317" s="314"/>
      <c r="C2317" s="314"/>
      <c r="D2317" s="314"/>
      <c r="E2317" s="314"/>
      <c r="F2317" s="314"/>
      <c r="G2317" s="171" t="s">
        <v>4385</v>
      </c>
    </row>
    <row r="2318" spans="1:7" x14ac:dyDescent="0.2">
      <c r="G2318" s="144"/>
    </row>
    <row r="2319" spans="1:7" ht="21" x14ac:dyDescent="0.2">
      <c r="A2319" s="175" t="s">
        <v>4118</v>
      </c>
      <c r="B2319" s="174" t="s">
        <v>4117</v>
      </c>
      <c r="C2319" s="171" t="s">
        <v>4114</v>
      </c>
      <c r="D2319" s="171" t="s">
        <v>4113</v>
      </c>
      <c r="E2319" s="171" t="s">
        <v>4112</v>
      </c>
      <c r="F2319" s="182" t="s">
        <v>4116</v>
      </c>
      <c r="G2319" s="181" t="s">
        <v>4115</v>
      </c>
    </row>
    <row r="2320" spans="1:7" x14ac:dyDescent="0.2">
      <c r="A2320" s="162">
        <v>5</v>
      </c>
      <c r="B2320" s="128" t="s">
        <v>4140</v>
      </c>
      <c r="C2320" s="148">
        <v>5.12</v>
      </c>
      <c r="D2320" s="148">
        <v>11.16</v>
      </c>
      <c r="E2320" s="83">
        <v>117.99</v>
      </c>
      <c r="F2320" s="127">
        <v>7.3999999999999996E-2</v>
      </c>
      <c r="G2320" s="161">
        <f>TRUNC(F2320*D2320,2)</f>
        <v>0.82</v>
      </c>
    </row>
    <row r="2321" spans="1:7" x14ac:dyDescent="0.2">
      <c r="A2321" s="149">
        <v>11</v>
      </c>
      <c r="B2321" s="138" t="s">
        <v>3943</v>
      </c>
      <c r="C2321" s="152">
        <v>8.56</v>
      </c>
      <c r="D2321" s="152">
        <v>18.649999999999999</v>
      </c>
      <c r="E2321" s="83">
        <v>117.99</v>
      </c>
      <c r="F2321" s="137">
        <v>7.2999999999999995E-2</v>
      </c>
      <c r="G2321" s="161">
        <f>TRUNC(F2321*D2321,2)</f>
        <v>1.36</v>
      </c>
    </row>
    <row r="2322" spans="1:7" x14ac:dyDescent="0.2">
      <c r="A2322" s="311" t="s">
        <v>4138</v>
      </c>
      <c r="B2322" s="311"/>
      <c r="C2322" s="311"/>
      <c r="D2322" s="311"/>
      <c r="E2322" s="311"/>
      <c r="F2322" s="311"/>
      <c r="G2322" s="155">
        <f>SUM(G2320:G2321)</f>
        <v>2.1800000000000002</v>
      </c>
    </row>
    <row r="2323" spans="1:7" x14ac:dyDescent="0.2">
      <c r="G2323" s="144"/>
    </row>
    <row r="2324" spans="1:7" ht="21" x14ac:dyDescent="0.2">
      <c r="A2324" s="175" t="s">
        <v>4118</v>
      </c>
      <c r="B2324" s="174" t="s">
        <v>4130</v>
      </c>
      <c r="C2324" s="171" t="s">
        <v>4129</v>
      </c>
      <c r="D2324" s="171" t="s">
        <v>4128</v>
      </c>
      <c r="E2324" s="171" t="s">
        <v>4116</v>
      </c>
      <c r="F2324" s="173" t="s">
        <v>4127</v>
      </c>
      <c r="G2324" s="144"/>
    </row>
    <row r="2325" spans="1:7" x14ac:dyDescent="0.2">
      <c r="A2325" s="129" t="s">
        <v>4650</v>
      </c>
      <c r="B2325" s="128" t="s">
        <v>4649</v>
      </c>
      <c r="C2325" s="127" t="s">
        <v>3604</v>
      </c>
      <c r="D2325" s="127">
        <v>10.57</v>
      </c>
      <c r="E2325" s="127">
        <v>0.96399999999999997</v>
      </c>
      <c r="F2325" s="127">
        <f>TRUNC(E2325*D2325,2)</f>
        <v>10.18</v>
      </c>
      <c r="G2325" s="144"/>
    </row>
    <row r="2326" spans="1:7" x14ac:dyDescent="0.2">
      <c r="A2326" s="311" t="s">
        <v>4125</v>
      </c>
      <c r="B2326" s="311"/>
      <c r="C2326" s="311"/>
      <c r="D2326" s="311"/>
      <c r="E2326" s="311"/>
      <c r="F2326" s="165">
        <f>SUM(F2325:F2325)</f>
        <v>10.18</v>
      </c>
      <c r="G2326" s="144"/>
    </row>
    <row r="2327" spans="1:7" x14ac:dyDescent="0.2">
      <c r="G2327" s="144"/>
    </row>
    <row r="2328" spans="1:7" ht="31.5" customHeight="1" x14ac:dyDescent="0.2">
      <c r="A2328" s="312" t="s">
        <v>4124</v>
      </c>
      <c r="B2328" s="312"/>
      <c r="C2328" s="312"/>
      <c r="D2328" s="312"/>
      <c r="E2328" s="312"/>
      <c r="F2328" s="173">
        <f>F2326+G2322</f>
        <v>12.36</v>
      </c>
      <c r="G2328" s="144"/>
    </row>
    <row r="2329" spans="1:7" ht="12.75" customHeight="1" x14ac:dyDescent="0.2">
      <c r="A2329" s="312" t="s">
        <v>4742</v>
      </c>
      <c r="B2329" s="312"/>
      <c r="C2329" s="312"/>
      <c r="D2329" s="312"/>
      <c r="E2329" s="313"/>
      <c r="F2329" s="180">
        <f>TRUNC('compos apresentar'!F2328*bdi!$D$19,2)</f>
        <v>2.5099999999999998</v>
      </c>
      <c r="G2329" s="144"/>
    </row>
    <row r="2330" spans="1:7" x14ac:dyDescent="0.2">
      <c r="A2330" s="312" t="s">
        <v>4123</v>
      </c>
      <c r="B2330" s="312"/>
      <c r="C2330" s="312"/>
      <c r="D2330" s="312"/>
      <c r="E2330" s="312"/>
      <c r="F2330" s="179">
        <f>SUM(F2328:F2329)</f>
        <v>14.87</v>
      </c>
      <c r="G2330" s="144"/>
    </row>
    <row r="2331" spans="1:7" x14ac:dyDescent="0.2">
      <c r="G2331" s="144"/>
    </row>
    <row r="2332" spans="1:7" ht="31.5" x14ac:dyDescent="0.2">
      <c r="A2332" s="314" t="s">
        <v>4646</v>
      </c>
      <c r="B2332" s="314"/>
      <c r="C2332" s="314"/>
      <c r="D2332" s="314"/>
      <c r="E2332" s="314"/>
      <c r="F2332" s="314"/>
      <c r="G2332" s="171" t="s">
        <v>4385</v>
      </c>
    </row>
    <row r="2333" spans="1:7" x14ac:dyDescent="0.2">
      <c r="G2333" s="144"/>
    </row>
    <row r="2334" spans="1:7" ht="21" x14ac:dyDescent="0.2">
      <c r="A2334" s="175" t="s">
        <v>4118</v>
      </c>
      <c r="B2334" s="174" t="s">
        <v>4117</v>
      </c>
      <c r="C2334" s="171" t="s">
        <v>4114</v>
      </c>
      <c r="D2334" s="171" t="s">
        <v>4113</v>
      </c>
      <c r="E2334" s="171" t="s">
        <v>4112</v>
      </c>
      <c r="F2334" s="182" t="s">
        <v>4116</v>
      </c>
      <c r="G2334" s="181" t="s">
        <v>4115</v>
      </c>
    </row>
    <row r="2335" spans="1:7" x14ac:dyDescent="0.2">
      <c r="A2335" s="162">
        <v>5</v>
      </c>
      <c r="B2335" s="128" t="s">
        <v>4140</v>
      </c>
      <c r="C2335" s="148">
        <v>5.12</v>
      </c>
      <c r="D2335" s="148">
        <v>11.16</v>
      </c>
      <c r="E2335" s="83">
        <v>117.99</v>
      </c>
      <c r="F2335" s="127">
        <v>9.6000000000000002E-2</v>
      </c>
      <c r="G2335" s="161">
        <f>TRUNC(F2335*D2335,2)</f>
        <v>1.07</v>
      </c>
    </row>
    <row r="2336" spans="1:7" x14ac:dyDescent="0.2">
      <c r="A2336" s="149">
        <v>11</v>
      </c>
      <c r="B2336" s="138" t="s">
        <v>3943</v>
      </c>
      <c r="C2336" s="152">
        <v>8.56</v>
      </c>
      <c r="D2336" s="152">
        <v>18.649999999999999</v>
      </c>
      <c r="E2336" s="83">
        <v>117.99</v>
      </c>
      <c r="F2336" s="137">
        <v>9.35E-2</v>
      </c>
      <c r="G2336" s="161">
        <f>TRUNC(F2336*D2336,2)</f>
        <v>1.74</v>
      </c>
    </row>
    <row r="2337" spans="1:7" x14ac:dyDescent="0.2">
      <c r="A2337" s="311" t="s">
        <v>4138</v>
      </c>
      <c r="B2337" s="311"/>
      <c r="C2337" s="311"/>
      <c r="D2337" s="311"/>
      <c r="E2337" s="311"/>
      <c r="F2337" s="311"/>
      <c r="G2337" s="155">
        <f>SUM(G2335:G2336)</f>
        <v>2.81</v>
      </c>
    </row>
    <row r="2338" spans="1:7" x14ac:dyDescent="0.2">
      <c r="G2338" s="144"/>
    </row>
    <row r="2339" spans="1:7" ht="21" x14ac:dyDescent="0.2">
      <c r="A2339" s="175" t="s">
        <v>4118</v>
      </c>
      <c r="B2339" s="174" t="s">
        <v>4130</v>
      </c>
      <c r="C2339" s="171" t="s">
        <v>4129</v>
      </c>
      <c r="D2339" s="171" t="s">
        <v>4128</v>
      </c>
      <c r="E2339" s="171" t="s">
        <v>4116</v>
      </c>
      <c r="F2339" s="173" t="s">
        <v>4127</v>
      </c>
      <c r="G2339" s="144"/>
    </row>
    <row r="2340" spans="1:7" x14ac:dyDescent="0.2">
      <c r="A2340" s="129" t="s">
        <v>4648</v>
      </c>
      <c r="B2340" s="128" t="s">
        <v>4647</v>
      </c>
      <c r="C2340" s="127" t="s">
        <v>3604</v>
      </c>
      <c r="D2340" s="127">
        <v>19.8</v>
      </c>
      <c r="E2340" s="127">
        <v>0.99250000000000005</v>
      </c>
      <c r="F2340" s="127">
        <f>TRUNC(E2340*D2340,2)</f>
        <v>19.649999999999999</v>
      </c>
      <c r="G2340" s="144"/>
    </row>
    <row r="2341" spans="1:7" x14ac:dyDescent="0.2">
      <c r="A2341" s="311" t="s">
        <v>4125</v>
      </c>
      <c r="B2341" s="311"/>
      <c r="C2341" s="311"/>
      <c r="D2341" s="311"/>
      <c r="E2341" s="311"/>
      <c r="F2341" s="165">
        <f>SUM(F2340:F2340)</f>
        <v>19.649999999999999</v>
      </c>
      <c r="G2341" s="144"/>
    </row>
    <row r="2342" spans="1:7" x14ac:dyDescent="0.2">
      <c r="G2342" s="144"/>
    </row>
    <row r="2343" spans="1:7" x14ac:dyDescent="0.2">
      <c r="A2343" s="312" t="s">
        <v>4124</v>
      </c>
      <c r="B2343" s="312"/>
      <c r="C2343" s="312"/>
      <c r="D2343" s="312"/>
      <c r="E2343" s="312"/>
      <c r="F2343" s="173">
        <f>F2341+G2337</f>
        <v>22.459999999999997</v>
      </c>
      <c r="G2343" s="144"/>
    </row>
    <row r="2344" spans="1:7" ht="12.75" customHeight="1" x14ac:dyDescent="0.2">
      <c r="A2344" s="312" t="s">
        <v>4742</v>
      </c>
      <c r="B2344" s="312"/>
      <c r="C2344" s="312"/>
      <c r="D2344" s="312"/>
      <c r="E2344" s="313"/>
      <c r="F2344" s="180">
        <f>TRUNC('compos apresentar'!F2343*bdi!$D$19,2)</f>
        <v>4.5599999999999996</v>
      </c>
      <c r="G2344" s="144"/>
    </row>
    <row r="2345" spans="1:7" x14ac:dyDescent="0.2">
      <c r="A2345" s="312" t="s">
        <v>4123</v>
      </c>
      <c r="B2345" s="312"/>
      <c r="C2345" s="312"/>
      <c r="D2345" s="312"/>
      <c r="E2345" s="312"/>
      <c r="F2345" s="179">
        <f>SUM(F2343:F2344)</f>
        <v>27.019999999999996</v>
      </c>
      <c r="G2345" s="144"/>
    </row>
    <row r="2346" spans="1:7" x14ac:dyDescent="0.2">
      <c r="G2346" s="144"/>
    </row>
    <row r="2347" spans="1:7" x14ac:dyDescent="0.2">
      <c r="G2347" s="144"/>
    </row>
    <row r="2348" spans="1:7" ht="31.5" x14ac:dyDescent="0.2">
      <c r="A2348" s="314" t="s">
        <v>4645</v>
      </c>
      <c r="B2348" s="314"/>
      <c r="C2348" s="314"/>
      <c r="D2348" s="314"/>
      <c r="E2348" s="314"/>
      <c r="F2348" s="314"/>
      <c r="G2348" s="171" t="s">
        <v>4385</v>
      </c>
    </row>
    <row r="2349" spans="1:7" x14ac:dyDescent="0.2">
      <c r="G2349" s="144"/>
    </row>
    <row r="2350" spans="1:7" ht="21" x14ac:dyDescent="0.2">
      <c r="A2350" s="175" t="s">
        <v>4118</v>
      </c>
      <c r="B2350" s="174" t="s">
        <v>4117</v>
      </c>
      <c r="C2350" s="171" t="s">
        <v>4114</v>
      </c>
      <c r="D2350" s="171" t="s">
        <v>4113</v>
      </c>
      <c r="E2350" s="171" t="s">
        <v>4112</v>
      </c>
      <c r="F2350" s="182" t="s">
        <v>4116</v>
      </c>
      <c r="G2350" s="181" t="s">
        <v>4115</v>
      </c>
    </row>
    <row r="2351" spans="1:7" x14ac:dyDescent="0.2">
      <c r="A2351" s="162">
        <v>5</v>
      </c>
      <c r="B2351" s="128" t="s">
        <v>4140</v>
      </c>
      <c r="C2351" s="148">
        <v>5.12</v>
      </c>
      <c r="D2351" s="148">
        <v>11.16</v>
      </c>
      <c r="E2351" s="83">
        <v>117.99</v>
      </c>
      <c r="F2351" s="127">
        <v>4.7E-2</v>
      </c>
      <c r="G2351" s="161">
        <f>TRUNC(F2351*D2351,2)</f>
        <v>0.52</v>
      </c>
    </row>
    <row r="2352" spans="1:7" x14ac:dyDescent="0.2">
      <c r="A2352" s="149">
        <v>11</v>
      </c>
      <c r="B2352" s="138" t="s">
        <v>3943</v>
      </c>
      <c r="C2352" s="152">
        <v>8.56</v>
      </c>
      <c r="D2352" s="152">
        <v>18.649999999999999</v>
      </c>
      <c r="E2352" s="83">
        <v>117.99</v>
      </c>
      <c r="F2352" s="137">
        <v>4.7E-2</v>
      </c>
      <c r="G2352" s="161">
        <f>TRUNC(F2352*D2352,2)</f>
        <v>0.87</v>
      </c>
    </row>
    <row r="2353" spans="1:7" x14ac:dyDescent="0.2">
      <c r="A2353" s="311" t="s">
        <v>4138</v>
      </c>
      <c r="B2353" s="311"/>
      <c r="C2353" s="311"/>
      <c r="D2353" s="311"/>
      <c r="E2353" s="311"/>
      <c r="F2353" s="311"/>
      <c r="G2353" s="155">
        <f>SUM(G2351:G2352)</f>
        <v>1.3900000000000001</v>
      </c>
    </row>
    <row r="2354" spans="1:7" x14ac:dyDescent="0.2">
      <c r="G2354" s="144"/>
    </row>
    <row r="2355" spans="1:7" ht="21" x14ac:dyDescent="0.2">
      <c r="A2355" s="175" t="s">
        <v>4118</v>
      </c>
      <c r="B2355" s="174" t="s">
        <v>4130</v>
      </c>
      <c r="C2355" s="171" t="s">
        <v>4129</v>
      </c>
      <c r="D2355" s="171" t="s">
        <v>4128</v>
      </c>
      <c r="E2355" s="171" t="s">
        <v>4116</v>
      </c>
      <c r="F2355" s="173" t="s">
        <v>4127</v>
      </c>
      <c r="G2355" s="144"/>
    </row>
    <row r="2356" spans="1:7" x14ac:dyDescent="0.2">
      <c r="A2356" s="129" t="s">
        <v>4644</v>
      </c>
      <c r="B2356" s="128" t="s">
        <v>4643</v>
      </c>
      <c r="C2356" s="127" t="s">
        <v>3604</v>
      </c>
      <c r="D2356" s="127">
        <v>1.21</v>
      </c>
      <c r="E2356" s="127">
        <v>1</v>
      </c>
      <c r="F2356" s="127">
        <f>TRUNC(E2356*D2356,2)</f>
        <v>1.21</v>
      </c>
      <c r="G2356" s="144"/>
    </row>
    <row r="2357" spans="1:7" x14ac:dyDescent="0.2">
      <c r="A2357" s="311" t="s">
        <v>4125</v>
      </c>
      <c r="B2357" s="311"/>
      <c r="C2357" s="311"/>
      <c r="D2357" s="311"/>
      <c r="E2357" s="311"/>
      <c r="F2357" s="165">
        <f>SUM(F2356:F2356)</f>
        <v>1.21</v>
      </c>
      <c r="G2357" s="144"/>
    </row>
    <row r="2358" spans="1:7" x14ac:dyDescent="0.2">
      <c r="G2358" s="144"/>
    </row>
    <row r="2359" spans="1:7" x14ac:dyDescent="0.2">
      <c r="A2359" s="312" t="s">
        <v>4124</v>
      </c>
      <c r="B2359" s="312"/>
      <c r="C2359" s="312"/>
      <c r="D2359" s="312"/>
      <c r="E2359" s="312"/>
      <c r="F2359" s="173">
        <f>F2357+G2353</f>
        <v>2.6</v>
      </c>
      <c r="G2359" s="144"/>
    </row>
    <row r="2360" spans="1:7" ht="12.75" customHeight="1" x14ac:dyDescent="0.2">
      <c r="A2360" s="312" t="s">
        <v>4742</v>
      </c>
      <c r="B2360" s="312"/>
      <c r="C2360" s="312"/>
      <c r="D2360" s="312"/>
      <c r="E2360" s="313"/>
      <c r="F2360" s="180">
        <f>TRUNC('compos apresentar'!F2359*bdi!$D$19,2)</f>
        <v>0.52</v>
      </c>
      <c r="G2360" s="144"/>
    </row>
    <row r="2361" spans="1:7" x14ac:dyDescent="0.2">
      <c r="A2361" s="312" t="s">
        <v>4123</v>
      </c>
      <c r="B2361" s="312"/>
      <c r="C2361" s="312"/>
      <c r="D2361" s="312"/>
      <c r="E2361" s="312"/>
      <c r="F2361" s="179">
        <f>SUM(F2359:F2360)</f>
        <v>3.12</v>
      </c>
      <c r="G2361" s="144"/>
    </row>
    <row r="2362" spans="1:7" ht="12.75" customHeight="1" x14ac:dyDescent="0.2">
      <c r="G2362" s="144"/>
    </row>
    <row r="2363" spans="1:7" ht="12.75" customHeight="1" x14ac:dyDescent="0.2">
      <c r="A2363" s="144"/>
      <c r="B2363" s="144"/>
      <c r="C2363" s="144"/>
      <c r="D2363" s="144"/>
      <c r="E2363" s="144"/>
      <c r="F2363" s="144"/>
      <c r="G2363" s="144"/>
    </row>
    <row r="2364" spans="1:7" ht="21" x14ac:dyDescent="0.2">
      <c r="A2364" s="191" t="s">
        <v>2377</v>
      </c>
      <c r="B2364" s="315" t="s">
        <v>2378</v>
      </c>
      <c r="C2364" s="315"/>
      <c r="D2364" s="315"/>
      <c r="E2364" s="315"/>
      <c r="F2364" s="315"/>
      <c r="G2364" s="183" t="s">
        <v>230</v>
      </c>
    </row>
    <row r="2365" spans="1:7" x14ac:dyDescent="0.2">
      <c r="G2365" s="144"/>
    </row>
    <row r="2366" spans="1:7" ht="21" x14ac:dyDescent="0.2">
      <c r="A2366" s="175" t="s">
        <v>4118</v>
      </c>
      <c r="B2366" s="174" t="s">
        <v>4117</v>
      </c>
      <c r="C2366" s="171" t="s">
        <v>4114</v>
      </c>
      <c r="D2366" s="171" t="s">
        <v>4113</v>
      </c>
      <c r="E2366" s="171" t="s">
        <v>4112</v>
      </c>
      <c r="F2366" s="182" t="s">
        <v>4116</v>
      </c>
      <c r="G2366" s="181" t="s">
        <v>4115</v>
      </c>
    </row>
    <row r="2367" spans="1:7" x14ac:dyDescent="0.2">
      <c r="A2367" s="163">
        <v>8</v>
      </c>
      <c r="B2367" s="131" t="s">
        <v>4093</v>
      </c>
      <c r="C2367" s="152">
        <v>5.65</v>
      </c>
      <c r="D2367" s="152">
        <v>12.31</v>
      </c>
      <c r="E2367" s="83">
        <v>117.99</v>
      </c>
      <c r="F2367" s="141">
        <v>3.5000000000000003E-2</v>
      </c>
      <c r="G2367" s="161">
        <f>TRUNC(F2367*D2367,2)</f>
        <v>0.43</v>
      </c>
    </row>
    <row r="2368" spans="1:7" x14ac:dyDescent="0.2">
      <c r="A2368" s="158">
        <v>12</v>
      </c>
      <c r="B2368" s="134" t="s">
        <v>3956</v>
      </c>
      <c r="C2368" s="152">
        <v>8.56</v>
      </c>
      <c r="D2368" s="152">
        <v>18.649999999999999</v>
      </c>
      <c r="E2368" s="83">
        <v>117.99</v>
      </c>
      <c r="F2368" s="153">
        <v>3.3000000000000002E-2</v>
      </c>
      <c r="G2368" s="161">
        <f>TRUNC(F2368*D2368,2)</f>
        <v>0.61</v>
      </c>
    </row>
    <row r="2369" spans="1:7" x14ac:dyDescent="0.2">
      <c r="A2369" s="311" t="s">
        <v>4138</v>
      </c>
      <c r="B2369" s="311"/>
      <c r="C2369" s="311"/>
      <c r="D2369" s="311"/>
      <c r="E2369" s="311"/>
      <c r="F2369" s="311"/>
      <c r="G2369" s="155">
        <f>SUM(G2367:G2368)</f>
        <v>1.04</v>
      </c>
    </row>
    <row r="2370" spans="1:7" x14ac:dyDescent="0.2">
      <c r="G2370" s="144"/>
    </row>
    <row r="2371" spans="1:7" ht="21" x14ac:dyDescent="0.2">
      <c r="A2371" s="175" t="s">
        <v>4118</v>
      </c>
      <c r="B2371" s="174" t="s">
        <v>4130</v>
      </c>
      <c r="C2371" s="171" t="s">
        <v>4129</v>
      </c>
      <c r="D2371" s="171" t="s">
        <v>4128</v>
      </c>
      <c r="E2371" s="171" t="s">
        <v>4116</v>
      </c>
      <c r="F2371" s="173" t="s">
        <v>4127</v>
      </c>
      <c r="G2371" s="144"/>
    </row>
    <row r="2372" spans="1:7" ht="22.5" x14ac:dyDescent="0.2">
      <c r="A2372" s="132" t="s">
        <v>4025</v>
      </c>
      <c r="B2372" s="131" t="s">
        <v>4024</v>
      </c>
      <c r="C2372" s="130" t="s">
        <v>230</v>
      </c>
      <c r="D2372" s="141">
        <v>15.19</v>
      </c>
      <c r="E2372" s="141">
        <v>0.996</v>
      </c>
      <c r="F2372" s="127">
        <f>TRUNC(E2372*D2372,2)</f>
        <v>15.12</v>
      </c>
      <c r="G2372" s="144"/>
    </row>
    <row r="2373" spans="1:7" x14ac:dyDescent="0.2">
      <c r="A2373" s="311" t="s">
        <v>4125</v>
      </c>
      <c r="B2373" s="311"/>
      <c r="C2373" s="311"/>
      <c r="D2373" s="311"/>
      <c r="E2373" s="311"/>
      <c r="F2373" s="165">
        <f>F2372</f>
        <v>15.12</v>
      </c>
      <c r="G2373" s="144"/>
    </row>
    <row r="2374" spans="1:7" x14ac:dyDescent="0.2">
      <c r="G2374" s="144"/>
    </row>
    <row r="2375" spans="1:7" x14ac:dyDescent="0.2">
      <c r="A2375" s="312" t="s">
        <v>4124</v>
      </c>
      <c r="B2375" s="312"/>
      <c r="C2375" s="312"/>
      <c r="D2375" s="312"/>
      <c r="E2375" s="312"/>
      <c r="F2375" s="173">
        <f>F2373+G2369</f>
        <v>16.16</v>
      </c>
      <c r="G2375" s="144"/>
    </row>
    <row r="2376" spans="1:7" ht="12.75" customHeight="1" x14ac:dyDescent="0.2">
      <c r="A2376" s="312" t="s">
        <v>4742</v>
      </c>
      <c r="B2376" s="312"/>
      <c r="C2376" s="312"/>
      <c r="D2376" s="312"/>
      <c r="E2376" s="313"/>
      <c r="F2376" s="180">
        <f>TRUNC('compos apresentar'!F2375*bdi!$D$19,2)</f>
        <v>3.28</v>
      </c>
      <c r="G2376" s="144"/>
    </row>
    <row r="2377" spans="1:7" x14ac:dyDescent="0.2">
      <c r="A2377" s="312" t="s">
        <v>4123</v>
      </c>
      <c r="B2377" s="312"/>
      <c r="C2377" s="312"/>
      <c r="D2377" s="312"/>
      <c r="E2377" s="312"/>
      <c r="F2377" s="179">
        <f>SUM(F2375:F2376)</f>
        <v>19.440000000000001</v>
      </c>
      <c r="G2377" s="144"/>
    </row>
    <row r="2378" spans="1:7" x14ac:dyDescent="0.2">
      <c r="G2378" s="144"/>
    </row>
    <row r="2379" spans="1:7" ht="21" x14ac:dyDescent="0.2">
      <c r="A2379" s="196" t="s">
        <v>2380</v>
      </c>
      <c r="B2379" s="315" t="s">
        <v>2381</v>
      </c>
      <c r="C2379" s="315"/>
      <c r="D2379" s="315"/>
      <c r="E2379" s="315"/>
      <c r="F2379" s="315"/>
      <c r="G2379" s="183" t="s">
        <v>230</v>
      </c>
    </row>
    <row r="2380" spans="1:7" x14ac:dyDescent="0.2">
      <c r="G2380" s="144"/>
    </row>
    <row r="2381" spans="1:7" ht="21" x14ac:dyDescent="0.2">
      <c r="A2381" s="175" t="s">
        <v>4118</v>
      </c>
      <c r="B2381" s="174" t="s">
        <v>4117</v>
      </c>
      <c r="C2381" s="171" t="s">
        <v>4114</v>
      </c>
      <c r="D2381" s="171" t="s">
        <v>4113</v>
      </c>
      <c r="E2381" s="171" t="s">
        <v>4112</v>
      </c>
      <c r="F2381" s="182" t="s">
        <v>4116</v>
      </c>
      <c r="G2381" s="181" t="s">
        <v>4115</v>
      </c>
    </row>
    <row r="2382" spans="1:7" x14ac:dyDescent="0.2">
      <c r="A2382" s="163">
        <v>8</v>
      </c>
      <c r="B2382" s="131" t="s">
        <v>4093</v>
      </c>
      <c r="C2382" s="152">
        <v>5.65</v>
      </c>
      <c r="D2382" s="152">
        <v>12.31</v>
      </c>
      <c r="E2382" s="83">
        <v>117.99</v>
      </c>
      <c r="F2382" s="141">
        <v>3.5000000000000003E-2</v>
      </c>
      <c r="G2382" s="161">
        <f>TRUNC(F2382*D2382,2)</f>
        <v>0.43</v>
      </c>
    </row>
    <row r="2383" spans="1:7" x14ac:dyDescent="0.2">
      <c r="A2383" s="158">
        <v>12</v>
      </c>
      <c r="B2383" s="134" t="s">
        <v>3956</v>
      </c>
      <c r="C2383" s="152">
        <v>8.56</v>
      </c>
      <c r="D2383" s="152">
        <v>18.649999999999999</v>
      </c>
      <c r="E2383" s="83">
        <v>117.99</v>
      </c>
      <c r="F2383" s="153">
        <v>3.3000000000000002E-2</v>
      </c>
      <c r="G2383" s="161">
        <f>TRUNC(F2383*D2383,2)</f>
        <v>0.61</v>
      </c>
    </row>
    <row r="2384" spans="1:7" x14ac:dyDescent="0.2">
      <c r="A2384" s="311" t="s">
        <v>4138</v>
      </c>
      <c r="B2384" s="311"/>
      <c r="C2384" s="311"/>
      <c r="D2384" s="311"/>
      <c r="E2384" s="311"/>
      <c r="F2384" s="311"/>
      <c r="G2384" s="155">
        <f>SUM(G2382:G2383)</f>
        <v>1.04</v>
      </c>
    </row>
    <row r="2385" spans="1:7" x14ac:dyDescent="0.2">
      <c r="G2385" s="144"/>
    </row>
    <row r="2386" spans="1:7" ht="21" x14ac:dyDescent="0.2">
      <c r="A2386" s="175" t="s">
        <v>4118</v>
      </c>
      <c r="B2386" s="174" t="s">
        <v>4130</v>
      </c>
      <c r="C2386" s="171" t="s">
        <v>4129</v>
      </c>
      <c r="D2386" s="171" t="s">
        <v>4128</v>
      </c>
      <c r="E2386" s="171" t="s">
        <v>4116</v>
      </c>
      <c r="F2386" s="173" t="s">
        <v>4127</v>
      </c>
      <c r="G2386" s="144"/>
    </row>
    <row r="2387" spans="1:7" ht="22.5" x14ac:dyDescent="0.2">
      <c r="A2387" s="132" t="s">
        <v>4023</v>
      </c>
      <c r="B2387" s="131" t="s">
        <v>4022</v>
      </c>
      <c r="C2387" s="130" t="s">
        <v>230</v>
      </c>
      <c r="D2387" s="141">
        <v>14.23</v>
      </c>
      <c r="E2387" s="141">
        <v>0.99519999999999997</v>
      </c>
      <c r="F2387" s="127">
        <f>TRUNC(E2387*D2387,2)</f>
        <v>14.16</v>
      </c>
      <c r="G2387" s="144"/>
    </row>
    <row r="2388" spans="1:7" x14ac:dyDescent="0.2">
      <c r="A2388" s="311" t="s">
        <v>4125</v>
      </c>
      <c r="B2388" s="311"/>
      <c r="C2388" s="311"/>
      <c r="D2388" s="311"/>
      <c r="E2388" s="311"/>
      <c r="F2388" s="165">
        <f>F2387</f>
        <v>14.16</v>
      </c>
      <c r="G2388" s="144"/>
    </row>
    <row r="2389" spans="1:7" x14ac:dyDescent="0.2">
      <c r="G2389" s="144"/>
    </row>
    <row r="2390" spans="1:7" x14ac:dyDescent="0.2">
      <c r="A2390" s="312" t="s">
        <v>4124</v>
      </c>
      <c r="B2390" s="312"/>
      <c r="C2390" s="312"/>
      <c r="D2390" s="312"/>
      <c r="E2390" s="312"/>
      <c r="F2390" s="173">
        <f>F2388+G2384</f>
        <v>15.2</v>
      </c>
      <c r="G2390" s="144"/>
    </row>
    <row r="2391" spans="1:7" ht="12.75" customHeight="1" x14ac:dyDescent="0.2">
      <c r="A2391" s="312" t="s">
        <v>4742</v>
      </c>
      <c r="B2391" s="312"/>
      <c r="C2391" s="312"/>
      <c r="D2391" s="312"/>
      <c r="E2391" s="313"/>
      <c r="F2391" s="180">
        <f>TRUNC('compos apresentar'!F2390*bdi!$D$19,2)</f>
        <v>3.09</v>
      </c>
      <c r="G2391" s="144"/>
    </row>
    <row r="2392" spans="1:7" x14ac:dyDescent="0.2">
      <c r="A2392" s="312" t="s">
        <v>4123</v>
      </c>
      <c r="B2392" s="312"/>
      <c r="C2392" s="312"/>
      <c r="D2392" s="312"/>
      <c r="E2392" s="312"/>
      <c r="F2392" s="179">
        <f>SUM(F2390:F2391)</f>
        <v>18.29</v>
      </c>
      <c r="G2392" s="144"/>
    </row>
    <row r="2393" spans="1:7" x14ac:dyDescent="0.2">
      <c r="G2393" s="144"/>
    </row>
    <row r="2394" spans="1:7" x14ac:dyDescent="0.2">
      <c r="G2394" s="144"/>
    </row>
    <row r="2395" spans="1:7" ht="31.5" x14ac:dyDescent="0.2">
      <c r="A2395" s="314" t="s">
        <v>4642</v>
      </c>
      <c r="B2395" s="314"/>
      <c r="C2395" s="314"/>
      <c r="D2395" s="314"/>
      <c r="E2395" s="314"/>
      <c r="F2395" s="314"/>
      <c r="G2395" s="171" t="s">
        <v>4144</v>
      </c>
    </row>
    <row r="2396" spans="1:7" x14ac:dyDescent="0.2">
      <c r="G2396" s="144"/>
    </row>
    <row r="2397" spans="1:7" ht="21" x14ac:dyDescent="0.2">
      <c r="A2397" s="175" t="s">
        <v>4118</v>
      </c>
      <c r="B2397" s="174" t="s">
        <v>4130</v>
      </c>
      <c r="C2397" s="171" t="s">
        <v>4129</v>
      </c>
      <c r="D2397" s="171" t="s">
        <v>4128</v>
      </c>
      <c r="E2397" s="171" t="s">
        <v>4116</v>
      </c>
      <c r="F2397" s="173" t="s">
        <v>4127</v>
      </c>
      <c r="G2397" s="144"/>
    </row>
    <row r="2398" spans="1:7" x14ac:dyDescent="0.2">
      <c r="A2398" s="129">
        <v>2451</v>
      </c>
      <c r="B2398" s="128" t="s">
        <v>4021</v>
      </c>
      <c r="C2398" s="127" t="s">
        <v>3285</v>
      </c>
      <c r="D2398" s="127">
        <v>1.1499999999999999</v>
      </c>
      <c r="E2398" s="127">
        <v>0.95</v>
      </c>
      <c r="F2398" s="127">
        <f>TRUNC(E2398*D2398,2)</f>
        <v>1.0900000000000001</v>
      </c>
      <c r="G2398" s="144"/>
    </row>
    <row r="2399" spans="1:7" x14ac:dyDescent="0.2">
      <c r="A2399" s="311" t="s">
        <v>4125</v>
      </c>
      <c r="B2399" s="311"/>
      <c r="C2399" s="311"/>
      <c r="D2399" s="311"/>
      <c r="E2399" s="311"/>
      <c r="F2399" s="165">
        <f>F2398</f>
        <v>1.0900000000000001</v>
      </c>
      <c r="G2399" s="144"/>
    </row>
    <row r="2400" spans="1:7" x14ac:dyDescent="0.2">
      <c r="G2400" s="144"/>
    </row>
    <row r="2401" spans="1:7" x14ac:dyDescent="0.2">
      <c r="A2401" s="312" t="s">
        <v>4124</v>
      </c>
      <c r="B2401" s="312"/>
      <c r="C2401" s="312"/>
      <c r="D2401" s="312"/>
      <c r="E2401" s="312"/>
      <c r="F2401" s="173">
        <f>F2399</f>
        <v>1.0900000000000001</v>
      </c>
      <c r="G2401" s="144"/>
    </row>
    <row r="2402" spans="1:7" ht="12.75" customHeight="1" x14ac:dyDescent="0.2">
      <c r="A2402" s="312" t="s">
        <v>4742</v>
      </c>
      <c r="B2402" s="312"/>
      <c r="C2402" s="312"/>
      <c r="D2402" s="312"/>
      <c r="E2402" s="313"/>
      <c r="F2402" s="180">
        <f>TRUNC('compos apresentar'!F2401*bdi!$D$19,2)</f>
        <v>0.22</v>
      </c>
      <c r="G2402" s="144"/>
    </row>
    <row r="2403" spans="1:7" x14ac:dyDescent="0.2">
      <c r="A2403" s="312" t="s">
        <v>4123</v>
      </c>
      <c r="B2403" s="312"/>
      <c r="C2403" s="312"/>
      <c r="D2403" s="312"/>
      <c r="E2403" s="312"/>
      <c r="F2403" s="179">
        <f>SUM(F2401:F2402)</f>
        <v>1.31</v>
      </c>
      <c r="G2403" s="144"/>
    </row>
    <row r="2404" spans="1:7" x14ac:dyDescent="0.2">
      <c r="G2404" s="144"/>
    </row>
    <row r="2405" spans="1:7" x14ac:dyDescent="0.2">
      <c r="G2405" s="144"/>
    </row>
    <row r="2406" spans="1:7" ht="31.5" customHeight="1" x14ac:dyDescent="0.2">
      <c r="A2406" s="196" t="s">
        <v>1869</v>
      </c>
      <c r="B2406" s="315" t="s">
        <v>4641</v>
      </c>
      <c r="C2406" s="315"/>
      <c r="D2406" s="315"/>
      <c r="E2406" s="315"/>
      <c r="F2406" s="315"/>
      <c r="G2406" s="183" t="s">
        <v>230</v>
      </c>
    </row>
    <row r="2407" spans="1:7" x14ac:dyDescent="0.2">
      <c r="G2407" s="144"/>
    </row>
    <row r="2408" spans="1:7" ht="21" x14ac:dyDescent="0.2">
      <c r="A2408" s="175" t="s">
        <v>4118</v>
      </c>
      <c r="B2408" s="174" t="s">
        <v>4130</v>
      </c>
      <c r="C2408" s="171" t="s">
        <v>4129</v>
      </c>
      <c r="D2408" s="171" t="s">
        <v>4128</v>
      </c>
      <c r="E2408" s="171" t="s">
        <v>4116</v>
      </c>
      <c r="F2408" s="173" t="s">
        <v>4127</v>
      </c>
      <c r="G2408" s="144"/>
    </row>
    <row r="2409" spans="1:7" ht="33.75" x14ac:dyDescent="0.2">
      <c r="A2409" s="215">
        <v>20701</v>
      </c>
      <c r="B2409" s="131" t="s">
        <v>308</v>
      </c>
      <c r="C2409" s="127" t="s">
        <v>3353</v>
      </c>
      <c r="D2409" s="214">
        <v>4.34</v>
      </c>
      <c r="E2409" s="214">
        <v>3</v>
      </c>
      <c r="F2409" s="127">
        <f t="shared" ref="F2409:F2439" si="30">TRUNC(E2409*D2409,2)</f>
        <v>13.02</v>
      </c>
      <c r="G2409" s="144"/>
    </row>
    <row r="2410" spans="1:7" ht="22.5" x14ac:dyDescent="0.2">
      <c r="A2410" s="142">
        <v>30101</v>
      </c>
      <c r="B2410" s="134" t="s">
        <v>311</v>
      </c>
      <c r="C2410" s="133" t="s">
        <v>3362</v>
      </c>
      <c r="D2410" s="153">
        <v>36.61</v>
      </c>
      <c r="E2410" s="153">
        <v>0.21</v>
      </c>
      <c r="F2410" s="127">
        <f t="shared" si="30"/>
        <v>7.68</v>
      </c>
      <c r="G2410" s="144"/>
    </row>
    <row r="2411" spans="1:7" x14ac:dyDescent="0.2">
      <c r="A2411" s="142">
        <v>40101</v>
      </c>
      <c r="B2411" s="134" t="s">
        <v>323</v>
      </c>
      <c r="C2411" s="133" t="s">
        <v>3362</v>
      </c>
      <c r="D2411" s="153">
        <v>28.65</v>
      </c>
      <c r="E2411" s="153">
        <v>0.82</v>
      </c>
      <c r="F2411" s="127">
        <f t="shared" si="30"/>
        <v>23.49</v>
      </c>
      <c r="G2411" s="144"/>
    </row>
    <row r="2412" spans="1:7" x14ac:dyDescent="0.2">
      <c r="A2412" s="142">
        <v>40902</v>
      </c>
      <c r="B2412" s="134" t="s">
        <v>325</v>
      </c>
      <c r="C2412" s="133" t="s">
        <v>3362</v>
      </c>
      <c r="D2412" s="153">
        <v>18.98</v>
      </c>
      <c r="E2412" s="153">
        <v>0.48</v>
      </c>
      <c r="F2412" s="127">
        <f t="shared" si="30"/>
        <v>9.11</v>
      </c>
      <c r="G2412" s="144"/>
    </row>
    <row r="2413" spans="1:7" x14ac:dyDescent="0.2">
      <c r="A2413" s="142">
        <v>41002</v>
      </c>
      <c r="B2413" s="134" t="s">
        <v>4088</v>
      </c>
      <c r="C2413" s="133" t="s">
        <v>3353</v>
      </c>
      <c r="D2413" s="153">
        <v>4.47</v>
      </c>
      <c r="E2413" s="153">
        <v>4.9000000000000004</v>
      </c>
      <c r="F2413" s="127">
        <f t="shared" si="30"/>
        <v>21.9</v>
      </c>
      <c r="G2413" s="144"/>
    </row>
    <row r="2414" spans="1:7" ht="22.5" x14ac:dyDescent="0.2">
      <c r="A2414" s="142">
        <v>41003</v>
      </c>
      <c r="B2414" s="134" t="s">
        <v>4073</v>
      </c>
      <c r="C2414" s="133" t="s">
        <v>3362</v>
      </c>
      <c r="D2414" s="153">
        <v>22.33</v>
      </c>
      <c r="E2414" s="153">
        <v>1.47</v>
      </c>
      <c r="F2414" s="127">
        <f t="shared" si="30"/>
        <v>32.82</v>
      </c>
      <c r="G2414" s="144"/>
    </row>
    <row r="2415" spans="1:7" x14ac:dyDescent="0.2">
      <c r="A2415" s="142">
        <v>50901</v>
      </c>
      <c r="B2415" s="134" t="s">
        <v>339</v>
      </c>
      <c r="C2415" s="133" t="s">
        <v>3362</v>
      </c>
      <c r="D2415" s="153">
        <v>36.270000000000003</v>
      </c>
      <c r="E2415" s="153">
        <v>1</v>
      </c>
      <c r="F2415" s="127">
        <f t="shared" si="30"/>
        <v>36.270000000000003</v>
      </c>
      <c r="G2415" s="144"/>
    </row>
    <row r="2416" spans="1:7" x14ac:dyDescent="0.2">
      <c r="A2416" s="142">
        <v>40902</v>
      </c>
      <c r="B2416" s="134" t="s">
        <v>325</v>
      </c>
      <c r="C2416" s="133" t="s">
        <v>3362</v>
      </c>
      <c r="D2416" s="153">
        <v>18.98</v>
      </c>
      <c r="E2416" s="153">
        <v>0.36</v>
      </c>
      <c r="F2416" s="127">
        <f t="shared" si="30"/>
        <v>6.83</v>
      </c>
      <c r="G2416" s="144"/>
    </row>
    <row r="2417" spans="1:7" ht="22.5" x14ac:dyDescent="0.2">
      <c r="A2417" s="142">
        <v>51030</v>
      </c>
      <c r="B2417" s="134" t="s">
        <v>3364</v>
      </c>
      <c r="C2417" s="133" t="s">
        <v>3362</v>
      </c>
      <c r="D2417" s="153">
        <v>434.48</v>
      </c>
      <c r="E2417" s="153">
        <v>0.64300000000000002</v>
      </c>
      <c r="F2417" s="127">
        <f t="shared" si="30"/>
        <v>279.37</v>
      </c>
      <c r="G2417" s="144"/>
    </row>
    <row r="2418" spans="1:7" ht="22.5" x14ac:dyDescent="0.2">
      <c r="A2418" s="142">
        <v>51055</v>
      </c>
      <c r="B2418" s="134" t="s">
        <v>3853</v>
      </c>
      <c r="C2418" s="133" t="s">
        <v>3362</v>
      </c>
      <c r="D2418" s="153">
        <v>40.590000000000003</v>
      </c>
      <c r="E2418" s="153">
        <v>0.64</v>
      </c>
      <c r="F2418" s="127">
        <f t="shared" si="30"/>
        <v>25.97</v>
      </c>
      <c r="G2418" s="144"/>
    </row>
    <row r="2419" spans="1:7" x14ac:dyDescent="0.2">
      <c r="A2419" s="142">
        <v>52003</v>
      </c>
      <c r="B2419" s="134" t="s">
        <v>350</v>
      </c>
      <c r="C2419" s="133" t="s">
        <v>3356</v>
      </c>
      <c r="D2419" s="153">
        <v>10.61</v>
      </c>
      <c r="E2419" s="153">
        <v>11.204000000000001</v>
      </c>
      <c r="F2419" s="127">
        <f t="shared" si="30"/>
        <v>118.87</v>
      </c>
      <c r="G2419" s="144"/>
    </row>
    <row r="2420" spans="1:7" x14ac:dyDescent="0.2">
      <c r="A2420" s="142">
        <v>52005</v>
      </c>
      <c r="B2420" s="134" t="s">
        <v>332</v>
      </c>
      <c r="C2420" s="133" t="s">
        <v>3356</v>
      </c>
      <c r="D2420" s="153">
        <v>10.199999999999999</v>
      </c>
      <c r="E2420" s="153">
        <v>20.004000000000001</v>
      </c>
      <c r="F2420" s="127">
        <f t="shared" si="30"/>
        <v>204.04</v>
      </c>
      <c r="G2420" s="144"/>
    </row>
    <row r="2421" spans="1:7" x14ac:dyDescent="0.2">
      <c r="A2421" s="142">
        <v>52014</v>
      </c>
      <c r="B2421" s="134" t="s">
        <v>335</v>
      </c>
      <c r="C2421" s="133" t="s">
        <v>3356</v>
      </c>
      <c r="D2421" s="153">
        <v>13.08</v>
      </c>
      <c r="E2421" s="153">
        <v>6.6</v>
      </c>
      <c r="F2421" s="127">
        <f t="shared" si="30"/>
        <v>86.32</v>
      </c>
      <c r="G2421" s="144"/>
    </row>
    <row r="2422" spans="1:7" x14ac:dyDescent="0.2">
      <c r="A2422" s="142">
        <v>60191</v>
      </c>
      <c r="B2422" s="134" t="s">
        <v>364</v>
      </c>
      <c r="C2422" s="133" t="s">
        <v>3353</v>
      </c>
      <c r="D2422" s="153">
        <v>29.59</v>
      </c>
      <c r="E2422" s="153">
        <v>5.04</v>
      </c>
      <c r="F2422" s="127">
        <f t="shared" si="30"/>
        <v>149.13</v>
      </c>
      <c r="G2422" s="144"/>
    </row>
    <row r="2423" spans="1:7" ht="22.5" x14ac:dyDescent="0.2">
      <c r="A2423" s="142">
        <v>60205</v>
      </c>
      <c r="B2423" s="134" t="s">
        <v>3907</v>
      </c>
      <c r="C2423" s="133" t="s">
        <v>3353</v>
      </c>
      <c r="D2423" s="153">
        <v>48.75</v>
      </c>
      <c r="E2423" s="153">
        <v>12</v>
      </c>
      <c r="F2423" s="127">
        <f t="shared" si="30"/>
        <v>585</v>
      </c>
      <c r="G2423" s="144"/>
    </row>
    <row r="2424" spans="1:7" ht="22.5" x14ac:dyDescent="0.2">
      <c r="A2424" s="142">
        <v>60517</v>
      </c>
      <c r="B2424" s="134" t="s">
        <v>3364</v>
      </c>
      <c r="C2424" s="133" t="s">
        <v>3362</v>
      </c>
      <c r="D2424" s="153">
        <v>434.48</v>
      </c>
      <c r="E2424" s="153">
        <v>0.98</v>
      </c>
      <c r="F2424" s="127">
        <f t="shared" si="30"/>
        <v>425.79</v>
      </c>
      <c r="G2424" s="144"/>
    </row>
    <row r="2425" spans="1:7" ht="22.5" x14ac:dyDescent="0.2">
      <c r="A2425" s="142">
        <v>60801</v>
      </c>
      <c r="B2425" s="134" t="s">
        <v>3363</v>
      </c>
      <c r="C2425" s="133" t="s">
        <v>3362</v>
      </c>
      <c r="D2425" s="153">
        <v>40.590000000000003</v>
      </c>
      <c r="E2425" s="153">
        <v>0.98</v>
      </c>
      <c r="F2425" s="127">
        <f t="shared" si="30"/>
        <v>39.770000000000003</v>
      </c>
      <c r="G2425" s="144"/>
    </row>
    <row r="2426" spans="1:7" x14ac:dyDescent="0.2">
      <c r="A2426" s="142">
        <v>60304</v>
      </c>
      <c r="B2426" s="134" t="s">
        <v>372</v>
      </c>
      <c r="C2426" s="133" t="s">
        <v>3356</v>
      </c>
      <c r="D2426" s="153">
        <v>10.28</v>
      </c>
      <c r="E2426" s="153">
        <v>23.95</v>
      </c>
      <c r="F2426" s="127">
        <f t="shared" si="30"/>
        <v>246.2</v>
      </c>
      <c r="G2426" s="144"/>
    </row>
    <row r="2427" spans="1:7" x14ac:dyDescent="0.2">
      <c r="A2427" s="142">
        <v>60305</v>
      </c>
      <c r="B2427" s="134" t="s">
        <v>332</v>
      </c>
      <c r="C2427" s="133" t="s">
        <v>3356</v>
      </c>
      <c r="D2427" s="153">
        <v>10.199999999999999</v>
      </c>
      <c r="E2427" s="153">
        <v>43</v>
      </c>
      <c r="F2427" s="127">
        <f t="shared" si="30"/>
        <v>438.6</v>
      </c>
      <c r="G2427" s="144"/>
    </row>
    <row r="2428" spans="1:7" x14ac:dyDescent="0.2">
      <c r="A2428" s="142">
        <v>60314</v>
      </c>
      <c r="B2428" s="134" t="s">
        <v>375</v>
      </c>
      <c r="C2428" s="133" t="s">
        <v>3356</v>
      </c>
      <c r="D2428" s="153">
        <v>13.08</v>
      </c>
      <c r="E2428" s="153">
        <v>22.6</v>
      </c>
      <c r="F2428" s="127">
        <f t="shared" si="30"/>
        <v>295.60000000000002</v>
      </c>
      <c r="G2428" s="144"/>
    </row>
    <row r="2429" spans="1:7" ht="33.75" x14ac:dyDescent="0.2">
      <c r="A2429" s="142">
        <v>61101</v>
      </c>
      <c r="B2429" s="134" t="s">
        <v>3906</v>
      </c>
      <c r="C2429" s="133" t="s">
        <v>3353</v>
      </c>
      <c r="D2429" s="153">
        <v>103.5</v>
      </c>
      <c r="E2429" s="153">
        <v>4.0199999999999996</v>
      </c>
      <c r="F2429" s="127">
        <f t="shared" si="30"/>
        <v>416.07</v>
      </c>
      <c r="G2429" s="144"/>
    </row>
    <row r="2430" spans="1:7" ht="33.75" x14ac:dyDescent="0.2">
      <c r="A2430" s="142">
        <v>100160</v>
      </c>
      <c r="B2430" s="134" t="s">
        <v>4090</v>
      </c>
      <c r="C2430" s="133" t="s">
        <v>3353</v>
      </c>
      <c r="D2430" s="153">
        <v>43.05</v>
      </c>
      <c r="E2430" s="153">
        <v>14.8</v>
      </c>
      <c r="F2430" s="127">
        <f t="shared" si="30"/>
        <v>637.14</v>
      </c>
      <c r="G2430" s="144"/>
    </row>
    <row r="2431" spans="1:7" x14ac:dyDescent="0.2">
      <c r="A2431" s="142">
        <v>120902</v>
      </c>
      <c r="B2431" s="134" t="s">
        <v>701</v>
      </c>
      <c r="C2431" s="133" t="s">
        <v>3353</v>
      </c>
      <c r="D2431" s="153">
        <v>29.23</v>
      </c>
      <c r="E2431" s="153">
        <v>5.9</v>
      </c>
      <c r="F2431" s="127">
        <f t="shared" si="30"/>
        <v>172.45</v>
      </c>
      <c r="G2431" s="144"/>
    </row>
    <row r="2432" spans="1:7" ht="33.75" x14ac:dyDescent="0.2">
      <c r="A2432" s="142">
        <v>98555</v>
      </c>
      <c r="B2432" s="134" t="s">
        <v>3888</v>
      </c>
      <c r="C2432" s="133" t="s">
        <v>236</v>
      </c>
      <c r="D2432" s="153">
        <v>24.54</v>
      </c>
      <c r="E2432" s="153">
        <v>4.0229999999999997</v>
      </c>
      <c r="F2432" s="127">
        <f t="shared" si="30"/>
        <v>98.72</v>
      </c>
      <c r="G2432" s="144"/>
    </row>
    <row r="2433" spans="1:7" x14ac:dyDescent="0.2">
      <c r="A2433" s="142">
        <v>180504</v>
      </c>
      <c r="B2433" s="134" t="s">
        <v>3776</v>
      </c>
      <c r="C2433" s="133" t="s">
        <v>3353</v>
      </c>
      <c r="D2433" s="153">
        <v>566.87</v>
      </c>
      <c r="E2433" s="153">
        <v>1.02</v>
      </c>
      <c r="F2433" s="127">
        <f t="shared" si="30"/>
        <v>578.20000000000005</v>
      </c>
      <c r="G2433" s="144"/>
    </row>
    <row r="2434" spans="1:7" x14ac:dyDescent="0.2">
      <c r="A2434" s="142">
        <v>210102</v>
      </c>
      <c r="B2434" s="134" t="s">
        <v>4007</v>
      </c>
      <c r="C2434" s="133" t="s">
        <v>3353</v>
      </c>
      <c r="D2434" s="153">
        <v>4.03</v>
      </c>
      <c r="E2434" s="153">
        <v>29.524000000000001</v>
      </c>
      <c r="F2434" s="127">
        <f t="shared" si="30"/>
        <v>118.98</v>
      </c>
      <c r="G2434" s="144"/>
    </row>
    <row r="2435" spans="1:7" x14ac:dyDescent="0.2">
      <c r="A2435" s="142">
        <v>200403</v>
      </c>
      <c r="B2435" s="134" t="s">
        <v>751</v>
      </c>
      <c r="C2435" s="133" t="s">
        <v>3353</v>
      </c>
      <c r="D2435" s="153">
        <v>15</v>
      </c>
      <c r="E2435" s="153">
        <v>29.524000000000001</v>
      </c>
      <c r="F2435" s="127">
        <f t="shared" si="30"/>
        <v>442.86</v>
      </c>
      <c r="G2435" s="144"/>
    </row>
    <row r="2436" spans="1:7" ht="45" x14ac:dyDescent="0.2">
      <c r="A2436" s="160">
        <v>220100</v>
      </c>
      <c r="B2436" s="134" t="s">
        <v>3795</v>
      </c>
      <c r="C2436" s="137" t="s">
        <v>3353</v>
      </c>
      <c r="D2436" s="159">
        <v>72.959999999999994</v>
      </c>
      <c r="E2436" s="159">
        <v>3.1019999999999999</v>
      </c>
      <c r="F2436" s="127">
        <f t="shared" si="30"/>
        <v>226.32</v>
      </c>
      <c r="G2436" s="144"/>
    </row>
    <row r="2437" spans="1:7" x14ac:dyDescent="0.2">
      <c r="A2437" s="142">
        <v>261602</v>
      </c>
      <c r="B2437" s="134" t="s">
        <v>3789</v>
      </c>
      <c r="C2437" s="133" t="s">
        <v>3353</v>
      </c>
      <c r="D2437" s="153">
        <v>20.100000000000001</v>
      </c>
      <c r="E2437" s="153">
        <v>3.05</v>
      </c>
      <c r="F2437" s="127">
        <f t="shared" si="30"/>
        <v>61.3</v>
      </c>
      <c r="G2437" s="144"/>
    </row>
    <row r="2438" spans="1:7" x14ac:dyDescent="0.2">
      <c r="A2438" s="142">
        <v>261000</v>
      </c>
      <c r="B2438" s="134" t="s">
        <v>803</v>
      </c>
      <c r="C2438" s="133" t="s">
        <v>3353</v>
      </c>
      <c r="D2438" s="153">
        <v>11.29</v>
      </c>
      <c r="E2438" s="153">
        <v>38.880000000000003</v>
      </c>
      <c r="F2438" s="127">
        <f t="shared" si="30"/>
        <v>438.95</v>
      </c>
      <c r="G2438" s="144"/>
    </row>
    <row r="2439" spans="1:7" x14ac:dyDescent="0.2">
      <c r="A2439" s="142">
        <v>270501</v>
      </c>
      <c r="B2439" s="134" t="s">
        <v>268</v>
      </c>
      <c r="C2439" s="133" t="s">
        <v>3353</v>
      </c>
      <c r="D2439" s="153">
        <v>2.99</v>
      </c>
      <c r="E2439" s="153">
        <v>6.45</v>
      </c>
      <c r="F2439" s="127">
        <f t="shared" si="30"/>
        <v>19.28</v>
      </c>
      <c r="G2439" s="144"/>
    </row>
    <row r="2440" spans="1:7" x14ac:dyDescent="0.2">
      <c r="A2440" s="311" t="s">
        <v>4125</v>
      </c>
      <c r="B2440" s="311"/>
      <c r="C2440" s="311"/>
      <c r="D2440" s="311"/>
      <c r="E2440" s="311"/>
      <c r="F2440" s="165">
        <f>SUM(F2409:F2439)</f>
        <v>6256.0499999999984</v>
      </c>
      <c r="G2440" s="144"/>
    </row>
    <row r="2441" spans="1:7" x14ac:dyDescent="0.2">
      <c r="G2441" s="144"/>
    </row>
    <row r="2442" spans="1:7" x14ac:dyDescent="0.2">
      <c r="A2442" s="312" t="s">
        <v>4124</v>
      </c>
      <c r="B2442" s="312"/>
      <c r="C2442" s="312"/>
      <c r="D2442" s="312"/>
      <c r="E2442" s="312"/>
      <c r="F2442" s="173">
        <f>F2440</f>
        <v>6256.0499999999984</v>
      </c>
      <c r="G2442" s="144"/>
    </row>
    <row r="2443" spans="1:7" ht="12.75" customHeight="1" x14ac:dyDescent="0.2">
      <c r="A2443" s="312" t="s">
        <v>4742</v>
      </c>
      <c r="B2443" s="312"/>
      <c r="C2443" s="312"/>
      <c r="D2443" s="312"/>
      <c r="E2443" s="313"/>
      <c r="F2443" s="180">
        <f>TRUNC('compos apresentar'!F2442*bdi!$D$19,2)</f>
        <v>1272.48</v>
      </c>
      <c r="G2443" s="144"/>
    </row>
    <row r="2444" spans="1:7" x14ac:dyDescent="0.2">
      <c r="A2444" s="312" t="s">
        <v>4123</v>
      </c>
      <c r="B2444" s="312"/>
      <c r="C2444" s="312"/>
      <c r="D2444" s="312"/>
      <c r="E2444" s="312"/>
      <c r="F2444" s="179">
        <f>SUM(F2442:F2443)</f>
        <v>7528.5299999999988</v>
      </c>
      <c r="G2444" s="144"/>
    </row>
    <row r="2445" spans="1:7" x14ac:dyDescent="0.2">
      <c r="G2445" s="144"/>
    </row>
    <row r="2446" spans="1:7" x14ac:dyDescent="0.2">
      <c r="G2446" s="144"/>
    </row>
    <row r="2447" spans="1:7" ht="31.5" customHeight="1" x14ac:dyDescent="0.2">
      <c r="A2447" s="196" t="s">
        <v>1848</v>
      </c>
      <c r="B2447" s="315" t="s">
        <v>1849</v>
      </c>
      <c r="C2447" s="315"/>
      <c r="D2447" s="315"/>
      <c r="E2447" s="315"/>
      <c r="F2447" s="315"/>
      <c r="G2447" s="183" t="s">
        <v>230</v>
      </c>
    </row>
    <row r="2448" spans="1:7" x14ac:dyDescent="0.2">
      <c r="G2448" s="144"/>
    </row>
    <row r="2449" spans="1:7" ht="21" x14ac:dyDescent="0.2">
      <c r="A2449" s="175" t="s">
        <v>4118</v>
      </c>
      <c r="B2449" s="174" t="s">
        <v>4117</v>
      </c>
      <c r="C2449" s="171" t="s">
        <v>4114</v>
      </c>
      <c r="D2449" s="171" t="s">
        <v>4113</v>
      </c>
      <c r="E2449" s="171" t="s">
        <v>4112</v>
      </c>
      <c r="F2449" s="182" t="s">
        <v>4116</v>
      </c>
      <c r="G2449" s="181" t="s">
        <v>4115</v>
      </c>
    </row>
    <row r="2450" spans="1:7" x14ac:dyDescent="0.2">
      <c r="A2450" s="163">
        <v>8</v>
      </c>
      <c r="B2450" s="131" t="s">
        <v>4093</v>
      </c>
      <c r="C2450" s="152">
        <v>5.65</v>
      </c>
      <c r="D2450" s="152">
        <v>12.31</v>
      </c>
      <c r="E2450" s="83">
        <v>117.99</v>
      </c>
      <c r="F2450" s="212">
        <v>8</v>
      </c>
      <c r="G2450" s="161">
        <f>TRUNC(F2450*D2450,2)</f>
        <v>98.48</v>
      </c>
    </row>
    <row r="2451" spans="1:7" x14ac:dyDescent="0.2">
      <c r="A2451" s="158">
        <v>12</v>
      </c>
      <c r="B2451" s="134" t="s">
        <v>3956</v>
      </c>
      <c r="C2451" s="152">
        <v>8.56</v>
      </c>
      <c r="D2451" s="152">
        <v>18.649999999999999</v>
      </c>
      <c r="E2451" s="83">
        <v>117.99</v>
      </c>
      <c r="F2451" s="211">
        <v>8.0722000000000005</v>
      </c>
      <c r="G2451" s="161">
        <f>TRUNC(F2451*D2451,2)</f>
        <v>150.54</v>
      </c>
    </row>
    <row r="2452" spans="1:7" x14ac:dyDescent="0.2">
      <c r="A2452" s="311" t="s">
        <v>4138</v>
      </c>
      <c r="B2452" s="311"/>
      <c r="C2452" s="311"/>
      <c r="D2452" s="311"/>
      <c r="E2452" s="311"/>
      <c r="F2452" s="311"/>
      <c r="G2452" s="155">
        <f>SUM(G2450:G2451)</f>
        <v>249.01999999999998</v>
      </c>
    </row>
    <row r="2453" spans="1:7" x14ac:dyDescent="0.2">
      <c r="G2453" s="144"/>
    </row>
    <row r="2454" spans="1:7" ht="21" x14ac:dyDescent="0.2">
      <c r="A2454" s="175" t="s">
        <v>4118</v>
      </c>
      <c r="B2454" s="174" t="s">
        <v>4130</v>
      </c>
      <c r="C2454" s="171" t="s">
        <v>4129</v>
      </c>
      <c r="D2454" s="171" t="s">
        <v>4128</v>
      </c>
      <c r="E2454" s="171" t="s">
        <v>4116</v>
      </c>
      <c r="F2454" s="173" t="s">
        <v>4127</v>
      </c>
      <c r="G2454" s="144"/>
    </row>
    <row r="2455" spans="1:7" ht="33.75" x14ac:dyDescent="0.2">
      <c r="A2455" s="132" t="s">
        <v>4019</v>
      </c>
      <c r="B2455" s="131" t="s">
        <v>4861</v>
      </c>
      <c r="C2455" s="130" t="s">
        <v>230</v>
      </c>
      <c r="D2455" s="141">
        <v>475.17</v>
      </c>
      <c r="E2455" s="141">
        <v>1.00623</v>
      </c>
      <c r="F2455" s="127">
        <f>TRUNC(E2455*D2455,2)</f>
        <v>478.13</v>
      </c>
      <c r="G2455" s="144"/>
    </row>
    <row r="2456" spans="1:7" x14ac:dyDescent="0.2">
      <c r="A2456" s="311" t="s">
        <v>4125</v>
      </c>
      <c r="B2456" s="311"/>
      <c r="C2456" s="311"/>
      <c r="D2456" s="311"/>
      <c r="E2456" s="311"/>
      <c r="F2456" s="165">
        <f>SUM(F2455)</f>
        <v>478.13</v>
      </c>
      <c r="G2456" s="144"/>
    </row>
    <row r="2457" spans="1:7" x14ac:dyDescent="0.2">
      <c r="G2457" s="144"/>
    </row>
    <row r="2458" spans="1:7" x14ac:dyDescent="0.2">
      <c r="A2458" s="312" t="s">
        <v>4124</v>
      </c>
      <c r="B2458" s="312"/>
      <c r="C2458" s="312"/>
      <c r="D2458" s="312"/>
      <c r="E2458" s="312"/>
      <c r="F2458" s="173">
        <f>F2456+G2452</f>
        <v>727.15</v>
      </c>
      <c r="G2458" s="144"/>
    </row>
    <row r="2459" spans="1:7" ht="12.75" customHeight="1" x14ac:dyDescent="0.2">
      <c r="A2459" s="312" t="s">
        <v>4742</v>
      </c>
      <c r="B2459" s="312"/>
      <c r="C2459" s="312"/>
      <c r="D2459" s="312"/>
      <c r="E2459" s="313"/>
      <c r="F2459" s="180">
        <f>TRUNC('compos apresentar'!F2458*bdi!$D$19,2)</f>
        <v>147.9</v>
      </c>
      <c r="G2459" s="144"/>
    </row>
    <row r="2460" spans="1:7" x14ac:dyDescent="0.2">
      <c r="A2460" s="312" t="s">
        <v>4123</v>
      </c>
      <c r="B2460" s="312"/>
      <c r="C2460" s="312"/>
      <c r="D2460" s="312"/>
      <c r="E2460" s="312"/>
      <c r="F2460" s="179">
        <f>SUM(F2458:F2459)</f>
        <v>875.05</v>
      </c>
      <c r="G2460" s="144"/>
    </row>
    <row r="2461" spans="1:7" x14ac:dyDescent="0.2">
      <c r="G2461" s="144"/>
    </row>
    <row r="2462" spans="1:7" x14ac:dyDescent="0.2">
      <c r="G2462" s="144"/>
    </row>
    <row r="2463" spans="1:7" ht="31.5" x14ac:dyDescent="0.2">
      <c r="A2463" s="316" t="s">
        <v>4863</v>
      </c>
      <c r="B2463" s="316"/>
      <c r="C2463" s="316"/>
      <c r="D2463" s="316"/>
      <c r="E2463" s="316"/>
      <c r="F2463" s="316"/>
      <c r="G2463" s="207" t="s">
        <v>4155</v>
      </c>
    </row>
    <row r="2464" spans="1:7" x14ac:dyDescent="0.2">
      <c r="G2464" s="144"/>
    </row>
    <row r="2465" spans="1:7" ht="21" x14ac:dyDescent="0.2">
      <c r="A2465" s="175" t="s">
        <v>4118</v>
      </c>
      <c r="B2465" s="174" t="s">
        <v>4117</v>
      </c>
      <c r="C2465" s="171" t="s">
        <v>4114</v>
      </c>
      <c r="D2465" s="171" t="s">
        <v>4113</v>
      </c>
      <c r="E2465" s="171" t="s">
        <v>4112</v>
      </c>
      <c r="F2465" s="182" t="s">
        <v>4116</v>
      </c>
      <c r="G2465" s="181" t="s">
        <v>4115</v>
      </c>
    </row>
    <row r="2466" spans="1:7" x14ac:dyDescent="0.2">
      <c r="A2466" s="162">
        <v>10</v>
      </c>
      <c r="B2466" s="128" t="s">
        <v>4143</v>
      </c>
      <c r="C2466" s="148">
        <v>8.56</v>
      </c>
      <c r="D2466" s="148">
        <v>18.649999999999999</v>
      </c>
      <c r="E2466" s="83">
        <v>117.99</v>
      </c>
      <c r="F2466" s="127">
        <v>22.8</v>
      </c>
      <c r="G2466" s="161">
        <f t="shared" ref="G2466:G2473" si="31">TRUNC(F2466*D2466,2)</f>
        <v>425.22</v>
      </c>
    </row>
    <row r="2467" spans="1:7" x14ac:dyDescent="0.2">
      <c r="A2467" s="149">
        <v>6</v>
      </c>
      <c r="B2467" s="138" t="s">
        <v>4142</v>
      </c>
      <c r="C2467" s="152">
        <v>8.56</v>
      </c>
      <c r="D2467" s="152">
        <v>18.649999999999999</v>
      </c>
      <c r="E2467" s="83">
        <v>117.99</v>
      </c>
      <c r="F2467" s="137">
        <v>13.2</v>
      </c>
      <c r="G2467" s="161">
        <f t="shared" si="31"/>
        <v>246.18</v>
      </c>
    </row>
    <row r="2468" spans="1:7" x14ac:dyDescent="0.2">
      <c r="A2468" s="149">
        <v>8</v>
      </c>
      <c r="B2468" s="138" t="s">
        <v>4141</v>
      </c>
      <c r="C2468" s="152">
        <v>5.65</v>
      </c>
      <c r="D2468" s="152">
        <v>12.31</v>
      </c>
      <c r="E2468" s="83">
        <v>117.99</v>
      </c>
      <c r="F2468" s="137">
        <v>19.122499999999999</v>
      </c>
      <c r="G2468" s="161">
        <f t="shared" si="31"/>
        <v>235.39</v>
      </c>
    </row>
    <row r="2469" spans="1:7" x14ac:dyDescent="0.2">
      <c r="A2469" s="149">
        <v>18</v>
      </c>
      <c r="B2469" s="138" t="s">
        <v>4271</v>
      </c>
      <c r="C2469" s="148">
        <v>8.56</v>
      </c>
      <c r="D2469" s="148">
        <v>18.649999999999999</v>
      </c>
      <c r="E2469" s="83">
        <v>117.99</v>
      </c>
      <c r="F2469" s="137">
        <v>7.4</v>
      </c>
      <c r="G2469" s="161">
        <f t="shared" si="31"/>
        <v>138.01</v>
      </c>
    </row>
    <row r="2470" spans="1:7" x14ac:dyDescent="0.2">
      <c r="A2470" s="149">
        <v>5</v>
      </c>
      <c r="B2470" s="138" t="s">
        <v>4140</v>
      </c>
      <c r="C2470" s="148">
        <v>5.12</v>
      </c>
      <c r="D2470" s="148">
        <v>11.16</v>
      </c>
      <c r="E2470" s="83">
        <v>117.99</v>
      </c>
      <c r="F2470" s="137">
        <v>74.2</v>
      </c>
      <c r="G2470" s="161">
        <f t="shared" si="31"/>
        <v>828.07</v>
      </c>
    </row>
    <row r="2471" spans="1:7" x14ac:dyDescent="0.2">
      <c r="A2471" s="149">
        <v>32</v>
      </c>
      <c r="B2471" s="138" t="s">
        <v>3807</v>
      </c>
      <c r="C2471" s="148">
        <v>6.14</v>
      </c>
      <c r="D2471" s="148">
        <v>13.38</v>
      </c>
      <c r="E2471" s="83">
        <v>117.99</v>
      </c>
      <c r="F2471" s="137">
        <v>2.2999999999999998</v>
      </c>
      <c r="G2471" s="161">
        <f t="shared" si="31"/>
        <v>30.77</v>
      </c>
    </row>
    <row r="2472" spans="1:7" x14ac:dyDescent="0.2">
      <c r="A2472" s="149">
        <v>25</v>
      </c>
      <c r="B2472" s="138" t="s">
        <v>4139</v>
      </c>
      <c r="C2472" s="148">
        <v>8.69</v>
      </c>
      <c r="D2472" s="148">
        <v>18.940000000000001</v>
      </c>
      <c r="E2472" s="83">
        <v>117.99</v>
      </c>
      <c r="F2472" s="137">
        <v>2.2999999999999998</v>
      </c>
      <c r="G2472" s="161">
        <f t="shared" si="31"/>
        <v>43.56</v>
      </c>
    </row>
    <row r="2473" spans="1:7" x14ac:dyDescent="0.2">
      <c r="A2473" s="149">
        <v>4</v>
      </c>
      <c r="B2473" s="138" t="s">
        <v>4262</v>
      </c>
      <c r="C2473" s="152">
        <v>8.56</v>
      </c>
      <c r="D2473" s="152">
        <v>18.649999999999999</v>
      </c>
      <c r="E2473" s="83">
        <v>117.99</v>
      </c>
      <c r="F2473" s="137">
        <v>19.061800000000002</v>
      </c>
      <c r="G2473" s="161">
        <f t="shared" si="31"/>
        <v>355.5</v>
      </c>
    </row>
    <row r="2474" spans="1:7" x14ac:dyDescent="0.2">
      <c r="A2474" s="311" t="s">
        <v>4138</v>
      </c>
      <c r="B2474" s="311"/>
      <c r="C2474" s="311"/>
      <c r="D2474" s="311"/>
      <c r="E2474" s="311"/>
      <c r="F2474" s="311"/>
      <c r="G2474" s="155">
        <f>SUM(G2466:G2473)</f>
        <v>2302.7000000000003</v>
      </c>
    </row>
    <row r="2475" spans="1:7" x14ac:dyDescent="0.2">
      <c r="G2475" s="144"/>
    </row>
    <row r="2476" spans="1:7" ht="21" x14ac:dyDescent="0.2">
      <c r="A2476" s="175" t="s">
        <v>4118</v>
      </c>
      <c r="B2476" s="174" t="s">
        <v>4130</v>
      </c>
      <c r="C2476" s="171" t="s">
        <v>4129</v>
      </c>
      <c r="D2476" s="171" t="s">
        <v>4128</v>
      </c>
      <c r="E2476" s="171" t="s">
        <v>4116</v>
      </c>
      <c r="F2476" s="173" t="s">
        <v>4127</v>
      </c>
      <c r="G2476" s="144"/>
    </row>
    <row r="2477" spans="1:7" ht="56.25" x14ac:dyDescent="0.2">
      <c r="A2477" s="129">
        <v>2149</v>
      </c>
      <c r="B2477" s="128" t="s">
        <v>3632</v>
      </c>
      <c r="C2477" s="127" t="s">
        <v>3287</v>
      </c>
      <c r="D2477" s="127">
        <v>2.09</v>
      </c>
      <c r="E2477" s="127">
        <v>6.9199999999999998E-2</v>
      </c>
      <c r="F2477" s="127">
        <f t="shared" ref="F2477:F2518" si="32">TRUNC(E2477*D2477,2)</f>
        <v>0.14000000000000001</v>
      </c>
      <c r="G2477" s="144"/>
    </row>
    <row r="2478" spans="1:7" x14ac:dyDescent="0.2">
      <c r="A2478" s="139">
        <v>2886</v>
      </c>
      <c r="B2478" s="138" t="s">
        <v>3331</v>
      </c>
      <c r="C2478" s="137" t="s">
        <v>3287</v>
      </c>
      <c r="D2478" s="137">
        <v>224</v>
      </c>
      <c r="E2478" s="137">
        <v>1</v>
      </c>
      <c r="F2478" s="127">
        <f t="shared" si="32"/>
        <v>224</v>
      </c>
      <c r="G2478" s="144"/>
    </row>
    <row r="2479" spans="1:7" x14ac:dyDescent="0.2">
      <c r="A2479" s="139">
        <v>2804</v>
      </c>
      <c r="B2479" s="138" t="s">
        <v>3306</v>
      </c>
      <c r="C2479" s="137" t="s">
        <v>3285</v>
      </c>
      <c r="D2479" s="127">
        <v>145.30000000000001</v>
      </c>
      <c r="E2479" s="137">
        <v>1.4710000000000001</v>
      </c>
      <c r="F2479" s="127">
        <f t="shared" si="32"/>
        <v>213.73</v>
      </c>
      <c r="G2479" s="144"/>
    </row>
    <row r="2480" spans="1:7" ht="67.5" x14ac:dyDescent="0.2">
      <c r="A2480" s="139">
        <v>2788</v>
      </c>
      <c r="B2480" s="138" t="s">
        <v>3995</v>
      </c>
      <c r="C2480" s="137" t="s">
        <v>3287</v>
      </c>
      <c r="D2480" s="137">
        <v>2.41</v>
      </c>
      <c r="E2480" s="137">
        <v>2.9000000000000001E-2</v>
      </c>
      <c r="F2480" s="127">
        <f t="shared" si="32"/>
        <v>0.06</v>
      </c>
      <c r="G2480" s="144"/>
    </row>
    <row r="2481" spans="1:7" x14ac:dyDescent="0.2">
      <c r="A2481" s="139">
        <v>2376</v>
      </c>
      <c r="B2481" s="138" t="s">
        <v>4640</v>
      </c>
      <c r="C2481" s="137" t="s">
        <v>3292</v>
      </c>
      <c r="D2481" s="137">
        <v>9.14</v>
      </c>
      <c r="E2481" s="137">
        <v>32.579300000000003</v>
      </c>
      <c r="F2481" s="127">
        <f t="shared" si="32"/>
        <v>297.77</v>
      </c>
      <c r="G2481" s="144"/>
    </row>
    <row r="2482" spans="1:7" x14ac:dyDescent="0.2">
      <c r="A2482" s="139">
        <v>2212</v>
      </c>
      <c r="B2482" s="138" t="s">
        <v>3398</v>
      </c>
      <c r="C2482" s="137" t="s">
        <v>3308</v>
      </c>
      <c r="D2482" s="137">
        <v>34.67</v>
      </c>
      <c r="E2482" s="137">
        <v>0.70250000000000001</v>
      </c>
      <c r="F2482" s="127">
        <f t="shared" si="32"/>
        <v>24.35</v>
      </c>
      <c r="G2482" s="144"/>
    </row>
    <row r="2483" spans="1:7" x14ac:dyDescent="0.2">
      <c r="A2483" s="139">
        <v>2481</v>
      </c>
      <c r="B2483" s="138" t="s">
        <v>4017</v>
      </c>
      <c r="C2483" s="137" t="s">
        <v>3292</v>
      </c>
      <c r="D2483" s="137">
        <v>8.48</v>
      </c>
      <c r="E2483" s="137">
        <v>3.6318999999999999</v>
      </c>
      <c r="F2483" s="127">
        <f t="shared" si="32"/>
        <v>30.79</v>
      </c>
      <c r="G2483" s="144"/>
    </row>
    <row r="2484" spans="1:7" x14ac:dyDescent="0.2">
      <c r="A2484" s="139">
        <v>1221</v>
      </c>
      <c r="B2484" s="138" t="s">
        <v>3336</v>
      </c>
      <c r="C2484" s="137" t="s">
        <v>3292</v>
      </c>
      <c r="D2484" s="137">
        <v>0.82</v>
      </c>
      <c r="E2484" s="137">
        <v>61.0244</v>
      </c>
      <c r="F2484" s="127">
        <f t="shared" si="32"/>
        <v>50.04</v>
      </c>
      <c r="G2484" s="144"/>
    </row>
    <row r="2485" spans="1:7" x14ac:dyDescent="0.2">
      <c r="A2485" s="139">
        <v>2256</v>
      </c>
      <c r="B2485" s="138" t="s">
        <v>4037</v>
      </c>
      <c r="C2485" s="137" t="s">
        <v>3287</v>
      </c>
      <c r="D2485" s="137">
        <v>22.15</v>
      </c>
      <c r="E2485" s="137">
        <v>1</v>
      </c>
      <c r="F2485" s="127">
        <f t="shared" si="32"/>
        <v>22.15</v>
      </c>
      <c r="G2485" s="144"/>
    </row>
    <row r="2486" spans="1:7" x14ac:dyDescent="0.2">
      <c r="A2486" s="139">
        <v>1215</v>
      </c>
      <c r="B2486" s="138" t="s">
        <v>4134</v>
      </c>
      <c r="C2486" s="137" t="s">
        <v>3292</v>
      </c>
      <c r="D2486" s="137">
        <v>0.54</v>
      </c>
      <c r="E2486" s="137">
        <v>921.2944</v>
      </c>
      <c r="F2486" s="127">
        <f t="shared" si="32"/>
        <v>497.49</v>
      </c>
      <c r="G2486" s="144"/>
    </row>
    <row r="2487" spans="1:7" x14ac:dyDescent="0.2">
      <c r="A2487" s="139">
        <v>1696</v>
      </c>
      <c r="B2487" s="138" t="s">
        <v>4263</v>
      </c>
      <c r="C2487" s="137" t="s">
        <v>3294</v>
      </c>
      <c r="D2487" s="137">
        <v>34.520000000000003</v>
      </c>
      <c r="E2487" s="137">
        <v>6.9884000000000004</v>
      </c>
      <c r="F2487" s="127">
        <f t="shared" si="32"/>
        <v>241.23</v>
      </c>
      <c r="G2487" s="144"/>
    </row>
    <row r="2488" spans="1:7" x14ac:dyDescent="0.2">
      <c r="A2488" s="139">
        <v>1263</v>
      </c>
      <c r="B2488" s="138" t="s">
        <v>3309</v>
      </c>
      <c r="C2488" s="137" t="s">
        <v>3308</v>
      </c>
      <c r="D2488" s="137">
        <v>7.91</v>
      </c>
      <c r="E2488" s="137">
        <v>2.4780000000000002</v>
      </c>
      <c r="F2488" s="127">
        <f t="shared" si="32"/>
        <v>19.600000000000001</v>
      </c>
      <c r="G2488" s="144"/>
    </row>
    <row r="2489" spans="1:7" x14ac:dyDescent="0.2">
      <c r="A2489" s="139">
        <v>1334</v>
      </c>
      <c r="B2489" s="138" t="s">
        <v>3330</v>
      </c>
      <c r="C2489" s="137" t="s">
        <v>3287</v>
      </c>
      <c r="D2489" s="137">
        <v>10.44</v>
      </c>
      <c r="E2489" s="137">
        <v>2.9937999999999998</v>
      </c>
      <c r="F2489" s="127">
        <f t="shared" si="32"/>
        <v>31.25</v>
      </c>
      <c r="G2489" s="144"/>
    </row>
    <row r="2490" spans="1:7" x14ac:dyDescent="0.2">
      <c r="A2490" s="139">
        <v>1264</v>
      </c>
      <c r="B2490" s="138" t="s">
        <v>4269</v>
      </c>
      <c r="C2490" s="137" t="s">
        <v>3287</v>
      </c>
      <c r="D2490" s="137">
        <v>13.34</v>
      </c>
      <c r="E2490" s="137">
        <v>5.1999999999999998E-3</v>
      </c>
      <c r="F2490" s="127">
        <f t="shared" si="32"/>
        <v>0.06</v>
      </c>
      <c r="G2490" s="144"/>
    </row>
    <row r="2491" spans="1:7" x14ac:dyDescent="0.2">
      <c r="A2491" s="139">
        <v>102</v>
      </c>
      <c r="B2491" s="138" t="s">
        <v>4137</v>
      </c>
      <c r="C2491" s="137" t="s">
        <v>3292</v>
      </c>
      <c r="D2491" s="137">
        <v>21.18</v>
      </c>
      <c r="E2491" s="137">
        <v>3.42</v>
      </c>
      <c r="F2491" s="127">
        <f t="shared" si="32"/>
        <v>72.430000000000007</v>
      </c>
      <c r="G2491" s="144"/>
    </row>
    <row r="2492" spans="1:7" x14ac:dyDescent="0.2">
      <c r="A2492" s="139">
        <v>104</v>
      </c>
      <c r="B2492" s="138" t="s">
        <v>4282</v>
      </c>
      <c r="C2492" s="137" t="s">
        <v>3285</v>
      </c>
      <c r="D2492" s="137">
        <v>146.28</v>
      </c>
      <c r="E2492" s="137">
        <v>0.74099999999999999</v>
      </c>
      <c r="F2492" s="127">
        <f t="shared" si="32"/>
        <v>108.39</v>
      </c>
      <c r="G2492" s="144"/>
    </row>
    <row r="2493" spans="1:7" x14ac:dyDescent="0.2">
      <c r="A2493" s="139">
        <v>2439</v>
      </c>
      <c r="B2493" s="138" t="s">
        <v>4105</v>
      </c>
      <c r="C2493" s="137" t="s">
        <v>3292</v>
      </c>
      <c r="D2493" s="127">
        <v>6.63</v>
      </c>
      <c r="E2493" s="137">
        <v>96.8</v>
      </c>
      <c r="F2493" s="127">
        <f t="shared" si="32"/>
        <v>641.78</v>
      </c>
      <c r="G2493" s="144"/>
    </row>
    <row r="2494" spans="1:7" x14ac:dyDescent="0.2">
      <c r="A2494" s="139">
        <v>2438</v>
      </c>
      <c r="B2494" s="138" t="s">
        <v>4106</v>
      </c>
      <c r="C2494" s="137" t="s">
        <v>3292</v>
      </c>
      <c r="D2494" s="137">
        <v>6.71</v>
      </c>
      <c r="E2494" s="137">
        <v>13.2</v>
      </c>
      <c r="F2494" s="127">
        <f t="shared" si="32"/>
        <v>88.57</v>
      </c>
      <c r="G2494" s="144"/>
    </row>
    <row r="2495" spans="1:7" x14ac:dyDescent="0.2">
      <c r="A2495" s="139">
        <v>2437</v>
      </c>
      <c r="B2495" s="138" t="s">
        <v>4107</v>
      </c>
      <c r="C2495" s="137" t="s">
        <v>3292</v>
      </c>
      <c r="D2495" s="127">
        <v>7</v>
      </c>
      <c r="E2495" s="137">
        <v>25.3</v>
      </c>
      <c r="F2495" s="127">
        <f t="shared" si="32"/>
        <v>177.1</v>
      </c>
      <c r="G2495" s="144"/>
    </row>
    <row r="2496" spans="1:7" x14ac:dyDescent="0.2">
      <c r="A2496" s="139">
        <v>2448</v>
      </c>
      <c r="B2496" s="138" t="s">
        <v>4136</v>
      </c>
      <c r="C2496" s="137" t="s">
        <v>3292</v>
      </c>
      <c r="D2496" s="127">
        <v>9.5299999999999994</v>
      </c>
      <c r="E2496" s="137">
        <v>50</v>
      </c>
      <c r="F2496" s="127">
        <f t="shared" si="32"/>
        <v>476.5</v>
      </c>
      <c r="G2496" s="144"/>
    </row>
    <row r="2497" spans="1:7" x14ac:dyDescent="0.2">
      <c r="A2497" s="139">
        <v>2386</v>
      </c>
      <c r="B2497" s="138" t="s">
        <v>4135</v>
      </c>
      <c r="C2497" s="137" t="s">
        <v>3285</v>
      </c>
      <c r="D2497" s="137">
        <v>114.18</v>
      </c>
      <c r="E2497" s="137">
        <v>1.3971</v>
      </c>
      <c r="F2497" s="127">
        <f t="shared" si="32"/>
        <v>159.52000000000001</v>
      </c>
      <c r="G2497" s="144"/>
    </row>
    <row r="2498" spans="1:7" x14ac:dyDescent="0.2">
      <c r="A2498" s="139">
        <v>2387</v>
      </c>
      <c r="B2498" s="138" t="s">
        <v>4061</v>
      </c>
      <c r="C2498" s="137" t="s">
        <v>3285</v>
      </c>
      <c r="D2498" s="137">
        <v>122.26</v>
      </c>
      <c r="E2498" s="137">
        <v>1.7100000000000001E-2</v>
      </c>
      <c r="F2498" s="127">
        <f t="shared" si="32"/>
        <v>2.09</v>
      </c>
      <c r="G2498" s="144"/>
    </row>
    <row r="2499" spans="1:7" x14ac:dyDescent="0.2">
      <c r="A2499" s="139">
        <v>2497</v>
      </c>
      <c r="B2499" s="138" t="s">
        <v>4059</v>
      </c>
      <c r="C2499" s="137" t="s">
        <v>3285</v>
      </c>
      <c r="D2499" s="137">
        <v>112.24</v>
      </c>
      <c r="E2499" s="137">
        <v>0.37480000000000002</v>
      </c>
      <c r="F2499" s="127">
        <f t="shared" si="32"/>
        <v>42.06</v>
      </c>
      <c r="G2499" s="144"/>
    </row>
    <row r="2500" spans="1:7" x14ac:dyDescent="0.2">
      <c r="A2500" s="139">
        <v>1967</v>
      </c>
      <c r="B2500" s="138" t="s">
        <v>3496</v>
      </c>
      <c r="C2500" s="137" t="s">
        <v>3290</v>
      </c>
      <c r="D2500" s="137">
        <v>6.26</v>
      </c>
      <c r="E2500" s="137">
        <v>0.19639999999999999</v>
      </c>
      <c r="F2500" s="127">
        <f t="shared" si="32"/>
        <v>1.22</v>
      </c>
      <c r="G2500" s="144"/>
    </row>
    <row r="2501" spans="1:7" x14ac:dyDescent="0.2">
      <c r="A2501" s="139">
        <v>1968</v>
      </c>
      <c r="B2501" s="138" t="s">
        <v>3297</v>
      </c>
      <c r="C2501" s="137" t="s">
        <v>3290</v>
      </c>
      <c r="D2501" s="137">
        <v>6.58</v>
      </c>
      <c r="E2501" s="137">
        <v>18.936699999999998</v>
      </c>
      <c r="F2501" s="127">
        <f t="shared" si="32"/>
        <v>124.6</v>
      </c>
      <c r="G2501" s="144"/>
    </row>
    <row r="2502" spans="1:7" x14ac:dyDescent="0.2">
      <c r="A2502" s="139">
        <v>1863</v>
      </c>
      <c r="B2502" s="138" t="s">
        <v>3300</v>
      </c>
      <c r="C2502" s="137" t="s">
        <v>3292</v>
      </c>
      <c r="D2502" s="137">
        <v>23.1</v>
      </c>
      <c r="E2502" s="137">
        <v>0.31979999999999997</v>
      </c>
      <c r="F2502" s="127">
        <f t="shared" si="32"/>
        <v>7.38</v>
      </c>
      <c r="G2502" s="144"/>
    </row>
    <row r="2503" spans="1:7" x14ac:dyDescent="0.2">
      <c r="A2503" s="139">
        <v>1861</v>
      </c>
      <c r="B2503" s="138" t="s">
        <v>3317</v>
      </c>
      <c r="C2503" s="137" t="s">
        <v>3292</v>
      </c>
      <c r="D2503" s="137">
        <v>21.09</v>
      </c>
      <c r="E2503" s="137">
        <v>4.0629999999999997</v>
      </c>
      <c r="F2503" s="127">
        <f t="shared" si="32"/>
        <v>85.68</v>
      </c>
      <c r="G2503" s="144"/>
    </row>
    <row r="2504" spans="1:7" x14ac:dyDescent="0.2">
      <c r="A2504" s="139">
        <v>2023</v>
      </c>
      <c r="B2504" s="138" t="s">
        <v>4133</v>
      </c>
      <c r="C2504" s="137" t="s">
        <v>3290</v>
      </c>
      <c r="D2504" s="137">
        <v>12.28</v>
      </c>
      <c r="E2504" s="137">
        <v>20</v>
      </c>
      <c r="F2504" s="127">
        <f t="shared" si="32"/>
        <v>245.6</v>
      </c>
      <c r="G2504" s="144"/>
    </row>
    <row r="2505" spans="1:7" ht="33.75" x14ac:dyDescent="0.2">
      <c r="A2505" s="139">
        <v>2529</v>
      </c>
      <c r="B2505" s="138" t="s">
        <v>3928</v>
      </c>
      <c r="C2505" s="137" t="s">
        <v>3287</v>
      </c>
      <c r="D2505" s="137">
        <v>3.59</v>
      </c>
      <c r="E2505" s="137">
        <v>2</v>
      </c>
      <c r="F2505" s="127">
        <f t="shared" si="32"/>
        <v>7.18</v>
      </c>
      <c r="G2505" s="144"/>
    </row>
    <row r="2506" spans="1:7" x14ac:dyDescent="0.2">
      <c r="A2506" s="139">
        <v>2294</v>
      </c>
      <c r="B2506" s="138" t="s">
        <v>3746</v>
      </c>
      <c r="C2506" s="137" t="s">
        <v>3308</v>
      </c>
      <c r="D2506" s="137">
        <v>7.85</v>
      </c>
      <c r="E2506" s="137">
        <v>2.2057000000000002</v>
      </c>
      <c r="F2506" s="127">
        <f t="shared" si="32"/>
        <v>17.309999999999999</v>
      </c>
      <c r="G2506" s="144"/>
    </row>
    <row r="2507" spans="1:7" x14ac:dyDescent="0.2">
      <c r="A2507" s="139">
        <v>1973</v>
      </c>
      <c r="B2507" s="138" t="s">
        <v>3740</v>
      </c>
      <c r="C2507" s="137" t="s">
        <v>3292</v>
      </c>
      <c r="D2507" s="137">
        <v>6.27</v>
      </c>
      <c r="E2507" s="137">
        <v>1.9312</v>
      </c>
      <c r="F2507" s="127">
        <f t="shared" si="32"/>
        <v>12.1</v>
      </c>
      <c r="G2507" s="144"/>
    </row>
    <row r="2508" spans="1:7" x14ac:dyDescent="0.2">
      <c r="A2508" s="139">
        <v>1970</v>
      </c>
      <c r="B2508" s="138" t="s">
        <v>3395</v>
      </c>
      <c r="C2508" s="137" t="s">
        <v>3308</v>
      </c>
      <c r="D2508" s="137">
        <v>17.73</v>
      </c>
      <c r="E2508" s="137">
        <v>0.3906</v>
      </c>
      <c r="F2508" s="127">
        <f t="shared" si="32"/>
        <v>6.92</v>
      </c>
      <c r="G2508" s="144"/>
    </row>
    <row r="2509" spans="1:7" x14ac:dyDescent="0.2">
      <c r="A2509" s="139">
        <v>2055</v>
      </c>
      <c r="B2509" s="138" t="s">
        <v>3392</v>
      </c>
      <c r="C2509" s="137" t="s">
        <v>3308</v>
      </c>
      <c r="D2509" s="137">
        <v>29.82</v>
      </c>
      <c r="E2509" s="137">
        <v>0.59550000000000003</v>
      </c>
      <c r="F2509" s="127">
        <f t="shared" si="32"/>
        <v>17.75</v>
      </c>
      <c r="G2509" s="144"/>
    </row>
    <row r="2510" spans="1:7" x14ac:dyDescent="0.2">
      <c r="A2510" s="139">
        <v>2710</v>
      </c>
      <c r="B2510" s="138" t="s">
        <v>3687</v>
      </c>
      <c r="C2510" s="137" t="s">
        <v>3287</v>
      </c>
      <c r="D2510" s="137">
        <v>0.66</v>
      </c>
      <c r="E2510" s="137">
        <v>35.926000000000002</v>
      </c>
      <c r="F2510" s="127">
        <f t="shared" si="32"/>
        <v>23.71</v>
      </c>
      <c r="G2510" s="144"/>
    </row>
    <row r="2511" spans="1:7" x14ac:dyDescent="0.2">
      <c r="A2511" s="139">
        <v>2048</v>
      </c>
      <c r="B2511" s="138" t="s">
        <v>3680</v>
      </c>
      <c r="C2511" s="137" t="s">
        <v>3292</v>
      </c>
      <c r="D2511" s="137">
        <v>4.72</v>
      </c>
      <c r="E2511" s="137">
        <v>18.9802</v>
      </c>
      <c r="F2511" s="127">
        <f t="shared" si="32"/>
        <v>89.58</v>
      </c>
      <c r="G2511" s="144"/>
    </row>
    <row r="2512" spans="1:7" x14ac:dyDescent="0.2">
      <c r="A2512" s="139">
        <v>2528</v>
      </c>
      <c r="B2512" s="138" t="s">
        <v>3698</v>
      </c>
      <c r="C2512" s="137" t="s">
        <v>3294</v>
      </c>
      <c r="D2512" s="137">
        <v>58.2</v>
      </c>
      <c r="E2512" s="137">
        <v>1.7303999999999999</v>
      </c>
      <c r="F2512" s="127">
        <f t="shared" si="32"/>
        <v>100.7</v>
      </c>
      <c r="G2512" s="144"/>
    </row>
    <row r="2513" spans="1:7" x14ac:dyDescent="0.2">
      <c r="A2513" s="139">
        <v>1672</v>
      </c>
      <c r="B2513" s="138" t="s">
        <v>4270</v>
      </c>
      <c r="C2513" s="137" t="s">
        <v>3287</v>
      </c>
      <c r="D2513" s="137">
        <v>2.3199999999999998</v>
      </c>
      <c r="E2513" s="137">
        <v>1.0087999999999999</v>
      </c>
      <c r="F2513" s="127">
        <f t="shared" si="32"/>
        <v>2.34</v>
      </c>
      <c r="G2513" s="144"/>
    </row>
    <row r="2514" spans="1:7" x14ac:dyDescent="0.2">
      <c r="A2514" s="139">
        <v>2417</v>
      </c>
      <c r="B2514" s="138" t="s">
        <v>3324</v>
      </c>
      <c r="C2514" s="137" t="s">
        <v>3292</v>
      </c>
      <c r="D2514" s="137">
        <v>28.06</v>
      </c>
      <c r="E2514" s="137">
        <v>0.64980000000000004</v>
      </c>
      <c r="F2514" s="127">
        <f t="shared" si="32"/>
        <v>18.23</v>
      </c>
      <c r="G2514" s="144"/>
    </row>
    <row r="2515" spans="1:7" x14ac:dyDescent="0.2">
      <c r="A2515" s="139">
        <v>1674</v>
      </c>
      <c r="B2515" s="138" t="s">
        <v>4369</v>
      </c>
      <c r="C2515" s="137" t="s">
        <v>3287</v>
      </c>
      <c r="D2515" s="137">
        <v>0.92</v>
      </c>
      <c r="E2515" s="137">
        <v>1.8381000000000001</v>
      </c>
      <c r="F2515" s="127">
        <f t="shared" si="32"/>
        <v>1.69</v>
      </c>
      <c r="G2515" s="144"/>
    </row>
    <row r="2516" spans="1:7" x14ac:dyDescent="0.2">
      <c r="A2516" s="139">
        <v>2246</v>
      </c>
      <c r="B2516" s="138" t="s">
        <v>3322</v>
      </c>
      <c r="C2516" s="137" t="s">
        <v>3292</v>
      </c>
      <c r="D2516" s="137">
        <v>21.66</v>
      </c>
      <c r="E2516" s="137">
        <v>0.17799999999999999</v>
      </c>
      <c r="F2516" s="127">
        <f t="shared" si="32"/>
        <v>3.85</v>
      </c>
      <c r="G2516" s="144"/>
    </row>
    <row r="2517" spans="1:7" x14ac:dyDescent="0.2">
      <c r="A2517" s="139">
        <v>2380</v>
      </c>
      <c r="B2517" s="138" t="s">
        <v>3458</v>
      </c>
      <c r="C2517" s="137" t="s">
        <v>3290</v>
      </c>
      <c r="D2517" s="137">
        <v>3.17</v>
      </c>
      <c r="E2517" s="137">
        <v>30</v>
      </c>
      <c r="F2517" s="127">
        <f t="shared" si="32"/>
        <v>95.1</v>
      </c>
      <c r="G2517" s="144"/>
    </row>
    <row r="2518" spans="1:7" x14ac:dyDescent="0.2">
      <c r="A2518" s="139">
        <v>2726</v>
      </c>
      <c r="B2518" s="138" t="s">
        <v>3918</v>
      </c>
      <c r="C2518" s="137" t="s">
        <v>3292</v>
      </c>
      <c r="D2518" s="137">
        <v>10.29</v>
      </c>
      <c r="E2518" s="137">
        <v>12.4602</v>
      </c>
      <c r="F2518" s="127">
        <f t="shared" si="32"/>
        <v>128.21</v>
      </c>
      <c r="G2518" s="144"/>
    </row>
    <row r="2519" spans="1:7" x14ac:dyDescent="0.2">
      <c r="A2519" s="311" t="s">
        <v>4125</v>
      </c>
      <c r="B2519" s="311"/>
      <c r="C2519" s="311"/>
      <c r="D2519" s="311"/>
      <c r="E2519" s="311"/>
      <c r="F2519" s="165">
        <f>SUM(F2477:F2518)</f>
        <v>4410.25</v>
      </c>
      <c r="G2519" s="144"/>
    </row>
    <row r="2520" spans="1:7" x14ac:dyDescent="0.2">
      <c r="G2520" s="144"/>
    </row>
    <row r="2521" spans="1:7" x14ac:dyDescent="0.2">
      <c r="A2521" s="312" t="s">
        <v>4124</v>
      </c>
      <c r="B2521" s="312"/>
      <c r="C2521" s="312"/>
      <c r="D2521" s="312"/>
      <c r="E2521" s="312"/>
      <c r="F2521" s="173">
        <f>F2519+G2474</f>
        <v>6712.9500000000007</v>
      </c>
      <c r="G2521" s="144"/>
    </row>
    <row r="2522" spans="1:7" ht="12.75" customHeight="1" x14ac:dyDescent="0.2">
      <c r="A2522" s="312" t="s">
        <v>4742</v>
      </c>
      <c r="B2522" s="312"/>
      <c r="C2522" s="312"/>
      <c r="D2522" s="312"/>
      <c r="E2522" s="313"/>
      <c r="F2522" s="180">
        <f>TRUNC('compos apresentar'!F2521*bdi!$D$19,2)</f>
        <v>1365.41</v>
      </c>
      <c r="G2522" s="144"/>
    </row>
    <row r="2523" spans="1:7" x14ac:dyDescent="0.2">
      <c r="A2523" s="312" t="s">
        <v>4123</v>
      </c>
      <c r="B2523" s="312"/>
      <c r="C2523" s="312"/>
      <c r="D2523" s="312"/>
      <c r="E2523" s="312"/>
      <c r="F2523" s="179">
        <f>SUM(F2521:F2522)</f>
        <v>8078.3600000000006</v>
      </c>
      <c r="G2523" s="144"/>
    </row>
    <row r="2524" spans="1:7" x14ac:dyDescent="0.2">
      <c r="A2524" s="178"/>
      <c r="B2524" s="178"/>
      <c r="C2524" s="178"/>
      <c r="D2524" s="178"/>
      <c r="E2524" s="178"/>
      <c r="F2524" s="178"/>
      <c r="G2524" s="144"/>
    </row>
    <row r="2525" spans="1:7" ht="31.5" x14ac:dyDescent="0.2">
      <c r="A2525" s="314" t="s">
        <v>4864</v>
      </c>
      <c r="B2525" s="314"/>
      <c r="C2525" s="314"/>
      <c r="D2525" s="314"/>
      <c r="E2525" s="314"/>
      <c r="F2525" s="314"/>
      <c r="G2525" s="171" t="s">
        <v>4155</v>
      </c>
    </row>
    <row r="2526" spans="1:7" x14ac:dyDescent="0.2">
      <c r="G2526" s="144"/>
    </row>
    <row r="2527" spans="1:7" ht="21" x14ac:dyDescent="0.2">
      <c r="A2527" s="175" t="s">
        <v>4118</v>
      </c>
      <c r="B2527" s="174" t="s">
        <v>4117</v>
      </c>
      <c r="C2527" s="171" t="s">
        <v>4114</v>
      </c>
      <c r="D2527" s="171" t="s">
        <v>4113</v>
      </c>
      <c r="E2527" s="171" t="s">
        <v>4112</v>
      </c>
      <c r="F2527" s="182" t="s">
        <v>4116</v>
      </c>
      <c r="G2527" s="181" t="s">
        <v>4115</v>
      </c>
    </row>
    <row r="2528" spans="1:7" x14ac:dyDescent="0.2">
      <c r="A2528" s="162">
        <v>8</v>
      </c>
      <c r="B2528" s="128" t="s">
        <v>4141</v>
      </c>
      <c r="C2528" s="152">
        <v>5.65</v>
      </c>
      <c r="D2528" s="152">
        <v>12.31</v>
      </c>
      <c r="E2528" s="83">
        <v>117.99</v>
      </c>
      <c r="F2528" s="127">
        <v>0.80500000000000005</v>
      </c>
      <c r="G2528" s="161">
        <f>TRUNC(F2528*D2528,2)</f>
        <v>9.9</v>
      </c>
    </row>
    <row r="2529" spans="1:7" x14ac:dyDescent="0.2">
      <c r="A2529" s="149">
        <v>12</v>
      </c>
      <c r="B2529" s="138" t="s">
        <v>4213</v>
      </c>
      <c r="C2529" s="152">
        <v>8.56</v>
      </c>
      <c r="D2529" s="152">
        <v>18.649999999999999</v>
      </c>
      <c r="E2529" s="83">
        <v>117.99</v>
      </c>
      <c r="F2529" s="137">
        <v>0.80449999999999999</v>
      </c>
      <c r="G2529" s="161">
        <f>TRUNC(F2529*D2529,2)</f>
        <v>15</v>
      </c>
    </row>
    <row r="2530" spans="1:7" x14ac:dyDescent="0.2">
      <c r="A2530" s="311" t="s">
        <v>4138</v>
      </c>
      <c r="B2530" s="311"/>
      <c r="C2530" s="311"/>
      <c r="D2530" s="311"/>
      <c r="E2530" s="311"/>
      <c r="F2530" s="311"/>
      <c r="G2530" s="155">
        <f>SUM(G2528:G2529)</f>
        <v>24.9</v>
      </c>
    </row>
    <row r="2531" spans="1:7" x14ac:dyDescent="0.2">
      <c r="G2531" s="144"/>
    </row>
    <row r="2532" spans="1:7" ht="21" x14ac:dyDescent="0.2">
      <c r="A2532" s="175" t="s">
        <v>4118</v>
      </c>
      <c r="B2532" s="174" t="s">
        <v>4130</v>
      </c>
      <c r="C2532" s="171" t="s">
        <v>4129</v>
      </c>
      <c r="D2532" s="171" t="s">
        <v>4128</v>
      </c>
      <c r="E2532" s="171" t="s">
        <v>4116</v>
      </c>
      <c r="F2532" s="173" t="s">
        <v>4127</v>
      </c>
      <c r="G2532" s="144"/>
    </row>
    <row r="2533" spans="1:7" ht="22.5" x14ac:dyDescent="0.2">
      <c r="A2533" s="129" t="s">
        <v>4865</v>
      </c>
      <c r="B2533" s="128" t="s">
        <v>4866</v>
      </c>
      <c r="C2533" s="127" t="s">
        <v>236</v>
      </c>
      <c r="D2533" s="127">
        <v>164.49</v>
      </c>
      <c r="E2533" s="127">
        <v>1</v>
      </c>
      <c r="F2533" s="127">
        <f>TRUNC(E2533*D2533,2)</f>
        <v>164.49</v>
      </c>
      <c r="G2533" s="144"/>
    </row>
    <row r="2534" spans="1:7" ht="33.75" x14ac:dyDescent="0.2">
      <c r="A2534" s="129">
        <v>2977</v>
      </c>
      <c r="B2534" s="128" t="s">
        <v>3351</v>
      </c>
      <c r="C2534" s="127" t="s">
        <v>3307</v>
      </c>
      <c r="D2534" s="127">
        <v>0.39</v>
      </c>
      <c r="E2534" s="127">
        <v>1.99763</v>
      </c>
      <c r="F2534" s="127">
        <f>TRUNC(E2534*D2534,2)</f>
        <v>0.77</v>
      </c>
      <c r="G2534" s="144"/>
    </row>
    <row r="2535" spans="1:7" x14ac:dyDescent="0.2">
      <c r="A2535" s="311" t="s">
        <v>4125</v>
      </c>
      <c r="B2535" s="311"/>
      <c r="C2535" s="311"/>
      <c r="D2535" s="311"/>
      <c r="E2535" s="311"/>
      <c r="F2535" s="165">
        <f>SUM(F2533:F2534)</f>
        <v>165.26000000000002</v>
      </c>
      <c r="G2535" s="144"/>
    </row>
    <row r="2536" spans="1:7" x14ac:dyDescent="0.2">
      <c r="G2536" s="144"/>
    </row>
    <row r="2537" spans="1:7" x14ac:dyDescent="0.2">
      <c r="A2537" s="312" t="s">
        <v>4124</v>
      </c>
      <c r="B2537" s="312"/>
      <c r="C2537" s="312"/>
      <c r="D2537" s="312"/>
      <c r="E2537" s="312"/>
      <c r="F2537" s="173">
        <f>F2535+G2530</f>
        <v>190.16000000000003</v>
      </c>
      <c r="G2537" s="144"/>
    </row>
    <row r="2538" spans="1:7" x14ac:dyDescent="0.2">
      <c r="A2538" s="312" t="s">
        <v>4742</v>
      </c>
      <c r="B2538" s="312"/>
      <c r="C2538" s="312"/>
      <c r="D2538" s="312"/>
      <c r="E2538" s="313"/>
      <c r="F2538" s="180">
        <f>TRUNC('compos apresentar'!F2537*bdi!$D$19,2)</f>
        <v>38.67</v>
      </c>
      <c r="G2538" s="144"/>
    </row>
    <row r="2539" spans="1:7" x14ac:dyDescent="0.2">
      <c r="A2539" s="312" t="s">
        <v>4123</v>
      </c>
      <c r="B2539" s="312"/>
      <c r="C2539" s="312"/>
      <c r="D2539" s="312"/>
      <c r="E2539" s="312"/>
      <c r="F2539" s="179">
        <f>SUM(F2537:F2538)</f>
        <v>228.83000000000004</v>
      </c>
      <c r="G2539" s="144"/>
    </row>
    <row r="2540" spans="1:7" x14ac:dyDescent="0.2">
      <c r="A2540" s="178"/>
      <c r="B2540" s="178"/>
      <c r="C2540" s="178"/>
      <c r="D2540" s="178"/>
      <c r="E2540" s="178"/>
      <c r="F2540" s="178"/>
      <c r="G2540" s="144"/>
    </row>
    <row r="2541" spans="1:7" ht="12.75" customHeight="1" x14ac:dyDescent="0.2">
      <c r="G2541" s="144"/>
    </row>
    <row r="2542" spans="1:7" ht="31.5" x14ac:dyDescent="0.2">
      <c r="A2542" s="314" t="s">
        <v>4867</v>
      </c>
      <c r="B2542" s="314"/>
      <c r="C2542" s="314"/>
      <c r="D2542" s="314"/>
      <c r="E2542" s="314"/>
      <c r="F2542" s="314"/>
      <c r="G2542" s="171" t="s">
        <v>4131</v>
      </c>
    </row>
    <row r="2543" spans="1:7" x14ac:dyDescent="0.2">
      <c r="G2543" s="144"/>
    </row>
    <row r="2544" spans="1:7" ht="21" x14ac:dyDescent="0.2">
      <c r="A2544" s="175" t="s">
        <v>4118</v>
      </c>
      <c r="B2544" s="174" t="s">
        <v>4117</v>
      </c>
      <c r="C2544" s="171" t="s">
        <v>4114</v>
      </c>
      <c r="D2544" s="171" t="s">
        <v>4113</v>
      </c>
      <c r="E2544" s="171" t="s">
        <v>4112</v>
      </c>
      <c r="F2544" s="182" t="s">
        <v>4116</v>
      </c>
      <c r="G2544" s="181" t="s">
        <v>4115</v>
      </c>
    </row>
    <row r="2545" spans="1:7" x14ac:dyDescent="0.2">
      <c r="A2545" s="162">
        <v>18</v>
      </c>
      <c r="B2545" s="128" t="s">
        <v>4271</v>
      </c>
      <c r="C2545" s="148">
        <v>8.56</v>
      </c>
      <c r="D2545" s="148">
        <v>18.649999999999999</v>
      </c>
      <c r="E2545" s="83">
        <v>117.99</v>
      </c>
      <c r="F2545" s="127">
        <v>5.5399999999999998E-2</v>
      </c>
      <c r="G2545" s="161">
        <f>TRUNC(F2545*D2545,2)</f>
        <v>1.03</v>
      </c>
    </row>
    <row r="2546" spans="1:7" x14ac:dyDescent="0.2">
      <c r="A2546" s="311" t="s">
        <v>4138</v>
      </c>
      <c r="B2546" s="311"/>
      <c r="C2546" s="311"/>
      <c r="D2546" s="311"/>
      <c r="E2546" s="311"/>
      <c r="F2546" s="311"/>
      <c r="G2546" s="155">
        <f>SUM(G2545)</f>
        <v>1.03</v>
      </c>
    </row>
    <row r="2547" spans="1:7" x14ac:dyDescent="0.2">
      <c r="G2547" s="144"/>
    </row>
    <row r="2548" spans="1:7" ht="21" x14ac:dyDescent="0.2">
      <c r="A2548" s="175" t="s">
        <v>4118</v>
      </c>
      <c r="B2548" s="174" t="s">
        <v>4130</v>
      </c>
      <c r="C2548" s="171" t="s">
        <v>4129</v>
      </c>
      <c r="D2548" s="171" t="s">
        <v>4128</v>
      </c>
      <c r="E2548" s="171" t="s">
        <v>4116</v>
      </c>
      <c r="F2548" s="173" t="s">
        <v>4127</v>
      </c>
      <c r="G2548" s="144"/>
    </row>
    <row r="2549" spans="1:7" x14ac:dyDescent="0.2">
      <c r="A2549" s="129">
        <v>104</v>
      </c>
      <c r="B2549" s="128" t="s">
        <v>4282</v>
      </c>
      <c r="C2549" s="127" t="s">
        <v>3285</v>
      </c>
      <c r="D2549" s="137">
        <v>146.28</v>
      </c>
      <c r="E2549" s="127">
        <v>3.3E-3</v>
      </c>
      <c r="F2549" s="127">
        <f>TRUNC(E2549*D2549,2)</f>
        <v>0.48</v>
      </c>
      <c r="G2549" s="144"/>
    </row>
    <row r="2550" spans="1:7" x14ac:dyDescent="0.2">
      <c r="A2550" s="139">
        <v>1215</v>
      </c>
      <c r="B2550" s="138" t="s">
        <v>4134</v>
      </c>
      <c r="C2550" s="137" t="s">
        <v>3292</v>
      </c>
      <c r="D2550" s="137">
        <v>0.54</v>
      </c>
      <c r="E2550" s="137">
        <v>1.2166999999999999</v>
      </c>
      <c r="F2550" s="127">
        <f>TRUNC(E2550*D2550,2)</f>
        <v>0.65</v>
      </c>
      <c r="G2550" s="144"/>
    </row>
    <row r="2551" spans="1:7" x14ac:dyDescent="0.2">
      <c r="A2551" s="139">
        <v>2360</v>
      </c>
      <c r="B2551" s="138" t="s">
        <v>4002</v>
      </c>
      <c r="C2551" s="137" t="s">
        <v>3292</v>
      </c>
      <c r="D2551" s="137">
        <v>22.07</v>
      </c>
      <c r="E2551" s="137">
        <v>8.6999999999999994E-2</v>
      </c>
      <c r="F2551" s="127">
        <f>TRUNC(E2551*D2551,2)</f>
        <v>1.92</v>
      </c>
      <c r="G2551" s="144"/>
    </row>
    <row r="2552" spans="1:7" x14ac:dyDescent="0.2">
      <c r="A2552" s="311" t="s">
        <v>4125</v>
      </c>
      <c r="B2552" s="311"/>
      <c r="C2552" s="311"/>
      <c r="D2552" s="311"/>
      <c r="E2552" s="311"/>
      <c r="F2552" s="165">
        <f>SUM(F2549:F2551)</f>
        <v>3.05</v>
      </c>
      <c r="G2552" s="144"/>
    </row>
    <row r="2553" spans="1:7" x14ac:dyDescent="0.2">
      <c r="G2553" s="144"/>
    </row>
    <row r="2554" spans="1:7" x14ac:dyDescent="0.2">
      <c r="A2554" s="312" t="s">
        <v>4124</v>
      </c>
      <c r="B2554" s="312"/>
      <c r="C2554" s="312"/>
      <c r="D2554" s="312"/>
      <c r="E2554" s="312"/>
      <c r="F2554" s="173">
        <f>F2552+G2546</f>
        <v>4.08</v>
      </c>
      <c r="G2554" s="144"/>
    </row>
    <row r="2555" spans="1:7" ht="12.75" customHeight="1" x14ac:dyDescent="0.2">
      <c r="A2555" s="312" t="s">
        <v>4742</v>
      </c>
      <c r="B2555" s="312"/>
      <c r="C2555" s="312"/>
      <c r="D2555" s="312"/>
      <c r="E2555" s="313"/>
      <c r="F2555" s="180">
        <f>TRUNC('compos apresentar'!F2554*bdi!$D$19,2)</f>
        <v>0.82</v>
      </c>
      <c r="G2555" s="144"/>
    </row>
    <row r="2556" spans="1:7" x14ac:dyDescent="0.2">
      <c r="A2556" s="312" t="s">
        <v>4123</v>
      </c>
      <c r="B2556" s="312"/>
      <c r="C2556" s="312"/>
      <c r="D2556" s="312"/>
      <c r="E2556" s="312"/>
      <c r="F2556" s="179">
        <f>SUM(F2554:F2555)</f>
        <v>4.9000000000000004</v>
      </c>
      <c r="G2556" s="144"/>
    </row>
    <row r="2557" spans="1:7" x14ac:dyDescent="0.2">
      <c r="A2557" s="178"/>
      <c r="B2557" s="178"/>
      <c r="C2557" s="178"/>
      <c r="D2557" s="178"/>
      <c r="E2557" s="178"/>
      <c r="F2557" s="178"/>
      <c r="G2557" s="144"/>
    </row>
    <row r="2558" spans="1:7" x14ac:dyDescent="0.2">
      <c r="A2558" s="178"/>
      <c r="B2558" s="178"/>
      <c r="C2558" s="178"/>
      <c r="D2558" s="178"/>
      <c r="E2558" s="178"/>
      <c r="F2558" s="178"/>
      <c r="G2558" s="144"/>
    </row>
    <row r="2559" spans="1:7" ht="31.5" x14ac:dyDescent="0.2">
      <c r="A2559" s="314" t="s">
        <v>4868</v>
      </c>
      <c r="B2559" s="314"/>
      <c r="C2559" s="314"/>
      <c r="D2559" s="314"/>
      <c r="E2559" s="314"/>
      <c r="F2559" s="314"/>
      <c r="G2559" s="171" t="s">
        <v>4131</v>
      </c>
    </row>
    <row r="2560" spans="1:7" x14ac:dyDescent="0.2">
      <c r="G2560" s="144"/>
    </row>
    <row r="2561" spans="1:7" ht="21" x14ac:dyDescent="0.2">
      <c r="A2561" s="175" t="s">
        <v>4118</v>
      </c>
      <c r="B2561" s="174" t="s">
        <v>4117</v>
      </c>
      <c r="C2561" s="171" t="s">
        <v>4114</v>
      </c>
      <c r="D2561" s="171" t="s">
        <v>4113</v>
      </c>
      <c r="E2561" s="171" t="s">
        <v>4112</v>
      </c>
      <c r="F2561" s="182" t="s">
        <v>4116</v>
      </c>
      <c r="G2561" s="181" t="s">
        <v>4115</v>
      </c>
    </row>
    <row r="2562" spans="1:7" x14ac:dyDescent="0.2">
      <c r="A2562" s="162">
        <v>18</v>
      </c>
      <c r="B2562" s="128" t="s">
        <v>4271</v>
      </c>
      <c r="C2562" s="148">
        <v>8.56</v>
      </c>
      <c r="D2562" s="148">
        <v>18.649999999999999</v>
      </c>
      <c r="E2562" s="83">
        <v>117.99</v>
      </c>
      <c r="F2562" s="127">
        <v>5.5399999999999998E-2</v>
      </c>
      <c r="G2562" s="161">
        <f>TRUNC(F2562*D2562,2)</f>
        <v>1.03</v>
      </c>
    </row>
    <row r="2563" spans="1:7" x14ac:dyDescent="0.2">
      <c r="A2563" s="311" t="s">
        <v>4138</v>
      </c>
      <c r="B2563" s="311"/>
      <c r="C2563" s="311"/>
      <c r="D2563" s="311"/>
      <c r="E2563" s="311"/>
      <c r="F2563" s="311"/>
      <c r="G2563" s="155">
        <f>SUM(G2562)</f>
        <v>1.03</v>
      </c>
    </row>
    <row r="2564" spans="1:7" x14ac:dyDescent="0.2">
      <c r="G2564" s="144"/>
    </row>
    <row r="2565" spans="1:7" ht="21" x14ac:dyDescent="0.2">
      <c r="A2565" s="175" t="s">
        <v>4118</v>
      </c>
      <c r="B2565" s="174" t="s">
        <v>4130</v>
      </c>
      <c r="C2565" s="171" t="s">
        <v>4129</v>
      </c>
      <c r="D2565" s="171" t="s">
        <v>4128</v>
      </c>
      <c r="E2565" s="171" t="s">
        <v>4116</v>
      </c>
      <c r="F2565" s="173" t="s">
        <v>4127</v>
      </c>
      <c r="G2565" s="144"/>
    </row>
    <row r="2566" spans="1:7" x14ac:dyDescent="0.2">
      <c r="A2566" s="129">
        <v>104</v>
      </c>
      <c r="B2566" s="128" t="s">
        <v>4282</v>
      </c>
      <c r="C2566" s="127" t="s">
        <v>3285</v>
      </c>
      <c r="D2566" s="137">
        <v>146.28</v>
      </c>
      <c r="E2566" s="127">
        <v>3.3E-3</v>
      </c>
      <c r="F2566" s="127">
        <f>TRUNC(E2566*D2566,2)</f>
        <v>0.48</v>
      </c>
      <c r="G2566" s="144"/>
    </row>
    <row r="2567" spans="1:7" x14ac:dyDescent="0.2">
      <c r="A2567" s="139">
        <v>1215</v>
      </c>
      <c r="B2567" s="138" t="s">
        <v>4134</v>
      </c>
      <c r="C2567" s="137" t="s">
        <v>3292</v>
      </c>
      <c r="D2567" s="137">
        <v>0.54</v>
      </c>
      <c r="E2567" s="137">
        <v>1.2166999999999999</v>
      </c>
      <c r="F2567" s="127">
        <f>TRUNC(E2567*D2567,2)</f>
        <v>0.65</v>
      </c>
      <c r="G2567" s="144"/>
    </row>
    <row r="2568" spans="1:7" x14ac:dyDescent="0.2">
      <c r="A2568" s="139">
        <v>2360</v>
      </c>
      <c r="B2568" s="138" t="s">
        <v>4002</v>
      </c>
      <c r="C2568" s="137" t="s">
        <v>3292</v>
      </c>
      <c r="D2568" s="137">
        <v>22.07</v>
      </c>
      <c r="E2568" s="137">
        <v>8.6999999999999994E-2</v>
      </c>
      <c r="F2568" s="127">
        <f>TRUNC(E2568*D2568,2)</f>
        <v>1.92</v>
      </c>
      <c r="G2568" s="144"/>
    </row>
    <row r="2569" spans="1:7" x14ac:dyDescent="0.2">
      <c r="A2569" s="311" t="s">
        <v>4125</v>
      </c>
      <c r="B2569" s="311"/>
      <c r="C2569" s="311"/>
      <c r="D2569" s="311"/>
      <c r="E2569" s="311"/>
      <c r="F2569" s="165">
        <f>SUM(F2566:F2568)</f>
        <v>3.05</v>
      </c>
      <c r="G2569" s="144"/>
    </row>
    <row r="2570" spans="1:7" x14ac:dyDescent="0.2">
      <c r="G2570" s="144"/>
    </row>
    <row r="2571" spans="1:7" x14ac:dyDescent="0.2">
      <c r="A2571" s="312" t="s">
        <v>4124</v>
      </c>
      <c r="B2571" s="312"/>
      <c r="C2571" s="312"/>
      <c r="D2571" s="312"/>
      <c r="E2571" s="312"/>
      <c r="F2571" s="173">
        <f>F2569+G2563</f>
        <v>4.08</v>
      </c>
      <c r="G2571" s="144"/>
    </row>
    <row r="2572" spans="1:7" x14ac:dyDescent="0.2">
      <c r="A2572" s="312" t="s">
        <v>4742</v>
      </c>
      <c r="B2572" s="312"/>
      <c r="C2572" s="312"/>
      <c r="D2572" s="312"/>
      <c r="E2572" s="313"/>
      <c r="F2572" s="180">
        <f>TRUNC('compos apresentar'!F2571*bdi!$D$19,2)</f>
        <v>0.82</v>
      </c>
      <c r="G2572" s="144"/>
    </row>
    <row r="2573" spans="1:7" x14ac:dyDescent="0.2">
      <c r="A2573" s="312" t="s">
        <v>4123</v>
      </c>
      <c r="B2573" s="312"/>
      <c r="C2573" s="312"/>
      <c r="D2573" s="312"/>
      <c r="E2573" s="312"/>
      <c r="F2573" s="179">
        <f>SUM(F2571:F2572)</f>
        <v>4.9000000000000004</v>
      </c>
      <c r="G2573" s="144"/>
    </row>
    <row r="2574" spans="1:7" x14ac:dyDescent="0.2">
      <c r="A2574" s="178"/>
      <c r="B2574" s="178"/>
      <c r="C2574" s="178"/>
      <c r="D2574" s="178"/>
      <c r="E2574" s="178"/>
      <c r="F2574" s="178"/>
      <c r="G2574" s="144"/>
    </row>
    <row r="2575" spans="1:7" x14ac:dyDescent="0.2">
      <c r="A2575" s="178"/>
      <c r="B2575" s="178"/>
      <c r="C2575" s="178"/>
      <c r="D2575" s="178"/>
      <c r="E2575" s="178"/>
      <c r="F2575" s="178"/>
      <c r="G2575" s="144"/>
    </row>
    <row r="2576" spans="1:7" ht="31.5" x14ac:dyDescent="0.2">
      <c r="A2576" s="318" t="s">
        <v>4639</v>
      </c>
      <c r="B2576" s="319"/>
      <c r="C2576" s="319"/>
      <c r="D2576" s="319"/>
      <c r="E2576" s="319"/>
      <c r="F2576" s="320"/>
      <c r="G2576" s="199" t="s">
        <v>4401</v>
      </c>
    </row>
    <row r="2577" spans="1:7" x14ac:dyDescent="0.2">
      <c r="G2577" s="144"/>
    </row>
    <row r="2578" spans="1:7" ht="21" x14ac:dyDescent="0.2">
      <c r="A2578" s="175" t="s">
        <v>4118</v>
      </c>
      <c r="B2578" s="174" t="s">
        <v>4117</v>
      </c>
      <c r="C2578" s="171" t="s">
        <v>4114</v>
      </c>
      <c r="D2578" s="171" t="s">
        <v>4113</v>
      </c>
      <c r="E2578" s="171" t="s">
        <v>4112</v>
      </c>
      <c r="F2578" s="182" t="s">
        <v>4116</v>
      </c>
      <c r="G2578" s="181" t="s">
        <v>4115</v>
      </c>
    </row>
    <row r="2579" spans="1:7" x14ac:dyDescent="0.2">
      <c r="A2579" s="163">
        <v>25</v>
      </c>
      <c r="B2579" s="131" t="s">
        <v>3809</v>
      </c>
      <c r="C2579" s="152">
        <v>8.69</v>
      </c>
      <c r="D2579" s="152">
        <v>18.940000000000001</v>
      </c>
      <c r="E2579" s="83">
        <v>117.99</v>
      </c>
      <c r="F2579" s="141">
        <v>0.82499999999999996</v>
      </c>
      <c r="G2579" s="161">
        <f>TRUNC(F2579*D2579,2)</f>
        <v>15.62</v>
      </c>
    </row>
    <row r="2580" spans="1:7" x14ac:dyDescent="0.2">
      <c r="A2580" s="149">
        <v>5</v>
      </c>
      <c r="B2580" s="138" t="s">
        <v>4140</v>
      </c>
      <c r="C2580" s="148">
        <v>5.12</v>
      </c>
      <c r="D2580" s="148">
        <v>11.16</v>
      </c>
      <c r="E2580" s="83">
        <v>118.99</v>
      </c>
      <c r="F2580" s="141">
        <v>0.83099999999999996</v>
      </c>
      <c r="G2580" s="161">
        <f>TRUNC(F2580*D2580,2)</f>
        <v>9.27</v>
      </c>
    </row>
    <row r="2581" spans="1:7" x14ac:dyDescent="0.2">
      <c r="A2581" s="311" t="s">
        <v>4138</v>
      </c>
      <c r="B2581" s="311"/>
      <c r="C2581" s="311"/>
      <c r="D2581" s="311"/>
      <c r="E2581" s="311"/>
      <c r="F2581" s="311"/>
      <c r="G2581" s="155">
        <f>SUM(G2579:G2580)</f>
        <v>24.89</v>
      </c>
    </row>
    <row r="2582" spans="1:7" x14ac:dyDescent="0.2">
      <c r="G2582" s="144"/>
    </row>
    <row r="2583" spans="1:7" ht="21" x14ac:dyDescent="0.2">
      <c r="A2583" s="175" t="s">
        <v>4118</v>
      </c>
      <c r="B2583" s="174" t="s">
        <v>4130</v>
      </c>
      <c r="C2583" s="171" t="s">
        <v>4129</v>
      </c>
      <c r="D2583" s="171" t="s">
        <v>4128</v>
      </c>
      <c r="E2583" s="171" t="s">
        <v>4116</v>
      </c>
      <c r="F2583" s="173" t="s">
        <v>4127</v>
      </c>
      <c r="G2583" s="144"/>
    </row>
    <row r="2584" spans="1:7" ht="22.5" x14ac:dyDescent="0.2">
      <c r="A2584" s="143" t="s">
        <v>4638</v>
      </c>
      <c r="B2584" s="131" t="s">
        <v>4637</v>
      </c>
      <c r="C2584" s="130" t="s">
        <v>230</v>
      </c>
      <c r="D2584" s="141">
        <v>37.200000000000003</v>
      </c>
      <c r="E2584" s="127">
        <v>0.95809999999999995</v>
      </c>
      <c r="F2584" s="127">
        <f>TRUNC(E2584*D2584,2)</f>
        <v>35.64</v>
      </c>
      <c r="G2584" s="144"/>
    </row>
    <row r="2585" spans="1:7" x14ac:dyDescent="0.2">
      <c r="A2585" s="311" t="s">
        <v>4125</v>
      </c>
      <c r="B2585" s="311"/>
      <c r="C2585" s="311"/>
      <c r="D2585" s="311"/>
      <c r="E2585" s="311"/>
      <c r="F2585" s="165">
        <f>F2584</f>
        <v>35.64</v>
      </c>
      <c r="G2585" s="144"/>
    </row>
    <row r="2586" spans="1:7" x14ac:dyDescent="0.2">
      <c r="G2586" s="144"/>
    </row>
    <row r="2587" spans="1:7" x14ac:dyDescent="0.2">
      <c r="A2587" s="312" t="s">
        <v>4124</v>
      </c>
      <c r="B2587" s="312"/>
      <c r="C2587" s="312"/>
      <c r="D2587" s="312"/>
      <c r="E2587" s="312"/>
      <c r="F2587" s="173">
        <f>F2585+G2581</f>
        <v>60.53</v>
      </c>
      <c r="G2587" s="144"/>
    </row>
    <row r="2588" spans="1:7" ht="12.75" customHeight="1" x14ac:dyDescent="0.2">
      <c r="A2588" s="312" t="s">
        <v>4742</v>
      </c>
      <c r="B2588" s="312"/>
      <c r="C2588" s="312"/>
      <c r="D2588" s="312"/>
      <c r="E2588" s="313"/>
      <c r="F2588" s="180">
        <f>TRUNC('compos apresentar'!F2587*bdi!$D$19,2)</f>
        <v>12.31</v>
      </c>
      <c r="G2588" s="144"/>
    </row>
    <row r="2589" spans="1:7" x14ac:dyDescent="0.2">
      <c r="A2589" s="312" t="s">
        <v>4123</v>
      </c>
      <c r="B2589" s="312"/>
      <c r="C2589" s="312"/>
      <c r="D2589" s="312"/>
      <c r="E2589" s="312"/>
      <c r="F2589" s="179">
        <f>SUM(F2587:F2588)</f>
        <v>72.84</v>
      </c>
      <c r="G2589" s="144"/>
    </row>
    <row r="2590" spans="1:7" x14ac:dyDescent="0.2">
      <c r="A2590" s="178"/>
      <c r="B2590" s="178"/>
      <c r="C2590" s="178"/>
      <c r="D2590" s="178"/>
      <c r="E2590" s="178"/>
      <c r="F2590" s="178"/>
      <c r="G2590" s="144"/>
    </row>
    <row r="2591" spans="1:7" ht="31.5" x14ac:dyDescent="0.2">
      <c r="A2591" s="318" t="s">
        <v>4636</v>
      </c>
      <c r="B2591" s="319"/>
      <c r="C2591" s="319"/>
      <c r="D2591" s="319"/>
      <c r="E2591" s="319"/>
      <c r="F2591" s="320"/>
      <c r="G2591" s="199" t="s">
        <v>4401</v>
      </c>
    </row>
    <row r="2592" spans="1:7" x14ac:dyDescent="0.2">
      <c r="G2592" s="144"/>
    </row>
    <row r="2593" spans="1:7" ht="21" x14ac:dyDescent="0.2">
      <c r="A2593" s="175" t="s">
        <v>4118</v>
      </c>
      <c r="B2593" s="174" t="s">
        <v>4117</v>
      </c>
      <c r="C2593" s="171" t="s">
        <v>4114</v>
      </c>
      <c r="D2593" s="171" t="s">
        <v>4113</v>
      </c>
      <c r="E2593" s="171" t="s">
        <v>4112</v>
      </c>
      <c r="F2593" s="182" t="s">
        <v>4116</v>
      </c>
      <c r="G2593" s="181" t="s">
        <v>4115</v>
      </c>
    </row>
    <row r="2594" spans="1:7" x14ac:dyDescent="0.2">
      <c r="A2594" s="163">
        <v>25</v>
      </c>
      <c r="B2594" s="131" t="s">
        <v>3943</v>
      </c>
      <c r="C2594" s="152">
        <v>8.56</v>
      </c>
      <c r="D2594" s="152">
        <v>18.649999999999999</v>
      </c>
      <c r="E2594" s="83">
        <v>117.99</v>
      </c>
      <c r="F2594" s="141">
        <v>0.56200000000000006</v>
      </c>
      <c r="G2594" s="161">
        <f>TRUNC(F2594*D2594,2)</f>
        <v>10.48</v>
      </c>
    </row>
    <row r="2595" spans="1:7" x14ac:dyDescent="0.2">
      <c r="A2595" s="149">
        <v>5</v>
      </c>
      <c r="B2595" s="138" t="s">
        <v>4140</v>
      </c>
      <c r="C2595" s="148">
        <v>5.12</v>
      </c>
      <c r="D2595" s="148">
        <v>11.16</v>
      </c>
      <c r="E2595" s="83">
        <v>118.99</v>
      </c>
      <c r="F2595" s="141">
        <v>0.56799999999999995</v>
      </c>
      <c r="G2595" s="161">
        <f>TRUNC(F2595*D2595,2)</f>
        <v>6.33</v>
      </c>
    </row>
    <row r="2596" spans="1:7" x14ac:dyDescent="0.2">
      <c r="A2596" s="311" t="s">
        <v>4138</v>
      </c>
      <c r="B2596" s="311"/>
      <c r="C2596" s="311"/>
      <c r="D2596" s="311"/>
      <c r="E2596" s="311"/>
      <c r="F2596" s="311"/>
      <c r="G2596" s="155">
        <f>SUM(G2594:G2595)</f>
        <v>16.810000000000002</v>
      </c>
    </row>
    <row r="2597" spans="1:7" x14ac:dyDescent="0.2">
      <c r="G2597" s="144"/>
    </row>
    <row r="2598" spans="1:7" ht="21" x14ac:dyDescent="0.2">
      <c r="A2598" s="175" t="s">
        <v>4118</v>
      </c>
      <c r="B2598" s="174" t="s">
        <v>4130</v>
      </c>
      <c r="C2598" s="171" t="s">
        <v>4129</v>
      </c>
      <c r="D2598" s="171" t="s">
        <v>4128</v>
      </c>
      <c r="E2598" s="171" t="s">
        <v>4116</v>
      </c>
      <c r="F2598" s="173" t="s">
        <v>4127</v>
      </c>
      <c r="G2598" s="144"/>
    </row>
    <row r="2599" spans="1:7" x14ac:dyDescent="0.2">
      <c r="A2599" s="143" t="s">
        <v>4635</v>
      </c>
      <c r="B2599" s="131" t="s">
        <v>1595</v>
      </c>
      <c r="C2599" s="130" t="s">
        <v>230</v>
      </c>
      <c r="D2599" s="141">
        <v>118.43</v>
      </c>
      <c r="E2599" s="127">
        <v>1.04501</v>
      </c>
      <c r="F2599" s="127">
        <f>TRUNC(E2599*D2599,2)</f>
        <v>123.76</v>
      </c>
      <c r="G2599" s="144"/>
    </row>
    <row r="2600" spans="1:7" x14ac:dyDescent="0.2">
      <c r="A2600" s="311" t="s">
        <v>4125</v>
      </c>
      <c r="B2600" s="311"/>
      <c r="C2600" s="311"/>
      <c r="D2600" s="311"/>
      <c r="E2600" s="311"/>
      <c r="F2600" s="165">
        <f>F2599</f>
        <v>123.76</v>
      </c>
      <c r="G2600" s="144"/>
    </row>
    <row r="2601" spans="1:7" x14ac:dyDescent="0.2">
      <c r="G2601" s="144"/>
    </row>
    <row r="2602" spans="1:7" x14ac:dyDescent="0.2">
      <c r="A2602" s="312" t="s">
        <v>4124</v>
      </c>
      <c r="B2602" s="312"/>
      <c r="C2602" s="312"/>
      <c r="D2602" s="312"/>
      <c r="E2602" s="312"/>
      <c r="F2602" s="173">
        <f>F2600+G2596</f>
        <v>140.57</v>
      </c>
      <c r="G2602" s="144"/>
    </row>
    <row r="2603" spans="1:7" ht="12.75" customHeight="1" x14ac:dyDescent="0.2">
      <c r="A2603" s="312" t="s">
        <v>4742</v>
      </c>
      <c r="B2603" s="312"/>
      <c r="C2603" s="312"/>
      <c r="D2603" s="312"/>
      <c r="E2603" s="313"/>
      <c r="F2603" s="180">
        <f>TRUNC('compos apresentar'!F2602*bdi!$D$19,2)</f>
        <v>28.59</v>
      </c>
      <c r="G2603" s="144"/>
    </row>
    <row r="2604" spans="1:7" x14ac:dyDescent="0.2">
      <c r="A2604" s="312" t="s">
        <v>4123</v>
      </c>
      <c r="B2604" s="312"/>
      <c r="C2604" s="312"/>
      <c r="D2604" s="312"/>
      <c r="E2604" s="312"/>
      <c r="F2604" s="179">
        <f>SUM(F2602:F2603)</f>
        <v>169.16</v>
      </c>
      <c r="G2604" s="144"/>
    </row>
    <row r="2605" spans="1:7" x14ac:dyDescent="0.2">
      <c r="A2605" s="178"/>
      <c r="B2605" s="178"/>
      <c r="C2605" s="178"/>
      <c r="D2605" s="178"/>
      <c r="E2605" s="178"/>
      <c r="F2605" s="178"/>
      <c r="G2605" s="144"/>
    </row>
    <row r="2606" spans="1:7" ht="31.5" x14ac:dyDescent="0.2">
      <c r="A2606" s="318" t="s">
        <v>4875</v>
      </c>
      <c r="B2606" s="319"/>
      <c r="C2606" s="319"/>
      <c r="D2606" s="319"/>
      <c r="E2606" s="319"/>
      <c r="F2606" s="320"/>
      <c r="G2606" s="199" t="s">
        <v>4401</v>
      </c>
    </row>
    <row r="2607" spans="1:7" x14ac:dyDescent="0.2">
      <c r="G2607" s="144"/>
    </row>
    <row r="2608" spans="1:7" ht="21" x14ac:dyDescent="0.2">
      <c r="A2608" s="175" t="s">
        <v>4118</v>
      </c>
      <c r="B2608" s="174" t="s">
        <v>4117</v>
      </c>
      <c r="C2608" s="171" t="s">
        <v>4114</v>
      </c>
      <c r="D2608" s="171" t="s">
        <v>4113</v>
      </c>
      <c r="E2608" s="171" t="s">
        <v>4112</v>
      </c>
      <c r="F2608" s="182" t="s">
        <v>4116</v>
      </c>
      <c r="G2608" s="181" t="s">
        <v>4115</v>
      </c>
    </row>
    <row r="2609" spans="1:7" x14ac:dyDescent="0.2">
      <c r="A2609" s="163">
        <v>25</v>
      </c>
      <c r="B2609" s="131" t="s">
        <v>3943</v>
      </c>
      <c r="C2609" s="152">
        <v>8.56</v>
      </c>
      <c r="D2609" s="152">
        <v>18.649999999999999</v>
      </c>
      <c r="E2609" s="83">
        <v>117.99</v>
      </c>
      <c r="F2609" s="141">
        <v>3.665</v>
      </c>
      <c r="G2609" s="161">
        <f>TRUNC(F2609*D2609,2)</f>
        <v>68.349999999999994</v>
      </c>
    </row>
    <row r="2610" spans="1:7" x14ac:dyDescent="0.2">
      <c r="A2610" s="149">
        <v>5</v>
      </c>
      <c r="B2610" s="138" t="s">
        <v>4093</v>
      </c>
      <c r="C2610" s="148">
        <v>5.65</v>
      </c>
      <c r="D2610" s="148">
        <v>12.31</v>
      </c>
      <c r="E2610" s="83">
        <v>118.99</v>
      </c>
      <c r="F2610" s="141">
        <v>3.6379999999999999</v>
      </c>
      <c r="G2610" s="161">
        <f>TRUNC(F2610*D2610,2)</f>
        <v>44.78</v>
      </c>
    </row>
    <row r="2611" spans="1:7" x14ac:dyDescent="0.2">
      <c r="A2611" s="311" t="s">
        <v>4138</v>
      </c>
      <c r="B2611" s="311"/>
      <c r="C2611" s="311"/>
      <c r="D2611" s="311"/>
      <c r="E2611" s="311"/>
      <c r="F2611" s="311"/>
      <c r="G2611" s="155">
        <f>SUM(G2609:G2610)</f>
        <v>113.13</v>
      </c>
    </row>
    <row r="2612" spans="1:7" x14ac:dyDescent="0.2">
      <c r="G2612" s="144"/>
    </row>
    <row r="2613" spans="1:7" ht="21" x14ac:dyDescent="0.2">
      <c r="A2613" s="175" t="s">
        <v>4118</v>
      </c>
      <c r="B2613" s="174" t="s">
        <v>4130</v>
      </c>
      <c r="C2613" s="171" t="s">
        <v>4129</v>
      </c>
      <c r="D2613" s="171" t="s">
        <v>4128</v>
      </c>
      <c r="E2613" s="171" t="s">
        <v>4116</v>
      </c>
      <c r="F2613" s="173" t="s">
        <v>4127</v>
      </c>
      <c r="G2613" s="144"/>
    </row>
    <row r="2614" spans="1:7" x14ac:dyDescent="0.2">
      <c r="A2614" s="143">
        <v>3170</v>
      </c>
      <c r="B2614" s="131" t="s">
        <v>4869</v>
      </c>
      <c r="C2614" s="130" t="s">
        <v>3307</v>
      </c>
      <c r="D2614" s="141">
        <v>78.17</v>
      </c>
      <c r="E2614" s="127">
        <v>1</v>
      </c>
      <c r="F2614" s="127">
        <f t="shared" ref="F2614:F2623" si="33">TRUNC(E2614*D2614,2)</f>
        <v>78.17</v>
      </c>
      <c r="G2614" s="144"/>
    </row>
    <row r="2615" spans="1:7" ht="33.75" x14ac:dyDescent="0.2">
      <c r="A2615" s="143">
        <v>3212</v>
      </c>
      <c r="B2615" s="131" t="s">
        <v>4870</v>
      </c>
      <c r="C2615" s="130" t="s">
        <v>3307</v>
      </c>
      <c r="D2615" s="141">
        <v>61.92</v>
      </c>
      <c r="E2615" s="127">
        <v>1</v>
      </c>
      <c r="F2615" s="127">
        <f t="shared" si="33"/>
        <v>61.92</v>
      </c>
      <c r="G2615" s="144"/>
    </row>
    <row r="2616" spans="1:7" ht="22.5" x14ac:dyDescent="0.2">
      <c r="A2616" s="143">
        <v>3042</v>
      </c>
      <c r="B2616" s="131" t="s">
        <v>3436</v>
      </c>
      <c r="C2616" s="130" t="s">
        <v>3307</v>
      </c>
      <c r="D2616" s="141">
        <v>26.82</v>
      </c>
      <c r="E2616" s="127">
        <v>1</v>
      </c>
      <c r="F2616" s="127">
        <f t="shared" si="33"/>
        <v>26.82</v>
      </c>
      <c r="G2616" s="144"/>
    </row>
    <row r="2617" spans="1:7" x14ac:dyDescent="0.2">
      <c r="A2617" s="143">
        <v>3023</v>
      </c>
      <c r="B2617" s="131" t="s">
        <v>4871</v>
      </c>
      <c r="C2617" s="130" t="s">
        <v>3307</v>
      </c>
      <c r="D2617" s="141">
        <v>30.48</v>
      </c>
      <c r="E2617" s="127">
        <v>1</v>
      </c>
      <c r="F2617" s="127">
        <f t="shared" si="33"/>
        <v>30.48</v>
      </c>
      <c r="G2617" s="144"/>
    </row>
    <row r="2618" spans="1:7" x14ac:dyDescent="0.2">
      <c r="A2618" s="143">
        <v>3458</v>
      </c>
      <c r="B2618" s="131" t="s">
        <v>4872</v>
      </c>
      <c r="C2618" s="130" t="s">
        <v>3307</v>
      </c>
      <c r="D2618" s="141">
        <v>7.76</v>
      </c>
      <c r="E2618" s="127">
        <v>1</v>
      </c>
      <c r="F2618" s="127">
        <f t="shared" si="33"/>
        <v>7.76</v>
      </c>
      <c r="G2618" s="144"/>
    </row>
    <row r="2619" spans="1:7" x14ac:dyDescent="0.2">
      <c r="A2619" s="143">
        <v>3388</v>
      </c>
      <c r="B2619" s="131" t="s">
        <v>4873</v>
      </c>
      <c r="C2619" s="130" t="s">
        <v>3307</v>
      </c>
      <c r="D2619" s="141">
        <v>6.19</v>
      </c>
      <c r="E2619" s="127">
        <v>1</v>
      </c>
      <c r="F2619" s="127">
        <f t="shared" si="33"/>
        <v>6.19</v>
      </c>
      <c r="G2619" s="144"/>
    </row>
    <row r="2620" spans="1:7" x14ac:dyDescent="0.2">
      <c r="A2620" s="143">
        <v>3751</v>
      </c>
      <c r="B2620" s="131" t="s">
        <v>3440</v>
      </c>
      <c r="C2620" s="130" t="s">
        <v>3307</v>
      </c>
      <c r="D2620" s="141">
        <v>95.16</v>
      </c>
      <c r="E2620" s="127">
        <v>1</v>
      </c>
      <c r="F2620" s="127">
        <f t="shared" si="33"/>
        <v>95.16</v>
      </c>
      <c r="G2620" s="144"/>
    </row>
    <row r="2621" spans="1:7" x14ac:dyDescent="0.2">
      <c r="A2621" s="143">
        <v>3750</v>
      </c>
      <c r="B2621" s="131" t="s">
        <v>3441</v>
      </c>
      <c r="C2621" s="130" t="s">
        <v>3307</v>
      </c>
      <c r="D2621" s="141">
        <v>95.59</v>
      </c>
      <c r="E2621" s="127">
        <v>1</v>
      </c>
      <c r="F2621" s="127">
        <f t="shared" si="33"/>
        <v>95.59</v>
      </c>
      <c r="G2621" s="144"/>
    </row>
    <row r="2622" spans="1:7" x14ac:dyDescent="0.2">
      <c r="A2622" s="143">
        <v>3752</v>
      </c>
      <c r="B2622" s="131" t="s">
        <v>3442</v>
      </c>
      <c r="C2622" s="130" t="s">
        <v>3307</v>
      </c>
      <c r="D2622" s="141">
        <v>13.72</v>
      </c>
      <c r="E2622" s="127">
        <v>1</v>
      </c>
      <c r="F2622" s="127">
        <f t="shared" si="33"/>
        <v>13.72</v>
      </c>
      <c r="G2622" s="144"/>
    </row>
    <row r="2623" spans="1:7" x14ac:dyDescent="0.2">
      <c r="A2623" s="143">
        <v>3322</v>
      </c>
      <c r="B2623" s="131" t="s">
        <v>4874</v>
      </c>
      <c r="C2623" s="130" t="s">
        <v>3307</v>
      </c>
      <c r="D2623" s="141">
        <v>2.13</v>
      </c>
      <c r="E2623" s="127">
        <v>1</v>
      </c>
      <c r="F2623" s="127">
        <f t="shared" si="33"/>
        <v>2.13</v>
      </c>
      <c r="G2623" s="144"/>
    </row>
    <row r="2624" spans="1:7" x14ac:dyDescent="0.2">
      <c r="A2624" s="311" t="s">
        <v>4125</v>
      </c>
      <c r="B2624" s="311"/>
      <c r="C2624" s="311"/>
      <c r="D2624" s="311"/>
      <c r="E2624" s="311"/>
      <c r="F2624" s="165">
        <f>SUM(F2614:F2623)</f>
        <v>417.94000000000005</v>
      </c>
      <c r="G2624" s="144"/>
    </row>
    <row r="2625" spans="1:7" x14ac:dyDescent="0.2">
      <c r="G2625" s="144"/>
    </row>
    <row r="2626" spans="1:7" x14ac:dyDescent="0.2">
      <c r="A2626" s="312" t="s">
        <v>4124</v>
      </c>
      <c r="B2626" s="312"/>
      <c r="C2626" s="312"/>
      <c r="D2626" s="312"/>
      <c r="E2626" s="312"/>
      <c r="F2626" s="173">
        <f>F2624+G2611</f>
        <v>531.07000000000005</v>
      </c>
      <c r="G2626" s="144"/>
    </row>
    <row r="2627" spans="1:7" x14ac:dyDescent="0.2">
      <c r="A2627" s="312" t="s">
        <v>4742</v>
      </c>
      <c r="B2627" s="312"/>
      <c r="C2627" s="312"/>
      <c r="D2627" s="312"/>
      <c r="E2627" s="313"/>
      <c r="F2627" s="180">
        <f>TRUNC('compos apresentar'!F2626*bdi!$D$19,2)</f>
        <v>108.01</v>
      </c>
      <c r="G2627" s="144"/>
    </row>
    <row r="2628" spans="1:7" x14ac:dyDescent="0.2">
      <c r="A2628" s="312" t="s">
        <v>4123</v>
      </c>
      <c r="B2628" s="312"/>
      <c r="C2628" s="312"/>
      <c r="D2628" s="312"/>
      <c r="E2628" s="312"/>
      <c r="F2628" s="179">
        <f>SUM(F2626:F2627)</f>
        <v>639.08000000000004</v>
      </c>
      <c r="G2628" s="144"/>
    </row>
    <row r="2629" spans="1:7" x14ac:dyDescent="0.2">
      <c r="A2629" s="178"/>
      <c r="B2629" s="178"/>
      <c r="C2629" s="178"/>
      <c r="D2629" s="178"/>
      <c r="E2629" s="178"/>
      <c r="F2629" s="178"/>
      <c r="G2629" s="144"/>
    </row>
    <row r="2630" spans="1:7" ht="31.5" x14ac:dyDescent="0.2">
      <c r="A2630" s="318" t="s">
        <v>4876</v>
      </c>
      <c r="B2630" s="319"/>
      <c r="C2630" s="319"/>
      <c r="D2630" s="319"/>
      <c r="E2630" s="319"/>
      <c r="F2630" s="320"/>
      <c r="G2630" s="199" t="s">
        <v>4401</v>
      </c>
    </row>
    <row r="2631" spans="1:7" x14ac:dyDescent="0.2">
      <c r="G2631" s="144"/>
    </row>
    <row r="2632" spans="1:7" ht="21" x14ac:dyDescent="0.2">
      <c r="A2632" s="175" t="s">
        <v>4118</v>
      </c>
      <c r="B2632" s="174" t="s">
        <v>4117</v>
      </c>
      <c r="C2632" s="171" t="s">
        <v>4114</v>
      </c>
      <c r="D2632" s="171" t="s">
        <v>4113</v>
      </c>
      <c r="E2632" s="171" t="s">
        <v>4112</v>
      </c>
      <c r="F2632" s="182" t="s">
        <v>4116</v>
      </c>
      <c r="G2632" s="181" t="s">
        <v>4115</v>
      </c>
    </row>
    <row r="2633" spans="1:7" x14ac:dyDescent="0.2">
      <c r="A2633" s="163">
        <v>25</v>
      </c>
      <c r="B2633" s="131" t="s">
        <v>3943</v>
      </c>
      <c r="C2633" s="152">
        <v>8.56</v>
      </c>
      <c r="D2633" s="152">
        <v>18.649999999999999</v>
      </c>
      <c r="E2633" s="83">
        <v>117.99</v>
      </c>
      <c r="F2633" s="141">
        <v>3.665</v>
      </c>
      <c r="G2633" s="161">
        <f>TRUNC(F2633*D2633,2)</f>
        <v>68.349999999999994</v>
      </c>
    </row>
    <row r="2634" spans="1:7" x14ac:dyDescent="0.2">
      <c r="A2634" s="149">
        <v>5</v>
      </c>
      <c r="B2634" s="138" t="s">
        <v>4093</v>
      </c>
      <c r="C2634" s="148">
        <v>5.65</v>
      </c>
      <c r="D2634" s="148">
        <v>12.31</v>
      </c>
      <c r="E2634" s="83">
        <v>118.99</v>
      </c>
      <c r="F2634" s="141">
        <v>3.6379999999999999</v>
      </c>
      <c r="G2634" s="161">
        <f>TRUNC(F2634*D2634,2)</f>
        <v>44.78</v>
      </c>
    </row>
    <row r="2635" spans="1:7" x14ac:dyDescent="0.2">
      <c r="A2635" s="311" t="s">
        <v>4138</v>
      </c>
      <c r="B2635" s="311"/>
      <c r="C2635" s="311"/>
      <c r="D2635" s="311"/>
      <c r="E2635" s="311"/>
      <c r="F2635" s="311"/>
      <c r="G2635" s="155">
        <f>SUM(G2633:G2634)</f>
        <v>113.13</v>
      </c>
    </row>
    <row r="2636" spans="1:7" x14ac:dyDescent="0.2">
      <c r="G2636" s="144"/>
    </row>
    <row r="2637" spans="1:7" ht="21" x14ac:dyDescent="0.2">
      <c r="A2637" s="175" t="s">
        <v>4118</v>
      </c>
      <c r="B2637" s="174" t="s">
        <v>4130</v>
      </c>
      <c r="C2637" s="171" t="s">
        <v>4129</v>
      </c>
      <c r="D2637" s="171" t="s">
        <v>4128</v>
      </c>
      <c r="E2637" s="171" t="s">
        <v>4116</v>
      </c>
      <c r="F2637" s="173" t="s">
        <v>4127</v>
      </c>
      <c r="G2637" s="144"/>
    </row>
    <row r="2638" spans="1:7" x14ac:dyDescent="0.2">
      <c r="A2638" s="143">
        <v>3171</v>
      </c>
      <c r="B2638" s="131" t="s">
        <v>4877</v>
      </c>
      <c r="C2638" s="130" t="s">
        <v>3307</v>
      </c>
      <c r="D2638" s="141">
        <v>84.92</v>
      </c>
      <c r="E2638" s="127">
        <v>1</v>
      </c>
      <c r="F2638" s="127">
        <f t="shared" ref="F2638:F2647" si="34">TRUNC(E2638*D2638,2)</f>
        <v>84.92</v>
      </c>
      <c r="G2638" s="144"/>
    </row>
    <row r="2639" spans="1:7" ht="33.75" x14ac:dyDescent="0.2">
      <c r="A2639" s="143">
        <v>3213</v>
      </c>
      <c r="B2639" s="131" t="s">
        <v>3435</v>
      </c>
      <c r="C2639" s="130" t="s">
        <v>3307</v>
      </c>
      <c r="D2639" s="141">
        <v>61.92</v>
      </c>
      <c r="E2639" s="127">
        <v>1</v>
      </c>
      <c r="F2639" s="127">
        <f t="shared" si="34"/>
        <v>61.92</v>
      </c>
      <c r="G2639" s="144"/>
    </row>
    <row r="2640" spans="1:7" ht="22.5" x14ac:dyDescent="0.2">
      <c r="A2640" s="143">
        <v>3042</v>
      </c>
      <c r="B2640" s="131" t="s">
        <v>3436</v>
      </c>
      <c r="C2640" s="130" t="s">
        <v>3307</v>
      </c>
      <c r="D2640" s="141">
        <v>26.82</v>
      </c>
      <c r="E2640" s="127">
        <v>1</v>
      </c>
      <c r="F2640" s="127">
        <f t="shared" si="34"/>
        <v>26.82</v>
      </c>
      <c r="G2640" s="144"/>
    </row>
    <row r="2641" spans="1:7" x14ac:dyDescent="0.2">
      <c r="A2641" s="143">
        <v>3023</v>
      </c>
      <c r="B2641" s="131" t="s">
        <v>4871</v>
      </c>
      <c r="C2641" s="130" t="s">
        <v>3307</v>
      </c>
      <c r="D2641" s="141">
        <v>30.48</v>
      </c>
      <c r="E2641" s="127">
        <v>1</v>
      </c>
      <c r="F2641" s="127">
        <f t="shared" si="34"/>
        <v>30.48</v>
      </c>
      <c r="G2641" s="144"/>
    </row>
    <row r="2642" spans="1:7" x14ac:dyDescent="0.2">
      <c r="A2642" s="143">
        <v>3458</v>
      </c>
      <c r="B2642" s="131" t="s">
        <v>4872</v>
      </c>
      <c r="C2642" s="130" t="s">
        <v>3307</v>
      </c>
      <c r="D2642" s="141">
        <v>7.76</v>
      </c>
      <c r="E2642" s="127">
        <v>1</v>
      </c>
      <c r="F2642" s="127">
        <f t="shared" si="34"/>
        <v>7.76</v>
      </c>
      <c r="G2642" s="144"/>
    </row>
    <row r="2643" spans="1:7" x14ac:dyDescent="0.2">
      <c r="A2643" s="143">
        <v>3388</v>
      </c>
      <c r="B2643" s="131" t="s">
        <v>4873</v>
      </c>
      <c r="C2643" s="130" t="s">
        <v>3307</v>
      </c>
      <c r="D2643" s="141">
        <v>6.19</v>
      </c>
      <c r="E2643" s="127">
        <v>1</v>
      </c>
      <c r="F2643" s="127">
        <f t="shared" si="34"/>
        <v>6.19</v>
      </c>
      <c r="G2643" s="144"/>
    </row>
    <row r="2644" spans="1:7" x14ac:dyDescent="0.2">
      <c r="A2644" s="143">
        <v>3751</v>
      </c>
      <c r="B2644" s="131" t="s">
        <v>3440</v>
      </c>
      <c r="C2644" s="130" t="s">
        <v>3307</v>
      </c>
      <c r="D2644" s="141">
        <v>95.16</v>
      </c>
      <c r="E2644" s="127">
        <v>1</v>
      </c>
      <c r="F2644" s="127">
        <f t="shared" si="34"/>
        <v>95.16</v>
      </c>
      <c r="G2644" s="144"/>
    </row>
    <row r="2645" spans="1:7" x14ac:dyDescent="0.2">
      <c r="A2645" s="143">
        <v>3750</v>
      </c>
      <c r="B2645" s="131" t="s">
        <v>3441</v>
      </c>
      <c r="C2645" s="130" t="s">
        <v>3307</v>
      </c>
      <c r="D2645" s="141">
        <v>95.59</v>
      </c>
      <c r="E2645" s="127">
        <v>1</v>
      </c>
      <c r="F2645" s="127">
        <f t="shared" si="34"/>
        <v>95.59</v>
      </c>
      <c r="G2645" s="144"/>
    </row>
    <row r="2646" spans="1:7" x14ac:dyDescent="0.2">
      <c r="A2646" s="143">
        <v>3752</v>
      </c>
      <c r="B2646" s="131" t="s">
        <v>3442</v>
      </c>
      <c r="C2646" s="130" t="s">
        <v>3307</v>
      </c>
      <c r="D2646" s="141">
        <v>13.72</v>
      </c>
      <c r="E2646" s="127">
        <v>1</v>
      </c>
      <c r="F2646" s="127">
        <f t="shared" si="34"/>
        <v>13.72</v>
      </c>
      <c r="G2646" s="144"/>
    </row>
    <row r="2647" spans="1:7" x14ac:dyDescent="0.2">
      <c r="A2647" s="143">
        <v>3322</v>
      </c>
      <c r="B2647" s="131" t="s">
        <v>4874</v>
      </c>
      <c r="C2647" s="130" t="s">
        <v>3307</v>
      </c>
      <c r="D2647" s="141">
        <v>2.13</v>
      </c>
      <c r="E2647" s="127">
        <v>1</v>
      </c>
      <c r="F2647" s="127">
        <f t="shared" si="34"/>
        <v>2.13</v>
      </c>
      <c r="G2647" s="144"/>
    </row>
    <row r="2648" spans="1:7" x14ac:dyDescent="0.2">
      <c r="A2648" s="311" t="s">
        <v>4125</v>
      </c>
      <c r="B2648" s="311"/>
      <c r="C2648" s="311"/>
      <c r="D2648" s="311"/>
      <c r="E2648" s="311"/>
      <c r="F2648" s="165">
        <f>SUM(F2638:F2647)</f>
        <v>424.69000000000005</v>
      </c>
      <c r="G2648" s="144"/>
    </row>
    <row r="2649" spans="1:7" x14ac:dyDescent="0.2">
      <c r="G2649" s="144"/>
    </row>
    <row r="2650" spans="1:7" x14ac:dyDescent="0.2">
      <c r="A2650" s="312" t="s">
        <v>4124</v>
      </c>
      <c r="B2650" s="312"/>
      <c r="C2650" s="312"/>
      <c r="D2650" s="312"/>
      <c r="E2650" s="312"/>
      <c r="F2650" s="173">
        <f>F2648+G2635</f>
        <v>537.82000000000005</v>
      </c>
      <c r="G2650" s="144"/>
    </row>
    <row r="2651" spans="1:7" x14ac:dyDescent="0.2">
      <c r="A2651" s="312" t="s">
        <v>4742</v>
      </c>
      <c r="B2651" s="312"/>
      <c r="C2651" s="312"/>
      <c r="D2651" s="312"/>
      <c r="E2651" s="313"/>
      <c r="F2651" s="180">
        <f>TRUNC('compos apresentar'!F2650*bdi!$D$19,2)</f>
        <v>109.39</v>
      </c>
      <c r="G2651" s="144"/>
    </row>
    <row r="2652" spans="1:7" x14ac:dyDescent="0.2">
      <c r="A2652" s="312" t="s">
        <v>4123</v>
      </c>
      <c r="B2652" s="312"/>
      <c r="C2652" s="312"/>
      <c r="D2652" s="312"/>
      <c r="E2652" s="312"/>
      <c r="F2652" s="179">
        <f>SUM(F2650:F2651)</f>
        <v>647.21</v>
      </c>
      <c r="G2652" s="144"/>
    </row>
    <row r="2653" spans="1:7" x14ac:dyDescent="0.2">
      <c r="A2653" s="178"/>
      <c r="B2653" s="178"/>
      <c r="C2653" s="178"/>
      <c r="D2653" s="178"/>
      <c r="E2653" s="178"/>
      <c r="F2653" s="178"/>
      <c r="G2653" s="144"/>
    </row>
    <row r="2654" spans="1:7" x14ac:dyDescent="0.2">
      <c r="G2654" s="144"/>
    </row>
    <row r="2655" spans="1:7" ht="31.5" x14ac:dyDescent="0.2">
      <c r="A2655" s="318" t="s">
        <v>4634</v>
      </c>
      <c r="B2655" s="319"/>
      <c r="C2655" s="319"/>
      <c r="D2655" s="319"/>
      <c r="E2655" s="319"/>
      <c r="F2655" s="320"/>
      <c r="G2655" s="199" t="s">
        <v>4401</v>
      </c>
    </row>
    <row r="2656" spans="1:7" x14ac:dyDescent="0.2">
      <c r="G2656" s="144"/>
    </row>
    <row r="2657" spans="1:7" ht="21" x14ac:dyDescent="0.2">
      <c r="A2657" s="175" t="s">
        <v>4118</v>
      </c>
      <c r="B2657" s="174" t="s">
        <v>4117</v>
      </c>
      <c r="C2657" s="171" t="s">
        <v>4114</v>
      </c>
      <c r="D2657" s="171" t="s">
        <v>4113</v>
      </c>
      <c r="E2657" s="171" t="s">
        <v>4112</v>
      </c>
      <c r="F2657" s="182" t="s">
        <v>4116</v>
      </c>
      <c r="G2657" s="181" t="s">
        <v>4115</v>
      </c>
    </row>
    <row r="2658" spans="1:7" x14ac:dyDescent="0.2">
      <c r="A2658" s="163">
        <v>25</v>
      </c>
      <c r="B2658" s="131" t="s">
        <v>3943</v>
      </c>
      <c r="C2658" s="152">
        <v>8.56</v>
      </c>
      <c r="D2658" s="152">
        <v>18.649999999999999</v>
      </c>
      <c r="E2658" s="83">
        <v>117.99</v>
      </c>
      <c r="F2658" s="141">
        <v>3.665</v>
      </c>
      <c r="G2658" s="161">
        <f>TRUNC(F2658*D2658,2)</f>
        <v>68.349999999999994</v>
      </c>
    </row>
    <row r="2659" spans="1:7" x14ac:dyDescent="0.2">
      <c r="A2659" s="149">
        <v>5</v>
      </c>
      <c r="B2659" s="138" t="s">
        <v>4093</v>
      </c>
      <c r="C2659" s="148">
        <v>5.65</v>
      </c>
      <c r="D2659" s="148">
        <v>12.31</v>
      </c>
      <c r="E2659" s="83">
        <v>118.99</v>
      </c>
      <c r="F2659" s="141">
        <v>3.6379999999999999</v>
      </c>
      <c r="G2659" s="161">
        <f>TRUNC(F2659*D2659,2)</f>
        <v>44.78</v>
      </c>
    </row>
    <row r="2660" spans="1:7" x14ac:dyDescent="0.2">
      <c r="A2660" s="311" t="s">
        <v>4138</v>
      </c>
      <c r="B2660" s="311"/>
      <c r="C2660" s="311"/>
      <c r="D2660" s="311"/>
      <c r="E2660" s="311"/>
      <c r="F2660" s="311"/>
      <c r="G2660" s="155">
        <f>SUM(G2658:G2659)</f>
        <v>113.13</v>
      </c>
    </row>
    <row r="2661" spans="1:7" x14ac:dyDescent="0.2">
      <c r="G2661" s="144"/>
    </row>
    <row r="2662" spans="1:7" ht="21" x14ac:dyDescent="0.2">
      <c r="A2662" s="175" t="s">
        <v>4118</v>
      </c>
      <c r="B2662" s="174" t="s">
        <v>4130</v>
      </c>
      <c r="C2662" s="171" t="s">
        <v>4129</v>
      </c>
      <c r="D2662" s="171" t="s">
        <v>4128</v>
      </c>
      <c r="E2662" s="171" t="s">
        <v>4116</v>
      </c>
      <c r="F2662" s="173" t="s">
        <v>4127</v>
      </c>
      <c r="G2662" s="144"/>
    </row>
    <row r="2663" spans="1:7" x14ac:dyDescent="0.2">
      <c r="A2663" s="143">
        <v>3323</v>
      </c>
      <c r="B2663" s="131" t="s">
        <v>3443</v>
      </c>
      <c r="C2663" s="130" t="s">
        <v>3287</v>
      </c>
      <c r="D2663" s="141">
        <v>6.87</v>
      </c>
      <c r="E2663" s="127">
        <v>1</v>
      </c>
      <c r="F2663" s="127">
        <f t="shared" ref="F2663:F2672" si="35">TRUNC(E2663*D2663,2)</f>
        <v>6.87</v>
      </c>
      <c r="G2663" s="144"/>
    </row>
    <row r="2664" spans="1:7" x14ac:dyDescent="0.2">
      <c r="A2664" s="143">
        <v>3752</v>
      </c>
      <c r="B2664" s="131" t="s">
        <v>3442</v>
      </c>
      <c r="C2664" s="130" t="s">
        <v>3287</v>
      </c>
      <c r="D2664" s="141">
        <v>14.34</v>
      </c>
      <c r="E2664" s="127">
        <v>1</v>
      </c>
      <c r="F2664" s="127">
        <f t="shared" si="35"/>
        <v>14.34</v>
      </c>
      <c r="G2664" s="144"/>
    </row>
    <row r="2665" spans="1:7" x14ac:dyDescent="0.2">
      <c r="A2665" s="143">
        <v>3750</v>
      </c>
      <c r="B2665" s="131" t="s">
        <v>3441</v>
      </c>
      <c r="C2665" s="130" t="s">
        <v>3287</v>
      </c>
      <c r="D2665" s="141">
        <v>93.03</v>
      </c>
      <c r="E2665" s="127">
        <v>1.0438000000000001</v>
      </c>
      <c r="F2665" s="127">
        <f t="shared" si="35"/>
        <v>97.1</v>
      </c>
      <c r="G2665" s="144"/>
    </row>
    <row r="2666" spans="1:7" x14ac:dyDescent="0.2">
      <c r="A2666" s="143">
        <v>3751</v>
      </c>
      <c r="B2666" s="131" t="s">
        <v>3440</v>
      </c>
      <c r="C2666" s="130" t="s">
        <v>3287</v>
      </c>
      <c r="D2666" s="141">
        <v>91.5</v>
      </c>
      <c r="E2666" s="127">
        <v>1</v>
      </c>
      <c r="F2666" s="127">
        <f t="shared" si="35"/>
        <v>91.5</v>
      </c>
      <c r="G2666" s="144"/>
    </row>
    <row r="2667" spans="1:7" x14ac:dyDescent="0.2">
      <c r="A2667" s="143">
        <v>3389</v>
      </c>
      <c r="B2667" s="131" t="s">
        <v>3439</v>
      </c>
      <c r="C2667" s="130" t="s">
        <v>3287</v>
      </c>
      <c r="D2667" s="141">
        <v>8.23</v>
      </c>
      <c r="E2667" s="127">
        <v>1</v>
      </c>
      <c r="F2667" s="127">
        <f t="shared" si="35"/>
        <v>8.23</v>
      </c>
      <c r="G2667" s="144"/>
    </row>
    <row r="2668" spans="1:7" x14ac:dyDescent="0.2">
      <c r="A2668" s="143">
        <v>3459</v>
      </c>
      <c r="B2668" s="131" t="s">
        <v>3438</v>
      </c>
      <c r="C2668" s="130" t="s">
        <v>3287</v>
      </c>
      <c r="D2668" s="141">
        <v>15.74</v>
      </c>
      <c r="E2668" s="127">
        <v>1</v>
      </c>
      <c r="F2668" s="127">
        <f t="shared" si="35"/>
        <v>15.74</v>
      </c>
      <c r="G2668" s="144"/>
    </row>
    <row r="2669" spans="1:7" x14ac:dyDescent="0.2">
      <c r="A2669" s="143">
        <v>3022</v>
      </c>
      <c r="B2669" s="131" t="s">
        <v>3437</v>
      </c>
      <c r="C2669" s="130" t="s">
        <v>3287</v>
      </c>
      <c r="D2669" s="141">
        <v>35.1</v>
      </c>
      <c r="E2669" s="127">
        <v>1</v>
      </c>
      <c r="F2669" s="127">
        <f t="shared" si="35"/>
        <v>35.1</v>
      </c>
      <c r="G2669" s="144"/>
    </row>
    <row r="2670" spans="1:7" ht="22.5" x14ac:dyDescent="0.2">
      <c r="A2670" s="143">
        <v>3042</v>
      </c>
      <c r="B2670" s="131" t="s">
        <v>3436</v>
      </c>
      <c r="C2670" s="130" t="s">
        <v>3287</v>
      </c>
      <c r="D2670" s="141">
        <v>24.91</v>
      </c>
      <c r="E2670" s="127">
        <v>1</v>
      </c>
      <c r="F2670" s="127">
        <f t="shared" si="35"/>
        <v>24.91</v>
      </c>
      <c r="G2670" s="144"/>
    </row>
    <row r="2671" spans="1:7" ht="33.75" x14ac:dyDescent="0.2">
      <c r="A2671" s="143">
        <v>3213</v>
      </c>
      <c r="B2671" s="131" t="s">
        <v>3435</v>
      </c>
      <c r="C2671" s="130" t="s">
        <v>3287</v>
      </c>
      <c r="D2671" s="141">
        <v>64.61</v>
      </c>
      <c r="E2671" s="127">
        <v>1</v>
      </c>
      <c r="F2671" s="127">
        <f t="shared" si="35"/>
        <v>64.61</v>
      </c>
      <c r="G2671" s="144"/>
    </row>
    <row r="2672" spans="1:7" x14ac:dyDescent="0.2">
      <c r="A2672" s="143">
        <v>3173</v>
      </c>
      <c r="B2672" s="131" t="s">
        <v>3434</v>
      </c>
      <c r="C2672" s="130" t="s">
        <v>3287</v>
      </c>
      <c r="D2672" s="141">
        <v>274.27</v>
      </c>
      <c r="E2672" s="127">
        <v>1</v>
      </c>
      <c r="F2672" s="127">
        <f t="shared" si="35"/>
        <v>274.27</v>
      </c>
      <c r="G2672" s="144"/>
    </row>
    <row r="2673" spans="1:7" x14ac:dyDescent="0.2">
      <c r="A2673" s="311" t="s">
        <v>4125</v>
      </c>
      <c r="B2673" s="311"/>
      <c r="C2673" s="311"/>
      <c r="D2673" s="311"/>
      <c r="E2673" s="311"/>
      <c r="F2673" s="165">
        <f>SUM(F2663:F2672)</f>
        <v>632.67000000000007</v>
      </c>
      <c r="G2673" s="144"/>
    </row>
    <row r="2674" spans="1:7" x14ac:dyDescent="0.2">
      <c r="G2674" s="144"/>
    </row>
    <row r="2675" spans="1:7" x14ac:dyDescent="0.2">
      <c r="A2675" s="312" t="s">
        <v>4124</v>
      </c>
      <c r="B2675" s="312"/>
      <c r="C2675" s="312"/>
      <c r="D2675" s="312"/>
      <c r="E2675" s="312"/>
      <c r="F2675" s="173">
        <f>F2673+G2660</f>
        <v>745.80000000000007</v>
      </c>
      <c r="G2675" s="144"/>
    </row>
    <row r="2676" spans="1:7" ht="12.75" customHeight="1" x14ac:dyDescent="0.2">
      <c r="A2676" s="312" t="s">
        <v>4742</v>
      </c>
      <c r="B2676" s="312"/>
      <c r="C2676" s="312"/>
      <c r="D2676" s="312"/>
      <c r="E2676" s="313"/>
      <c r="F2676" s="180">
        <f>TRUNC('compos apresentar'!F2675*bdi!$D$19,2)</f>
        <v>151.69</v>
      </c>
      <c r="G2676" s="144"/>
    </row>
    <row r="2677" spans="1:7" x14ac:dyDescent="0.2">
      <c r="A2677" s="312" t="s">
        <v>4123</v>
      </c>
      <c r="B2677" s="312"/>
      <c r="C2677" s="312"/>
      <c r="D2677" s="312"/>
      <c r="E2677" s="312"/>
      <c r="F2677" s="179">
        <f>SUM(F2675:F2676)</f>
        <v>897.49</v>
      </c>
      <c r="G2677" s="144"/>
    </row>
    <row r="2678" spans="1:7" x14ac:dyDescent="0.2">
      <c r="G2678" s="144"/>
    </row>
    <row r="2679" spans="1:7" x14ac:dyDescent="0.2">
      <c r="G2679" s="144"/>
    </row>
    <row r="2680" spans="1:7" ht="31.5" customHeight="1" x14ac:dyDescent="0.2">
      <c r="A2680" s="191" t="s">
        <v>1828</v>
      </c>
      <c r="B2680" s="315" t="s">
        <v>1829</v>
      </c>
      <c r="C2680" s="315"/>
      <c r="D2680" s="315"/>
      <c r="E2680" s="315"/>
      <c r="F2680" s="315"/>
      <c r="G2680" s="199" t="s">
        <v>4131</v>
      </c>
    </row>
    <row r="2681" spans="1:7" x14ac:dyDescent="0.2">
      <c r="G2681" s="144"/>
    </row>
    <row r="2682" spans="1:7" ht="21" x14ac:dyDescent="0.2">
      <c r="A2682" s="175" t="s">
        <v>4118</v>
      </c>
      <c r="B2682" s="174" t="s">
        <v>4117</v>
      </c>
      <c r="C2682" s="171" t="s">
        <v>4114</v>
      </c>
      <c r="D2682" s="171" t="s">
        <v>4113</v>
      </c>
      <c r="E2682" s="171" t="s">
        <v>4112</v>
      </c>
      <c r="F2682" s="182" t="s">
        <v>4116</v>
      </c>
      <c r="G2682" s="181" t="s">
        <v>4115</v>
      </c>
    </row>
    <row r="2683" spans="1:7" x14ac:dyDescent="0.2">
      <c r="A2683" s="163">
        <v>11</v>
      </c>
      <c r="B2683" s="131" t="s">
        <v>3943</v>
      </c>
      <c r="C2683" s="152">
        <v>8.56</v>
      </c>
      <c r="D2683" s="152">
        <v>18.649999999999999</v>
      </c>
      <c r="E2683" s="83">
        <v>117.99</v>
      </c>
      <c r="F2683" s="141">
        <v>0.15</v>
      </c>
      <c r="G2683" s="161">
        <f>TRUNC(F2683*D2683,2)</f>
        <v>2.79</v>
      </c>
    </row>
    <row r="2684" spans="1:7" x14ac:dyDescent="0.2">
      <c r="A2684" s="311" t="s">
        <v>4138</v>
      </c>
      <c r="B2684" s="311"/>
      <c r="C2684" s="311"/>
      <c r="D2684" s="311"/>
      <c r="E2684" s="311"/>
      <c r="F2684" s="311"/>
      <c r="G2684" s="155">
        <f>SUM(G2683)</f>
        <v>2.79</v>
      </c>
    </row>
    <row r="2685" spans="1:7" x14ac:dyDescent="0.2">
      <c r="G2685" s="144"/>
    </row>
    <row r="2686" spans="1:7" ht="21" x14ac:dyDescent="0.2">
      <c r="A2686" s="175" t="s">
        <v>4118</v>
      </c>
      <c r="B2686" s="174" t="s">
        <v>4130</v>
      </c>
      <c r="C2686" s="171" t="s">
        <v>4129</v>
      </c>
      <c r="D2686" s="171" t="s">
        <v>4128</v>
      </c>
      <c r="E2686" s="171" t="s">
        <v>4116</v>
      </c>
      <c r="F2686" s="173" t="s">
        <v>4127</v>
      </c>
      <c r="G2686" s="144"/>
    </row>
    <row r="2687" spans="1:7" ht="45" x14ac:dyDescent="0.2">
      <c r="A2687" s="143">
        <v>20971</v>
      </c>
      <c r="B2687" s="131" t="s">
        <v>4006</v>
      </c>
      <c r="C2687" s="130" t="s">
        <v>230</v>
      </c>
      <c r="D2687" s="141">
        <v>23.93</v>
      </c>
      <c r="E2687" s="127">
        <v>1.0122</v>
      </c>
      <c r="F2687" s="127">
        <f>TRUNC(E2687*D2687,2)</f>
        <v>24.22</v>
      </c>
      <c r="G2687" s="144"/>
    </row>
    <row r="2688" spans="1:7" x14ac:dyDescent="0.2">
      <c r="A2688" s="311" t="s">
        <v>4125</v>
      </c>
      <c r="B2688" s="311"/>
      <c r="C2688" s="311"/>
      <c r="D2688" s="311"/>
      <c r="E2688" s="311"/>
      <c r="F2688" s="165">
        <f>F2687</f>
        <v>24.22</v>
      </c>
      <c r="G2688" s="144"/>
    </row>
    <row r="2689" spans="1:7" x14ac:dyDescent="0.2">
      <c r="G2689" s="144"/>
    </row>
    <row r="2690" spans="1:7" x14ac:dyDescent="0.2">
      <c r="A2690" s="312" t="s">
        <v>4124</v>
      </c>
      <c r="B2690" s="312"/>
      <c r="C2690" s="312"/>
      <c r="D2690" s="312"/>
      <c r="E2690" s="312"/>
      <c r="F2690" s="173">
        <f>F2688+G2684</f>
        <v>27.009999999999998</v>
      </c>
      <c r="G2690" s="144"/>
    </row>
    <row r="2691" spans="1:7" ht="12.75" customHeight="1" x14ac:dyDescent="0.2">
      <c r="A2691" s="312" t="s">
        <v>4742</v>
      </c>
      <c r="B2691" s="312"/>
      <c r="C2691" s="312"/>
      <c r="D2691" s="312"/>
      <c r="E2691" s="313"/>
      <c r="F2691" s="180">
        <f>TRUNC('compos apresentar'!F2690*bdi!$D$19,2)</f>
        <v>5.49</v>
      </c>
      <c r="G2691" s="144"/>
    </row>
    <row r="2692" spans="1:7" x14ac:dyDescent="0.2">
      <c r="A2692" s="312" t="s">
        <v>4123</v>
      </c>
      <c r="B2692" s="312"/>
      <c r="C2692" s="312"/>
      <c r="D2692" s="312"/>
      <c r="E2692" s="312"/>
      <c r="F2692" s="179">
        <f>SUM(F2690:F2691)</f>
        <v>32.5</v>
      </c>
      <c r="G2692" s="144"/>
    </row>
    <row r="2693" spans="1:7" x14ac:dyDescent="0.2">
      <c r="G2693" s="144"/>
    </row>
    <row r="2694" spans="1:7" ht="31.5" x14ac:dyDescent="0.2">
      <c r="A2694" s="314" t="s">
        <v>4633</v>
      </c>
      <c r="B2694" s="314"/>
      <c r="C2694" s="314"/>
      <c r="D2694" s="314"/>
      <c r="E2694" s="314"/>
      <c r="F2694" s="314"/>
      <c r="G2694" s="171" t="s">
        <v>4155</v>
      </c>
    </row>
    <row r="2695" spans="1:7" x14ac:dyDescent="0.2">
      <c r="G2695" s="144"/>
    </row>
    <row r="2696" spans="1:7" ht="21" x14ac:dyDescent="0.2">
      <c r="A2696" s="175" t="s">
        <v>4118</v>
      </c>
      <c r="B2696" s="174" t="s">
        <v>4117</v>
      </c>
      <c r="C2696" s="171" t="s">
        <v>4114</v>
      </c>
      <c r="D2696" s="171" t="s">
        <v>4113</v>
      </c>
      <c r="E2696" s="171" t="s">
        <v>4112</v>
      </c>
      <c r="F2696" s="182" t="s">
        <v>4116</v>
      </c>
      <c r="G2696" s="181" t="s">
        <v>4115</v>
      </c>
    </row>
    <row r="2697" spans="1:7" x14ac:dyDescent="0.2">
      <c r="A2697" s="162">
        <v>8</v>
      </c>
      <c r="B2697" s="128" t="s">
        <v>4141</v>
      </c>
      <c r="C2697" s="152">
        <v>5.65</v>
      </c>
      <c r="D2697" s="152">
        <v>12.31</v>
      </c>
      <c r="E2697" s="83">
        <v>117.99</v>
      </c>
      <c r="F2697" s="127">
        <v>1.5009999999999999</v>
      </c>
      <c r="G2697" s="161">
        <f>TRUNC(F2697*D2697,2)</f>
        <v>18.47</v>
      </c>
    </row>
    <row r="2698" spans="1:7" x14ac:dyDescent="0.2">
      <c r="A2698" s="149">
        <v>12</v>
      </c>
      <c r="B2698" s="138" t="s">
        <v>4213</v>
      </c>
      <c r="C2698" s="152">
        <v>8.56</v>
      </c>
      <c r="D2698" s="152">
        <v>18.649999999999999</v>
      </c>
      <c r="E2698" s="83">
        <v>117.99</v>
      </c>
      <c r="F2698" s="137">
        <v>1.5132000000000001</v>
      </c>
      <c r="G2698" s="161">
        <f>TRUNC(F2698*D2698,2)</f>
        <v>28.22</v>
      </c>
    </row>
    <row r="2699" spans="1:7" x14ac:dyDescent="0.2">
      <c r="A2699" s="311" t="s">
        <v>4138</v>
      </c>
      <c r="B2699" s="311"/>
      <c r="C2699" s="311"/>
      <c r="D2699" s="311"/>
      <c r="E2699" s="311"/>
      <c r="F2699" s="311"/>
      <c r="G2699" s="155">
        <f>SUM(G2697:G2698)</f>
        <v>46.69</v>
      </c>
    </row>
    <row r="2700" spans="1:7" x14ac:dyDescent="0.2">
      <c r="G2700" s="144"/>
    </row>
    <row r="2701" spans="1:7" ht="21" x14ac:dyDescent="0.2">
      <c r="A2701" s="175" t="s">
        <v>4118</v>
      </c>
      <c r="B2701" s="174" t="s">
        <v>4130</v>
      </c>
      <c r="C2701" s="171" t="s">
        <v>4129</v>
      </c>
      <c r="D2701" s="171" t="s">
        <v>4128</v>
      </c>
      <c r="E2701" s="171" t="s">
        <v>4116</v>
      </c>
      <c r="F2701" s="173" t="s">
        <v>4127</v>
      </c>
      <c r="G2701" s="144"/>
    </row>
    <row r="2702" spans="1:7" x14ac:dyDescent="0.2">
      <c r="A2702" s="129">
        <v>3697</v>
      </c>
      <c r="B2702" s="128" t="s">
        <v>4005</v>
      </c>
      <c r="C2702" s="127" t="s">
        <v>3287</v>
      </c>
      <c r="D2702" s="127">
        <v>368.3</v>
      </c>
      <c r="E2702" s="127">
        <v>0.99763000000000002</v>
      </c>
      <c r="F2702" s="127">
        <f>TRUNC(E2702*D2702,2)</f>
        <v>367.42</v>
      </c>
      <c r="G2702" s="144"/>
    </row>
    <row r="2703" spans="1:7" x14ac:dyDescent="0.2">
      <c r="A2703" s="311" t="s">
        <v>4125</v>
      </c>
      <c r="B2703" s="311"/>
      <c r="C2703" s="311"/>
      <c r="D2703" s="311"/>
      <c r="E2703" s="311"/>
      <c r="F2703" s="165">
        <f>SUM(F2702)</f>
        <v>367.42</v>
      </c>
      <c r="G2703" s="144"/>
    </row>
    <row r="2704" spans="1:7" x14ac:dyDescent="0.2">
      <c r="G2704" s="144"/>
    </row>
    <row r="2705" spans="1:7" x14ac:dyDescent="0.2">
      <c r="A2705" s="312" t="s">
        <v>4124</v>
      </c>
      <c r="B2705" s="312"/>
      <c r="C2705" s="312"/>
      <c r="D2705" s="312"/>
      <c r="E2705" s="312"/>
      <c r="F2705" s="173">
        <f>F2703+G2699</f>
        <v>414.11</v>
      </c>
      <c r="G2705" s="144"/>
    </row>
    <row r="2706" spans="1:7" ht="12.75" customHeight="1" x14ac:dyDescent="0.2">
      <c r="A2706" s="312" t="s">
        <v>4742</v>
      </c>
      <c r="B2706" s="312"/>
      <c r="C2706" s="312"/>
      <c r="D2706" s="312"/>
      <c r="E2706" s="313"/>
      <c r="F2706" s="180">
        <f>TRUNC('compos apresentar'!F2705*bdi!$D$19,2)</f>
        <v>84.22</v>
      </c>
      <c r="G2706" s="144"/>
    </row>
    <row r="2707" spans="1:7" x14ac:dyDescent="0.2">
      <c r="A2707" s="312" t="s">
        <v>4123</v>
      </c>
      <c r="B2707" s="312"/>
      <c r="C2707" s="312"/>
      <c r="D2707" s="312"/>
      <c r="E2707" s="312"/>
      <c r="F2707" s="179">
        <f>SUM(F2705:F2706)</f>
        <v>498.33000000000004</v>
      </c>
      <c r="G2707" s="144"/>
    </row>
    <row r="2708" spans="1:7" x14ac:dyDescent="0.2">
      <c r="G2708" s="144"/>
    </row>
    <row r="2709" spans="1:7" x14ac:dyDescent="0.2">
      <c r="G2709" s="144"/>
    </row>
    <row r="2710" spans="1:7" ht="18" x14ac:dyDescent="0.2">
      <c r="A2710" s="316" t="s">
        <v>4632</v>
      </c>
      <c r="B2710" s="316"/>
      <c r="C2710" s="316"/>
      <c r="D2710" s="316"/>
      <c r="E2710" s="316"/>
      <c r="F2710" s="316"/>
      <c r="G2710" s="209" t="s">
        <v>4155</v>
      </c>
    </row>
    <row r="2711" spans="1:7" x14ac:dyDescent="0.2">
      <c r="G2711" s="144"/>
    </row>
    <row r="2712" spans="1:7" ht="21" x14ac:dyDescent="0.2">
      <c r="A2712" s="175" t="s">
        <v>4118</v>
      </c>
      <c r="B2712" s="174" t="s">
        <v>4117</v>
      </c>
      <c r="C2712" s="171" t="s">
        <v>4114</v>
      </c>
      <c r="D2712" s="171" t="s">
        <v>4113</v>
      </c>
      <c r="E2712" s="171" t="s">
        <v>4112</v>
      </c>
      <c r="F2712" s="182" t="s">
        <v>4116</v>
      </c>
      <c r="G2712" s="181" t="s">
        <v>4115</v>
      </c>
    </row>
    <row r="2713" spans="1:7" x14ac:dyDescent="0.2">
      <c r="A2713" s="162">
        <v>11</v>
      </c>
      <c r="B2713" s="128" t="s">
        <v>4146</v>
      </c>
      <c r="C2713" s="152">
        <v>8.56</v>
      </c>
      <c r="D2713" s="152">
        <v>18.649999999999999</v>
      </c>
      <c r="E2713" s="83">
        <v>117.99</v>
      </c>
      <c r="F2713" s="127">
        <v>2.9249999999999998</v>
      </c>
      <c r="G2713" s="161">
        <f>TRUNC(F2713*D2713,2)</f>
        <v>54.55</v>
      </c>
    </row>
    <row r="2714" spans="1:7" x14ac:dyDescent="0.2">
      <c r="A2714" s="149">
        <v>8</v>
      </c>
      <c r="B2714" s="138" t="s">
        <v>4141</v>
      </c>
      <c r="C2714" s="152">
        <v>5.65</v>
      </c>
      <c r="D2714" s="152">
        <v>12.31</v>
      </c>
      <c r="E2714" s="83">
        <v>117.99</v>
      </c>
      <c r="F2714" s="137">
        <v>2.9020000000000001</v>
      </c>
      <c r="G2714" s="161">
        <f>TRUNC(F2714*D2714,2)</f>
        <v>35.72</v>
      </c>
    </row>
    <row r="2715" spans="1:7" x14ac:dyDescent="0.2">
      <c r="A2715" s="311" t="s">
        <v>4138</v>
      </c>
      <c r="B2715" s="311"/>
      <c r="C2715" s="311"/>
      <c r="D2715" s="311"/>
      <c r="E2715" s="311"/>
      <c r="F2715" s="311"/>
      <c r="G2715" s="155">
        <f>SUM(G2713:G2714)</f>
        <v>90.27</v>
      </c>
    </row>
    <row r="2716" spans="1:7" x14ac:dyDescent="0.2">
      <c r="G2716" s="144"/>
    </row>
    <row r="2717" spans="1:7" ht="21" x14ac:dyDescent="0.2">
      <c r="A2717" s="175" t="s">
        <v>4118</v>
      </c>
      <c r="B2717" s="174" t="s">
        <v>4130</v>
      </c>
      <c r="C2717" s="171" t="s">
        <v>4129</v>
      </c>
      <c r="D2717" s="171" t="s">
        <v>4128</v>
      </c>
      <c r="E2717" s="171" t="s">
        <v>4116</v>
      </c>
      <c r="F2717" s="173" t="s">
        <v>4127</v>
      </c>
      <c r="G2717" s="144"/>
    </row>
    <row r="2718" spans="1:7" x14ac:dyDescent="0.2">
      <c r="A2718" s="139">
        <v>3173</v>
      </c>
      <c r="B2718" s="138" t="s">
        <v>2477</v>
      </c>
      <c r="C2718" s="137" t="s">
        <v>3287</v>
      </c>
      <c r="D2718" s="137">
        <v>279.14999999999998</v>
      </c>
      <c r="E2718" s="137">
        <v>0.99650000000000005</v>
      </c>
      <c r="F2718" s="127">
        <f>TRUNC(E2718*D2718,2)</f>
        <v>278.17</v>
      </c>
      <c r="G2718" s="144"/>
    </row>
    <row r="2719" spans="1:7" x14ac:dyDescent="0.2">
      <c r="A2719" s="311" t="s">
        <v>4125</v>
      </c>
      <c r="B2719" s="311"/>
      <c r="C2719" s="311"/>
      <c r="D2719" s="311"/>
      <c r="E2719" s="311"/>
      <c r="F2719" s="165">
        <f>SUM(F2718:F2718)</f>
        <v>278.17</v>
      </c>
      <c r="G2719" s="144"/>
    </row>
    <row r="2720" spans="1:7" x14ac:dyDescent="0.2">
      <c r="G2720" s="144"/>
    </row>
    <row r="2721" spans="1:7" x14ac:dyDescent="0.2">
      <c r="A2721" s="312" t="s">
        <v>4124</v>
      </c>
      <c r="B2721" s="312"/>
      <c r="C2721" s="312"/>
      <c r="D2721" s="312"/>
      <c r="E2721" s="312"/>
      <c r="F2721" s="173">
        <f>F2719+G2715</f>
        <v>368.44</v>
      </c>
      <c r="G2721" s="144"/>
    </row>
    <row r="2722" spans="1:7" ht="12.75" customHeight="1" x14ac:dyDescent="0.2">
      <c r="A2722" s="312" t="s">
        <v>4742</v>
      </c>
      <c r="B2722" s="312"/>
      <c r="C2722" s="312"/>
      <c r="D2722" s="312"/>
      <c r="E2722" s="313"/>
      <c r="F2722" s="180">
        <f>TRUNC('compos apresentar'!F2721*bdi!$D$19,2)</f>
        <v>74.94</v>
      </c>
      <c r="G2722" s="144"/>
    </row>
    <row r="2723" spans="1:7" x14ac:dyDescent="0.2">
      <c r="A2723" s="312" t="s">
        <v>4123</v>
      </c>
      <c r="B2723" s="312"/>
      <c r="C2723" s="312"/>
      <c r="D2723" s="312"/>
      <c r="E2723" s="312"/>
      <c r="F2723" s="179">
        <f>SUM(F2721:F2722)</f>
        <v>443.38</v>
      </c>
      <c r="G2723" s="144"/>
    </row>
    <row r="2724" spans="1:7" x14ac:dyDescent="0.2">
      <c r="A2724" s="178"/>
      <c r="B2724" s="178"/>
      <c r="C2724" s="178"/>
      <c r="D2724" s="178"/>
      <c r="E2724" s="178"/>
      <c r="F2724" s="178"/>
      <c r="G2724" s="144"/>
    </row>
    <row r="2725" spans="1:7" ht="36" customHeight="1" x14ac:dyDescent="0.2">
      <c r="A2725" s="316" t="s">
        <v>4878</v>
      </c>
      <c r="B2725" s="316"/>
      <c r="C2725" s="316"/>
      <c r="D2725" s="316"/>
      <c r="E2725" s="316"/>
      <c r="F2725" s="316"/>
      <c r="G2725" s="209" t="s">
        <v>4155</v>
      </c>
    </row>
    <row r="2726" spans="1:7" x14ac:dyDescent="0.2">
      <c r="G2726" s="144"/>
    </row>
    <row r="2727" spans="1:7" ht="21" x14ac:dyDescent="0.2">
      <c r="A2727" s="175" t="s">
        <v>4118</v>
      </c>
      <c r="B2727" s="174" t="s">
        <v>4117</v>
      </c>
      <c r="C2727" s="171" t="s">
        <v>4114</v>
      </c>
      <c r="D2727" s="171" t="s">
        <v>4113</v>
      </c>
      <c r="E2727" s="171" t="s">
        <v>4112</v>
      </c>
      <c r="F2727" s="182" t="s">
        <v>4116</v>
      </c>
      <c r="G2727" s="181" t="s">
        <v>4115</v>
      </c>
    </row>
    <row r="2728" spans="1:7" x14ac:dyDescent="0.2">
      <c r="A2728" s="162">
        <v>11</v>
      </c>
      <c r="B2728" s="128" t="s">
        <v>4146</v>
      </c>
      <c r="C2728" s="152">
        <v>8.56</v>
      </c>
      <c r="D2728" s="152">
        <v>18.649999999999999</v>
      </c>
      <c r="E2728" s="83">
        <v>117.99</v>
      </c>
      <c r="F2728" s="127">
        <v>0.28199999999999997</v>
      </c>
      <c r="G2728" s="161">
        <f>TRUNC(F2728*D2728,2)</f>
        <v>5.25</v>
      </c>
    </row>
    <row r="2729" spans="1:7" x14ac:dyDescent="0.2">
      <c r="A2729" s="149">
        <v>8</v>
      </c>
      <c r="B2729" s="138" t="s">
        <v>4141</v>
      </c>
      <c r="C2729" s="152">
        <v>5.65</v>
      </c>
      <c r="D2729" s="152">
        <v>12.31</v>
      </c>
      <c r="E2729" s="83">
        <v>117.99</v>
      </c>
      <c r="F2729" s="137">
        <v>0.28100000000000003</v>
      </c>
      <c r="G2729" s="161">
        <f>TRUNC(F2729*D2729,2)</f>
        <v>3.45</v>
      </c>
    </row>
    <row r="2730" spans="1:7" x14ac:dyDescent="0.2">
      <c r="A2730" s="311" t="s">
        <v>4138</v>
      </c>
      <c r="B2730" s="311"/>
      <c r="C2730" s="311"/>
      <c r="D2730" s="311"/>
      <c r="E2730" s="311"/>
      <c r="F2730" s="311"/>
      <c r="G2730" s="155">
        <f>SUM(G2728:G2729)</f>
        <v>8.6999999999999993</v>
      </c>
    </row>
    <row r="2731" spans="1:7" x14ac:dyDescent="0.2">
      <c r="G2731" s="144"/>
    </row>
    <row r="2732" spans="1:7" ht="21" x14ac:dyDescent="0.2">
      <c r="A2732" s="175" t="s">
        <v>4118</v>
      </c>
      <c r="B2732" s="174" t="s">
        <v>4130</v>
      </c>
      <c r="C2732" s="171" t="s">
        <v>4129</v>
      </c>
      <c r="D2732" s="171" t="s">
        <v>4128</v>
      </c>
      <c r="E2732" s="171" t="s">
        <v>4116</v>
      </c>
      <c r="F2732" s="173" t="s">
        <v>4127</v>
      </c>
      <c r="G2732" s="144"/>
    </row>
    <row r="2733" spans="1:7" ht="56.25" x14ac:dyDescent="0.2">
      <c r="A2733" s="129" t="s">
        <v>3828</v>
      </c>
      <c r="B2733" s="128" t="s">
        <v>3827</v>
      </c>
      <c r="C2733" s="127" t="s">
        <v>3307</v>
      </c>
      <c r="D2733" s="127">
        <v>21.83</v>
      </c>
      <c r="E2733" s="127">
        <v>1</v>
      </c>
      <c r="F2733" s="127">
        <f>TRUNC(E2733*D2733,2)</f>
        <v>21.83</v>
      </c>
      <c r="G2733" s="144"/>
    </row>
    <row r="2734" spans="1:7" x14ac:dyDescent="0.2">
      <c r="A2734" s="311" t="s">
        <v>4125</v>
      </c>
      <c r="B2734" s="311"/>
      <c r="C2734" s="311"/>
      <c r="D2734" s="311"/>
      <c r="E2734" s="311"/>
      <c r="F2734" s="165">
        <f>F2733</f>
        <v>21.83</v>
      </c>
      <c r="G2734" s="144"/>
    </row>
    <row r="2735" spans="1:7" x14ac:dyDescent="0.2">
      <c r="G2735" s="144"/>
    </row>
    <row r="2736" spans="1:7" x14ac:dyDescent="0.2">
      <c r="A2736" s="312" t="s">
        <v>4124</v>
      </c>
      <c r="B2736" s="312"/>
      <c r="C2736" s="312"/>
      <c r="D2736" s="312"/>
      <c r="E2736" s="312"/>
      <c r="F2736" s="173">
        <f>F2734+G2730</f>
        <v>30.529999999999998</v>
      </c>
      <c r="G2736" s="144"/>
    </row>
    <row r="2737" spans="1:7" x14ac:dyDescent="0.2">
      <c r="A2737" s="312" t="s">
        <v>4742</v>
      </c>
      <c r="B2737" s="312"/>
      <c r="C2737" s="312"/>
      <c r="D2737" s="312"/>
      <c r="E2737" s="313"/>
      <c r="F2737" s="180">
        <f>TRUNC('compos apresentar'!F2736*bdi!$D$19,2)</f>
        <v>6.2</v>
      </c>
      <c r="G2737" s="144"/>
    </row>
    <row r="2738" spans="1:7" x14ac:dyDescent="0.2">
      <c r="A2738" s="312" t="s">
        <v>4123</v>
      </c>
      <c r="B2738" s="312"/>
      <c r="C2738" s="312"/>
      <c r="D2738" s="312"/>
      <c r="E2738" s="312"/>
      <c r="F2738" s="179">
        <f>SUM(F2736:F2737)</f>
        <v>36.729999999999997</v>
      </c>
      <c r="G2738" s="144"/>
    </row>
    <row r="2739" spans="1:7" x14ac:dyDescent="0.2">
      <c r="A2739" s="178"/>
      <c r="B2739" s="178"/>
      <c r="C2739" s="178"/>
      <c r="D2739" s="178"/>
      <c r="E2739" s="178"/>
      <c r="F2739" s="178"/>
      <c r="G2739" s="144"/>
    </row>
    <row r="2740" spans="1:7" x14ac:dyDescent="0.2">
      <c r="G2740" s="144"/>
    </row>
    <row r="2741" spans="1:7" ht="26.25" customHeight="1" x14ac:dyDescent="0.2">
      <c r="A2741" s="315" t="s">
        <v>4879</v>
      </c>
      <c r="B2741" s="315"/>
      <c r="C2741" s="315"/>
      <c r="D2741" s="315"/>
      <c r="E2741" s="315"/>
      <c r="F2741" s="315"/>
      <c r="G2741" s="213" t="s">
        <v>4155</v>
      </c>
    </row>
    <row r="2742" spans="1:7" x14ac:dyDescent="0.2">
      <c r="G2742" s="144"/>
    </row>
    <row r="2743" spans="1:7" ht="21" x14ac:dyDescent="0.2">
      <c r="A2743" s="175" t="s">
        <v>4118</v>
      </c>
      <c r="B2743" s="174" t="s">
        <v>4117</v>
      </c>
      <c r="C2743" s="171" t="s">
        <v>4114</v>
      </c>
      <c r="D2743" s="171" t="s">
        <v>4113</v>
      </c>
      <c r="E2743" s="171" t="s">
        <v>4112</v>
      </c>
      <c r="F2743" s="182" t="s">
        <v>4116</v>
      </c>
      <c r="G2743" s="181" t="s">
        <v>4115</v>
      </c>
    </row>
    <row r="2744" spans="1:7" ht="22.5" x14ac:dyDescent="0.2">
      <c r="A2744" s="157">
        <v>88267</v>
      </c>
      <c r="B2744" s="131" t="s">
        <v>3942</v>
      </c>
      <c r="C2744" s="148">
        <v>8.56</v>
      </c>
      <c r="D2744" s="148">
        <v>18.649999999999999</v>
      </c>
      <c r="E2744" s="83">
        <v>117.99</v>
      </c>
      <c r="F2744" s="130">
        <v>0.504</v>
      </c>
      <c r="G2744" s="161">
        <f>TRUNC(F2744*D2744,2)</f>
        <v>9.39</v>
      </c>
    </row>
    <row r="2745" spans="1:7" x14ac:dyDescent="0.2">
      <c r="A2745" s="154">
        <v>88316</v>
      </c>
      <c r="B2745" s="134" t="s">
        <v>4093</v>
      </c>
      <c r="C2745" s="148">
        <v>5.65</v>
      </c>
      <c r="D2745" s="148">
        <v>12.31</v>
      </c>
      <c r="E2745" s="83">
        <v>117.99</v>
      </c>
      <c r="F2745" s="133">
        <v>0.50149999999999995</v>
      </c>
      <c r="G2745" s="161">
        <f>TRUNC(F2745*D2745,2)</f>
        <v>6.17</v>
      </c>
    </row>
    <row r="2746" spans="1:7" x14ac:dyDescent="0.2">
      <c r="A2746" s="311" t="s">
        <v>4138</v>
      </c>
      <c r="B2746" s="311"/>
      <c r="C2746" s="311"/>
      <c r="D2746" s="311"/>
      <c r="E2746" s="311"/>
      <c r="F2746" s="311"/>
      <c r="G2746" s="155">
        <f>SUM(G2744:G2745)</f>
        <v>15.56</v>
      </c>
    </row>
    <row r="2747" spans="1:7" x14ac:dyDescent="0.2">
      <c r="G2747" s="144"/>
    </row>
    <row r="2748" spans="1:7" ht="21" x14ac:dyDescent="0.2">
      <c r="A2748" s="175" t="s">
        <v>4118</v>
      </c>
      <c r="B2748" s="174" t="s">
        <v>4130</v>
      </c>
      <c r="C2748" s="171" t="s">
        <v>4129</v>
      </c>
      <c r="D2748" s="171" t="s">
        <v>4128</v>
      </c>
      <c r="E2748" s="171" t="s">
        <v>4116</v>
      </c>
      <c r="F2748" s="173" t="s">
        <v>4127</v>
      </c>
      <c r="G2748" s="144"/>
    </row>
    <row r="2749" spans="1:7" x14ac:dyDescent="0.2">
      <c r="A2749" s="135" t="s">
        <v>4631</v>
      </c>
      <c r="B2749" s="138" t="s">
        <v>4880</v>
      </c>
      <c r="C2749" s="137" t="s">
        <v>3287</v>
      </c>
      <c r="D2749" s="133">
        <v>79.89</v>
      </c>
      <c r="E2749" s="137" t="s">
        <v>3616</v>
      </c>
      <c r="F2749" s="127">
        <f>TRUNC(E2749*D2749,2)</f>
        <v>79.89</v>
      </c>
      <c r="G2749" s="144"/>
    </row>
    <row r="2750" spans="1:7" x14ac:dyDescent="0.2">
      <c r="A2750" s="311" t="s">
        <v>4125</v>
      </c>
      <c r="B2750" s="311"/>
      <c r="C2750" s="311"/>
      <c r="D2750" s="311"/>
      <c r="E2750" s="311"/>
      <c r="F2750" s="165">
        <f>SUM(F2749:F2749)</f>
        <v>79.89</v>
      </c>
      <c r="G2750" s="144"/>
    </row>
    <row r="2751" spans="1:7" x14ac:dyDescent="0.2">
      <c r="G2751" s="144"/>
    </row>
    <row r="2752" spans="1:7" x14ac:dyDescent="0.2">
      <c r="A2752" s="312" t="s">
        <v>4124</v>
      </c>
      <c r="B2752" s="312"/>
      <c r="C2752" s="312"/>
      <c r="D2752" s="312"/>
      <c r="E2752" s="312"/>
      <c r="F2752" s="173">
        <f>F2750+G2746</f>
        <v>95.45</v>
      </c>
      <c r="G2752" s="144"/>
    </row>
    <row r="2753" spans="1:7" ht="12.75" customHeight="1" x14ac:dyDescent="0.2">
      <c r="A2753" s="312" t="s">
        <v>4742</v>
      </c>
      <c r="B2753" s="312"/>
      <c r="C2753" s="312"/>
      <c r="D2753" s="312"/>
      <c r="E2753" s="313"/>
      <c r="F2753" s="180">
        <f>TRUNC('compos apresentar'!F2752*bdi!$D$19,2)</f>
        <v>19.41</v>
      </c>
      <c r="G2753" s="144"/>
    </row>
    <row r="2754" spans="1:7" x14ac:dyDescent="0.2">
      <c r="A2754" s="312" t="s">
        <v>4123</v>
      </c>
      <c r="B2754" s="312"/>
      <c r="C2754" s="312"/>
      <c r="D2754" s="312"/>
      <c r="E2754" s="312"/>
      <c r="F2754" s="179">
        <f>SUM(F2752:F2753)</f>
        <v>114.86</v>
      </c>
      <c r="G2754" s="144"/>
    </row>
    <row r="2755" spans="1:7" x14ac:dyDescent="0.2">
      <c r="G2755" s="144"/>
    </row>
    <row r="2756" spans="1:7" x14ac:dyDescent="0.2">
      <c r="A2756" s="317" t="s">
        <v>4630</v>
      </c>
      <c r="B2756" s="317"/>
      <c r="C2756" s="317"/>
      <c r="D2756" s="317"/>
      <c r="E2756" s="317"/>
      <c r="F2756" s="317"/>
      <c r="G2756" s="183" t="s">
        <v>230</v>
      </c>
    </row>
    <row r="2757" spans="1:7" x14ac:dyDescent="0.2">
      <c r="G2757" s="144"/>
    </row>
    <row r="2758" spans="1:7" ht="21" x14ac:dyDescent="0.2">
      <c r="A2758" s="175" t="s">
        <v>4118</v>
      </c>
      <c r="B2758" s="174" t="s">
        <v>4117</v>
      </c>
      <c r="C2758" s="171" t="s">
        <v>4114</v>
      </c>
      <c r="D2758" s="171" t="s">
        <v>4113</v>
      </c>
      <c r="E2758" s="171" t="s">
        <v>4112</v>
      </c>
      <c r="F2758" s="182" t="s">
        <v>4116</v>
      </c>
      <c r="G2758" s="181" t="s">
        <v>4115</v>
      </c>
    </row>
    <row r="2759" spans="1:7" x14ac:dyDescent="0.2">
      <c r="A2759" s="157">
        <v>88264</v>
      </c>
      <c r="B2759" s="131" t="s">
        <v>3955</v>
      </c>
      <c r="C2759" s="152">
        <v>8.56</v>
      </c>
      <c r="D2759" s="152">
        <v>18.649999999999999</v>
      </c>
      <c r="E2759" s="83">
        <v>117.99</v>
      </c>
      <c r="F2759" s="130">
        <v>0.20200000000000001</v>
      </c>
      <c r="G2759" s="161">
        <f>TRUNC(F2759*D2759,2)</f>
        <v>3.76</v>
      </c>
    </row>
    <row r="2760" spans="1:7" ht="22.5" x14ac:dyDescent="0.2">
      <c r="A2760" s="154">
        <v>88247</v>
      </c>
      <c r="B2760" s="134" t="s">
        <v>4072</v>
      </c>
      <c r="C2760" s="148">
        <v>5.65</v>
      </c>
      <c r="D2760" s="148">
        <v>12.31</v>
      </c>
      <c r="E2760" s="83">
        <v>117.99</v>
      </c>
      <c r="F2760" s="133">
        <v>0.2</v>
      </c>
      <c r="G2760" s="161">
        <f>TRUNC(F2760*D2760,2)</f>
        <v>2.46</v>
      </c>
    </row>
    <row r="2761" spans="1:7" x14ac:dyDescent="0.2">
      <c r="A2761" s="311" t="s">
        <v>4138</v>
      </c>
      <c r="B2761" s="311"/>
      <c r="C2761" s="311"/>
      <c r="D2761" s="311"/>
      <c r="E2761" s="311"/>
      <c r="F2761" s="311"/>
      <c r="G2761" s="155">
        <f>SUM(G2759:G2760)</f>
        <v>6.22</v>
      </c>
    </row>
    <row r="2762" spans="1:7" x14ac:dyDescent="0.2">
      <c r="G2762" s="144"/>
    </row>
    <row r="2763" spans="1:7" ht="21" x14ac:dyDescent="0.2">
      <c r="A2763" s="175" t="s">
        <v>4118</v>
      </c>
      <c r="B2763" s="174" t="s">
        <v>4130</v>
      </c>
      <c r="C2763" s="171" t="s">
        <v>4129</v>
      </c>
      <c r="D2763" s="171" t="s">
        <v>4128</v>
      </c>
      <c r="E2763" s="171" t="s">
        <v>4116</v>
      </c>
      <c r="F2763" s="173" t="s">
        <v>4127</v>
      </c>
      <c r="G2763" s="144"/>
    </row>
    <row r="2764" spans="1:7" ht="22.5" x14ac:dyDescent="0.2">
      <c r="A2764" s="132" t="s">
        <v>4629</v>
      </c>
      <c r="B2764" s="128" t="s">
        <v>4628</v>
      </c>
      <c r="C2764" s="130" t="s">
        <v>230</v>
      </c>
      <c r="D2764" s="130">
        <v>12.85</v>
      </c>
      <c r="E2764" s="130">
        <v>1.097</v>
      </c>
      <c r="F2764" s="127">
        <f>TRUNC(E2764*D2764,2)</f>
        <v>14.09</v>
      </c>
      <c r="G2764" s="144"/>
    </row>
    <row r="2765" spans="1:7" x14ac:dyDescent="0.2">
      <c r="A2765" s="311" t="s">
        <v>4125</v>
      </c>
      <c r="B2765" s="311"/>
      <c r="C2765" s="311"/>
      <c r="D2765" s="311"/>
      <c r="E2765" s="311"/>
      <c r="F2765" s="165">
        <f>SUM(F2764:F2764)</f>
        <v>14.09</v>
      </c>
      <c r="G2765" s="144"/>
    </row>
    <row r="2766" spans="1:7" x14ac:dyDescent="0.2">
      <c r="G2766" s="144"/>
    </row>
    <row r="2767" spans="1:7" x14ac:dyDescent="0.2">
      <c r="A2767" s="312" t="s">
        <v>4124</v>
      </c>
      <c r="B2767" s="312"/>
      <c r="C2767" s="312"/>
      <c r="D2767" s="312"/>
      <c r="E2767" s="312"/>
      <c r="F2767" s="173">
        <f>F2765+G2761</f>
        <v>20.309999999999999</v>
      </c>
      <c r="G2767" s="144"/>
    </row>
    <row r="2768" spans="1:7" ht="12.75" customHeight="1" x14ac:dyDescent="0.2">
      <c r="A2768" s="312" t="s">
        <v>4742</v>
      </c>
      <c r="B2768" s="312"/>
      <c r="C2768" s="312"/>
      <c r="D2768" s="312"/>
      <c r="E2768" s="313"/>
      <c r="F2768" s="180">
        <f>TRUNC('compos apresentar'!F2767*bdi!$D$19,2)</f>
        <v>4.13</v>
      </c>
      <c r="G2768" s="144"/>
    </row>
    <row r="2769" spans="1:7" x14ac:dyDescent="0.2">
      <c r="A2769" s="312" t="s">
        <v>4123</v>
      </c>
      <c r="B2769" s="312"/>
      <c r="C2769" s="312"/>
      <c r="D2769" s="312"/>
      <c r="E2769" s="312"/>
      <c r="F2769" s="179">
        <f>SUM(F2767:F2768)</f>
        <v>24.439999999999998</v>
      </c>
      <c r="G2769" s="144"/>
    </row>
    <row r="2770" spans="1:7" x14ac:dyDescent="0.2">
      <c r="G2770" s="144"/>
    </row>
    <row r="2771" spans="1:7" x14ac:dyDescent="0.2">
      <c r="A2771" s="317" t="s">
        <v>4627</v>
      </c>
      <c r="B2771" s="317"/>
      <c r="C2771" s="317"/>
      <c r="D2771" s="317"/>
      <c r="E2771" s="317"/>
      <c r="F2771" s="317"/>
      <c r="G2771" s="183" t="s">
        <v>230</v>
      </c>
    </row>
    <row r="2772" spans="1:7" x14ac:dyDescent="0.2">
      <c r="G2772" s="144"/>
    </row>
    <row r="2773" spans="1:7" ht="21" x14ac:dyDescent="0.2">
      <c r="A2773" s="175" t="s">
        <v>4118</v>
      </c>
      <c r="B2773" s="174" t="s">
        <v>4117</v>
      </c>
      <c r="C2773" s="171" t="s">
        <v>4114</v>
      </c>
      <c r="D2773" s="171" t="s">
        <v>4113</v>
      </c>
      <c r="E2773" s="171" t="s">
        <v>4112</v>
      </c>
      <c r="F2773" s="182" t="s">
        <v>4116</v>
      </c>
      <c r="G2773" s="181" t="s">
        <v>4115</v>
      </c>
    </row>
    <row r="2774" spans="1:7" x14ac:dyDescent="0.2">
      <c r="A2774" s="157">
        <v>88264</v>
      </c>
      <c r="B2774" s="131" t="s">
        <v>3955</v>
      </c>
      <c r="C2774" s="152">
        <v>8.56</v>
      </c>
      <c r="D2774" s="152">
        <v>18.649999999999999</v>
      </c>
      <c r="E2774" s="83">
        <v>117.99</v>
      </c>
      <c r="F2774" s="130">
        <v>0.20200000000000001</v>
      </c>
      <c r="G2774" s="161">
        <f>TRUNC(F2774*D2774,2)</f>
        <v>3.76</v>
      </c>
    </row>
    <row r="2775" spans="1:7" ht="22.5" x14ac:dyDescent="0.2">
      <c r="A2775" s="154">
        <v>88247</v>
      </c>
      <c r="B2775" s="134" t="s">
        <v>4072</v>
      </c>
      <c r="C2775" s="148">
        <v>5.65</v>
      </c>
      <c r="D2775" s="148">
        <v>12.31</v>
      </c>
      <c r="E2775" s="83">
        <v>117.99</v>
      </c>
      <c r="F2775" s="133">
        <v>0.2</v>
      </c>
      <c r="G2775" s="161">
        <f>TRUNC(F2775*D2775,2)</f>
        <v>2.46</v>
      </c>
    </row>
    <row r="2776" spans="1:7" x14ac:dyDescent="0.2">
      <c r="A2776" s="311" t="s">
        <v>4138</v>
      </c>
      <c r="B2776" s="311"/>
      <c r="C2776" s="311"/>
      <c r="D2776" s="311"/>
      <c r="E2776" s="311"/>
      <c r="F2776" s="311"/>
      <c r="G2776" s="155">
        <f>SUM(G2774:G2775)</f>
        <v>6.22</v>
      </c>
    </row>
    <row r="2777" spans="1:7" x14ac:dyDescent="0.2">
      <c r="G2777" s="144"/>
    </row>
    <row r="2778" spans="1:7" ht="21" x14ac:dyDescent="0.2">
      <c r="A2778" s="175" t="s">
        <v>4118</v>
      </c>
      <c r="B2778" s="174" t="s">
        <v>4130</v>
      </c>
      <c r="C2778" s="171" t="s">
        <v>4129</v>
      </c>
      <c r="D2778" s="171" t="s">
        <v>4128</v>
      </c>
      <c r="E2778" s="171" t="s">
        <v>4116</v>
      </c>
      <c r="F2778" s="173" t="s">
        <v>4127</v>
      </c>
      <c r="G2778" s="144"/>
    </row>
    <row r="2779" spans="1:7" ht="22.5" x14ac:dyDescent="0.2">
      <c r="A2779" s="132" t="s">
        <v>4626</v>
      </c>
      <c r="B2779" s="128" t="s">
        <v>4625</v>
      </c>
      <c r="C2779" s="130" t="s">
        <v>230</v>
      </c>
      <c r="D2779" s="130">
        <v>21.64</v>
      </c>
      <c r="E2779" s="130">
        <v>1.0960000000000001</v>
      </c>
      <c r="F2779" s="127">
        <f>TRUNC(E2779*D2779,2)</f>
        <v>23.71</v>
      </c>
      <c r="G2779" s="144"/>
    </row>
    <row r="2780" spans="1:7" x14ac:dyDescent="0.2">
      <c r="A2780" s="311" t="s">
        <v>4125</v>
      </c>
      <c r="B2780" s="311"/>
      <c r="C2780" s="311"/>
      <c r="D2780" s="311"/>
      <c r="E2780" s="311"/>
      <c r="F2780" s="165">
        <f>SUM(F2779:F2779)</f>
        <v>23.71</v>
      </c>
      <c r="G2780" s="144"/>
    </row>
    <row r="2781" spans="1:7" x14ac:dyDescent="0.2">
      <c r="G2781" s="144"/>
    </row>
    <row r="2782" spans="1:7" x14ac:dyDescent="0.2">
      <c r="A2782" s="312" t="s">
        <v>4124</v>
      </c>
      <c r="B2782" s="312"/>
      <c r="C2782" s="312"/>
      <c r="D2782" s="312"/>
      <c r="E2782" s="312"/>
      <c r="F2782" s="173">
        <f>F2780+G2776</f>
        <v>29.93</v>
      </c>
      <c r="G2782" s="144"/>
    </row>
    <row r="2783" spans="1:7" ht="12.75" customHeight="1" x14ac:dyDescent="0.2">
      <c r="A2783" s="312" t="s">
        <v>4742</v>
      </c>
      <c r="B2783" s="312"/>
      <c r="C2783" s="312"/>
      <c r="D2783" s="312"/>
      <c r="E2783" s="313"/>
      <c r="F2783" s="180">
        <f>TRUNC('compos apresentar'!F2782*bdi!$D$19,2)</f>
        <v>6.08</v>
      </c>
      <c r="G2783" s="144"/>
    </row>
    <row r="2784" spans="1:7" x14ac:dyDescent="0.2">
      <c r="A2784" s="312" t="s">
        <v>4123</v>
      </c>
      <c r="B2784" s="312"/>
      <c r="C2784" s="312"/>
      <c r="D2784" s="312"/>
      <c r="E2784" s="312"/>
      <c r="F2784" s="179">
        <f>SUM(F2782:F2783)</f>
        <v>36.01</v>
      </c>
      <c r="G2784" s="144"/>
    </row>
    <row r="2785" spans="1:7" x14ac:dyDescent="0.2">
      <c r="A2785" s="178"/>
      <c r="B2785" s="178"/>
      <c r="C2785" s="178"/>
      <c r="D2785" s="178"/>
      <c r="E2785" s="178"/>
      <c r="F2785" s="178"/>
      <c r="G2785" s="144"/>
    </row>
    <row r="2786" spans="1:7" x14ac:dyDescent="0.2">
      <c r="A2786" s="178"/>
      <c r="B2786" s="178"/>
      <c r="C2786" s="178"/>
      <c r="D2786" s="178"/>
      <c r="E2786" s="178"/>
      <c r="F2786" s="178"/>
      <c r="G2786" s="144"/>
    </row>
    <row r="2787" spans="1:7" x14ac:dyDescent="0.2">
      <c r="A2787" s="317" t="s">
        <v>4624</v>
      </c>
      <c r="B2787" s="317"/>
      <c r="C2787" s="317"/>
      <c r="D2787" s="317"/>
      <c r="E2787" s="317"/>
      <c r="F2787" s="317"/>
      <c r="G2787" s="183" t="s">
        <v>230</v>
      </c>
    </row>
    <row r="2788" spans="1:7" x14ac:dyDescent="0.2">
      <c r="G2788" s="144"/>
    </row>
    <row r="2789" spans="1:7" ht="21" x14ac:dyDescent="0.2">
      <c r="A2789" s="175" t="s">
        <v>4118</v>
      </c>
      <c r="B2789" s="174" t="s">
        <v>4117</v>
      </c>
      <c r="C2789" s="171" t="s">
        <v>4114</v>
      </c>
      <c r="D2789" s="171" t="s">
        <v>4113</v>
      </c>
      <c r="E2789" s="171" t="s">
        <v>4112</v>
      </c>
      <c r="F2789" s="182" t="s">
        <v>4116</v>
      </c>
      <c r="G2789" s="181" t="s">
        <v>4115</v>
      </c>
    </row>
    <row r="2790" spans="1:7" x14ac:dyDescent="0.2">
      <c r="A2790" s="157">
        <v>88264</v>
      </c>
      <c r="B2790" s="131" t="s">
        <v>3955</v>
      </c>
      <c r="C2790" s="152">
        <v>8.56</v>
      </c>
      <c r="D2790" s="152">
        <v>18.649999999999999</v>
      </c>
      <c r="E2790" s="83">
        <v>117.99</v>
      </c>
      <c r="F2790" s="130">
        <v>0.20200000000000001</v>
      </c>
      <c r="G2790" s="161">
        <f>TRUNC(F2790*D2790,2)</f>
        <v>3.76</v>
      </c>
    </row>
    <row r="2791" spans="1:7" ht="22.5" x14ac:dyDescent="0.2">
      <c r="A2791" s="154">
        <v>88247</v>
      </c>
      <c r="B2791" s="134" t="s">
        <v>4072</v>
      </c>
      <c r="C2791" s="148">
        <v>5.65</v>
      </c>
      <c r="D2791" s="148">
        <v>12.31</v>
      </c>
      <c r="E2791" s="83">
        <v>117.99</v>
      </c>
      <c r="F2791" s="133">
        <v>0.2</v>
      </c>
      <c r="G2791" s="161">
        <f>TRUNC(F2791*D2791,2)</f>
        <v>2.46</v>
      </c>
    </row>
    <row r="2792" spans="1:7" x14ac:dyDescent="0.2">
      <c r="A2792" s="311" t="s">
        <v>4138</v>
      </c>
      <c r="B2792" s="311"/>
      <c r="C2792" s="311"/>
      <c r="D2792" s="311"/>
      <c r="E2792" s="311"/>
      <c r="F2792" s="311"/>
      <c r="G2792" s="155">
        <f>SUM(G2790:G2791)</f>
        <v>6.22</v>
      </c>
    </row>
    <row r="2793" spans="1:7" x14ac:dyDescent="0.2">
      <c r="G2793" s="144"/>
    </row>
    <row r="2794" spans="1:7" ht="21" x14ac:dyDescent="0.2">
      <c r="A2794" s="175" t="s">
        <v>4118</v>
      </c>
      <c r="B2794" s="174" t="s">
        <v>4130</v>
      </c>
      <c r="C2794" s="171" t="s">
        <v>4129</v>
      </c>
      <c r="D2794" s="171" t="s">
        <v>4128</v>
      </c>
      <c r="E2794" s="171" t="s">
        <v>4116</v>
      </c>
      <c r="F2794" s="173" t="s">
        <v>4127</v>
      </c>
      <c r="G2794" s="144"/>
    </row>
    <row r="2795" spans="1:7" ht="22.5" x14ac:dyDescent="0.2">
      <c r="A2795" s="132" t="s">
        <v>4623</v>
      </c>
      <c r="B2795" s="128" t="s">
        <v>4622</v>
      </c>
      <c r="C2795" s="130" t="s">
        <v>230</v>
      </c>
      <c r="D2795" s="130">
        <v>10.23</v>
      </c>
      <c r="E2795" s="130">
        <v>1.0960000000000001</v>
      </c>
      <c r="F2795" s="127">
        <f>TRUNC(E2795*D2795,2)</f>
        <v>11.21</v>
      </c>
      <c r="G2795" s="144"/>
    </row>
    <row r="2796" spans="1:7" x14ac:dyDescent="0.2">
      <c r="A2796" s="311" t="s">
        <v>4125</v>
      </c>
      <c r="B2796" s="311"/>
      <c r="C2796" s="311"/>
      <c r="D2796" s="311"/>
      <c r="E2796" s="311"/>
      <c r="F2796" s="165">
        <f>SUM(F2795:F2795)</f>
        <v>11.21</v>
      </c>
      <c r="G2796" s="144"/>
    </row>
    <row r="2797" spans="1:7" x14ac:dyDescent="0.2">
      <c r="G2797" s="144"/>
    </row>
    <row r="2798" spans="1:7" x14ac:dyDescent="0.2">
      <c r="A2798" s="312" t="s">
        <v>4124</v>
      </c>
      <c r="B2798" s="312"/>
      <c r="C2798" s="312"/>
      <c r="D2798" s="312"/>
      <c r="E2798" s="312"/>
      <c r="F2798" s="173">
        <f>F2796+G2792</f>
        <v>17.43</v>
      </c>
      <c r="G2798" s="144"/>
    </row>
    <row r="2799" spans="1:7" ht="12.75" customHeight="1" x14ac:dyDescent="0.2">
      <c r="A2799" s="312" t="s">
        <v>4742</v>
      </c>
      <c r="B2799" s="312"/>
      <c r="C2799" s="312"/>
      <c r="D2799" s="312"/>
      <c r="E2799" s="313"/>
      <c r="F2799" s="180">
        <f>TRUNC('compos apresentar'!F2798*bdi!$D$19,2)</f>
        <v>3.54</v>
      </c>
      <c r="G2799" s="144"/>
    </row>
    <row r="2800" spans="1:7" x14ac:dyDescent="0.2">
      <c r="A2800" s="312" t="s">
        <v>4123</v>
      </c>
      <c r="B2800" s="312"/>
      <c r="C2800" s="312"/>
      <c r="D2800" s="312"/>
      <c r="E2800" s="312"/>
      <c r="F2800" s="179">
        <f>SUM(F2798:F2799)</f>
        <v>20.97</v>
      </c>
      <c r="G2800" s="144"/>
    </row>
    <row r="2801" spans="1:7" x14ac:dyDescent="0.2">
      <c r="A2801" s="178"/>
      <c r="B2801" s="178"/>
      <c r="C2801" s="178"/>
      <c r="D2801" s="178"/>
      <c r="E2801" s="178"/>
      <c r="F2801" s="178"/>
      <c r="G2801" s="144"/>
    </row>
    <row r="2802" spans="1:7" ht="21" x14ac:dyDescent="0.2">
      <c r="A2802" s="314" t="s">
        <v>4881</v>
      </c>
      <c r="B2802" s="314"/>
      <c r="C2802" s="314"/>
      <c r="D2802" s="314"/>
      <c r="E2802" s="314"/>
      <c r="F2802" s="314"/>
      <c r="G2802" s="175" t="s">
        <v>4131</v>
      </c>
    </row>
    <row r="2803" spans="1:7" x14ac:dyDescent="0.2">
      <c r="G2803" s="144"/>
    </row>
    <row r="2804" spans="1:7" ht="21" x14ac:dyDescent="0.2">
      <c r="A2804" s="175" t="s">
        <v>4118</v>
      </c>
      <c r="B2804" s="174" t="s">
        <v>4117</v>
      </c>
      <c r="C2804" s="171" t="s">
        <v>4114</v>
      </c>
      <c r="D2804" s="171" t="s">
        <v>4113</v>
      </c>
      <c r="E2804" s="171" t="s">
        <v>4112</v>
      </c>
      <c r="F2804" s="182" t="s">
        <v>4116</v>
      </c>
      <c r="G2804" s="181" t="s">
        <v>4115</v>
      </c>
    </row>
    <row r="2805" spans="1:7" x14ac:dyDescent="0.2">
      <c r="A2805" s="162">
        <v>5</v>
      </c>
      <c r="B2805" s="128" t="s">
        <v>4140</v>
      </c>
      <c r="C2805" s="148">
        <v>5.12</v>
      </c>
      <c r="D2805" s="148">
        <v>11.16</v>
      </c>
      <c r="E2805" s="83">
        <v>117.99</v>
      </c>
      <c r="F2805" s="127">
        <v>0.16500000000000001</v>
      </c>
      <c r="G2805" s="161">
        <f>TRUNC(F2805*D2805,2)</f>
        <v>1.84</v>
      </c>
    </row>
    <row r="2806" spans="1:7" x14ac:dyDescent="0.2">
      <c r="A2806" s="149">
        <v>4</v>
      </c>
      <c r="B2806" s="138" t="s">
        <v>3794</v>
      </c>
      <c r="C2806" s="148">
        <v>8.56</v>
      </c>
      <c r="D2806" s="148">
        <v>18.649999999999999</v>
      </c>
      <c r="E2806" s="83">
        <v>117.99</v>
      </c>
      <c r="F2806" s="137">
        <v>8.0799999999999997E-2</v>
      </c>
      <c r="G2806" s="161">
        <f>TRUNC(F2806*D2806,2)</f>
        <v>1.5</v>
      </c>
    </row>
    <row r="2807" spans="1:7" x14ac:dyDescent="0.2">
      <c r="A2807" s="311" t="s">
        <v>4138</v>
      </c>
      <c r="B2807" s="311"/>
      <c r="C2807" s="311"/>
      <c r="D2807" s="311"/>
      <c r="E2807" s="311"/>
      <c r="F2807" s="311"/>
      <c r="G2807" s="155">
        <f>SUM(G2805:G2806)</f>
        <v>3.34</v>
      </c>
    </row>
    <row r="2808" spans="1:7" x14ac:dyDescent="0.2">
      <c r="G2808" s="144"/>
    </row>
    <row r="2809" spans="1:7" ht="21" x14ac:dyDescent="0.2">
      <c r="A2809" s="175" t="s">
        <v>4118</v>
      </c>
      <c r="B2809" s="174" t="s">
        <v>4130</v>
      </c>
      <c r="C2809" s="171" t="s">
        <v>4129</v>
      </c>
      <c r="D2809" s="171" t="s">
        <v>4128</v>
      </c>
      <c r="E2809" s="171" t="s">
        <v>4116</v>
      </c>
      <c r="F2809" s="173" t="s">
        <v>4127</v>
      </c>
      <c r="G2809" s="144"/>
    </row>
    <row r="2810" spans="1:7" x14ac:dyDescent="0.2">
      <c r="A2810" s="129">
        <v>2874</v>
      </c>
      <c r="B2810" s="128" t="s">
        <v>4882</v>
      </c>
      <c r="C2810" s="127" t="s">
        <v>2360</v>
      </c>
      <c r="D2810" s="127">
        <v>2.36</v>
      </c>
      <c r="E2810" s="127">
        <v>13.1</v>
      </c>
      <c r="F2810" s="127">
        <f>TRUNC(E2810*D2810,2)</f>
        <v>30.91</v>
      </c>
      <c r="G2810" s="144"/>
    </row>
    <row r="2811" spans="1:7" x14ac:dyDescent="0.2">
      <c r="A2811" s="311" t="s">
        <v>4125</v>
      </c>
      <c r="B2811" s="311"/>
      <c r="C2811" s="311"/>
      <c r="D2811" s="311"/>
      <c r="E2811" s="311"/>
      <c r="F2811" s="165">
        <f>F2810</f>
        <v>30.91</v>
      </c>
      <c r="G2811" s="144"/>
    </row>
    <row r="2812" spans="1:7" x14ac:dyDescent="0.2">
      <c r="G2812" s="144"/>
    </row>
    <row r="2813" spans="1:7" x14ac:dyDescent="0.2">
      <c r="A2813" s="312" t="s">
        <v>4124</v>
      </c>
      <c r="B2813" s="312"/>
      <c r="C2813" s="312"/>
      <c r="D2813" s="312"/>
      <c r="E2813" s="312"/>
      <c r="F2813" s="173">
        <f>F2811+G2807</f>
        <v>34.25</v>
      </c>
      <c r="G2813" s="144"/>
    </row>
    <row r="2814" spans="1:7" x14ac:dyDescent="0.2">
      <c r="A2814" s="312" t="s">
        <v>4742</v>
      </c>
      <c r="B2814" s="312"/>
      <c r="C2814" s="312"/>
      <c r="D2814" s="312"/>
      <c r="E2814" s="313"/>
      <c r="F2814" s="180">
        <f>TRUNC('compos apresentar'!F2813*bdi!$D$19,2)</f>
        <v>6.96</v>
      </c>
      <c r="G2814" s="144"/>
    </row>
    <row r="2815" spans="1:7" x14ac:dyDescent="0.2">
      <c r="A2815" s="312" t="s">
        <v>4123</v>
      </c>
      <c r="B2815" s="312"/>
      <c r="C2815" s="312"/>
      <c r="D2815" s="312"/>
      <c r="E2815" s="312"/>
      <c r="F2815" s="179">
        <f>SUM(F2813:F2814)</f>
        <v>41.21</v>
      </c>
      <c r="G2815" s="144"/>
    </row>
    <row r="2816" spans="1:7" x14ac:dyDescent="0.2">
      <c r="A2816" s="178"/>
      <c r="B2816" s="178"/>
      <c r="C2816" s="178"/>
      <c r="D2816" s="178"/>
      <c r="E2816" s="178"/>
      <c r="F2816" s="178"/>
      <c r="G2816" s="144"/>
    </row>
    <row r="2817" spans="1:7" x14ac:dyDescent="0.2">
      <c r="A2817" s="178"/>
      <c r="B2817" s="178"/>
      <c r="C2817" s="178"/>
      <c r="D2817" s="178"/>
      <c r="E2817" s="178"/>
      <c r="F2817" s="178"/>
      <c r="G2817" s="144"/>
    </row>
    <row r="2818" spans="1:7" ht="31.5" x14ac:dyDescent="0.2">
      <c r="A2818" s="314" t="s">
        <v>4621</v>
      </c>
      <c r="B2818" s="314"/>
      <c r="C2818" s="314"/>
      <c r="D2818" s="314"/>
      <c r="E2818" s="314"/>
      <c r="F2818" s="314"/>
      <c r="G2818" s="171" t="s">
        <v>4131</v>
      </c>
    </row>
    <row r="2819" spans="1:7" x14ac:dyDescent="0.2">
      <c r="G2819" s="144"/>
    </row>
    <row r="2820" spans="1:7" ht="21" x14ac:dyDescent="0.2">
      <c r="A2820" s="175" t="s">
        <v>4118</v>
      </c>
      <c r="B2820" s="174" t="s">
        <v>4117</v>
      </c>
      <c r="C2820" s="171" t="s">
        <v>4114</v>
      </c>
      <c r="D2820" s="171" t="s">
        <v>4113</v>
      </c>
      <c r="E2820" s="171" t="s">
        <v>4112</v>
      </c>
      <c r="F2820" s="182" t="s">
        <v>4116</v>
      </c>
      <c r="G2820" s="181" t="s">
        <v>4115</v>
      </c>
    </row>
    <row r="2821" spans="1:7" x14ac:dyDescent="0.2">
      <c r="A2821" s="162">
        <v>15</v>
      </c>
      <c r="B2821" s="128" t="s">
        <v>3819</v>
      </c>
      <c r="C2821" s="152">
        <v>8.56</v>
      </c>
      <c r="D2821" s="152">
        <v>18.649999999999999</v>
      </c>
      <c r="E2821" s="83">
        <v>117.99</v>
      </c>
      <c r="F2821" s="127">
        <v>0.161</v>
      </c>
      <c r="G2821" s="161">
        <f>TRUNC(F2821*D2821,2)</f>
        <v>3</v>
      </c>
    </row>
    <row r="2822" spans="1:7" x14ac:dyDescent="0.2">
      <c r="A2822" s="149">
        <v>8</v>
      </c>
      <c r="B2822" s="138" t="s">
        <v>4141</v>
      </c>
      <c r="C2822" s="152">
        <v>5.65</v>
      </c>
      <c r="D2822" s="152">
        <v>12.31</v>
      </c>
      <c r="E2822" s="83">
        <v>117.99</v>
      </c>
      <c r="F2822" s="137">
        <v>0.16200000000000001</v>
      </c>
      <c r="G2822" s="161">
        <f>TRUNC(F2822*D2822,2)</f>
        <v>1.99</v>
      </c>
    </row>
    <row r="2823" spans="1:7" x14ac:dyDescent="0.2">
      <c r="A2823" s="311" t="s">
        <v>4138</v>
      </c>
      <c r="B2823" s="311"/>
      <c r="C2823" s="311"/>
      <c r="D2823" s="311"/>
      <c r="E2823" s="311"/>
      <c r="F2823" s="311"/>
      <c r="G2823" s="155">
        <f>SUM(G2821:G2822)</f>
        <v>4.99</v>
      </c>
    </row>
    <row r="2824" spans="1:7" x14ac:dyDescent="0.2">
      <c r="G2824" s="144"/>
    </row>
    <row r="2825" spans="1:7" ht="21" x14ac:dyDescent="0.2">
      <c r="A2825" s="175" t="s">
        <v>4118</v>
      </c>
      <c r="B2825" s="174" t="s">
        <v>4130</v>
      </c>
      <c r="C2825" s="171" t="s">
        <v>4129</v>
      </c>
      <c r="D2825" s="171" t="s">
        <v>4128</v>
      </c>
      <c r="E2825" s="171" t="s">
        <v>4116</v>
      </c>
      <c r="F2825" s="173" t="s">
        <v>4127</v>
      </c>
      <c r="G2825" s="144"/>
    </row>
    <row r="2826" spans="1:7" x14ac:dyDescent="0.2">
      <c r="A2826" s="129">
        <v>1225</v>
      </c>
      <c r="B2826" s="128" t="s">
        <v>3985</v>
      </c>
      <c r="C2826" s="127" t="s">
        <v>3287</v>
      </c>
      <c r="D2826" s="127">
        <v>0.25</v>
      </c>
      <c r="E2826" s="127">
        <v>2.0499999999999998</v>
      </c>
      <c r="F2826" s="127">
        <f>TRUNC(E2826*D2826,2)</f>
        <v>0.51</v>
      </c>
      <c r="G2826" s="144"/>
    </row>
    <row r="2827" spans="1:7" x14ac:dyDescent="0.2">
      <c r="A2827" s="139">
        <v>2068</v>
      </c>
      <c r="B2827" s="138" t="s">
        <v>3433</v>
      </c>
      <c r="C2827" s="137" t="s">
        <v>3294</v>
      </c>
      <c r="D2827" s="137">
        <v>54.95</v>
      </c>
      <c r="E2827" s="137">
        <v>1.0833999999999999</v>
      </c>
      <c r="F2827" s="127">
        <f>TRUNC(E2827*D2827,2)</f>
        <v>59.53</v>
      </c>
      <c r="G2827" s="144"/>
    </row>
    <row r="2828" spans="1:7" x14ac:dyDescent="0.2">
      <c r="A2828" s="139">
        <v>2291</v>
      </c>
      <c r="B2828" s="138" t="s">
        <v>3790</v>
      </c>
      <c r="C2828" s="137" t="s">
        <v>3287</v>
      </c>
      <c r="D2828" s="137">
        <v>1.58</v>
      </c>
      <c r="E2828" s="137">
        <v>2.0499999999999998</v>
      </c>
      <c r="F2828" s="127">
        <f>TRUNC(E2828*D2828,2)</f>
        <v>3.23</v>
      </c>
      <c r="G2828" s="144"/>
    </row>
    <row r="2829" spans="1:7" x14ac:dyDescent="0.2">
      <c r="A2829" s="311" t="s">
        <v>4125</v>
      </c>
      <c r="B2829" s="311"/>
      <c r="C2829" s="311"/>
      <c r="D2829" s="311"/>
      <c r="E2829" s="311"/>
      <c r="F2829" s="165">
        <f>SUM(F2826:F2828)</f>
        <v>63.269999999999996</v>
      </c>
      <c r="G2829" s="144"/>
    </row>
    <row r="2830" spans="1:7" x14ac:dyDescent="0.2">
      <c r="G2830" s="144"/>
    </row>
    <row r="2831" spans="1:7" x14ac:dyDescent="0.2">
      <c r="A2831" s="312" t="s">
        <v>4124</v>
      </c>
      <c r="B2831" s="312"/>
      <c r="C2831" s="312"/>
      <c r="D2831" s="312"/>
      <c r="E2831" s="312"/>
      <c r="F2831" s="173">
        <f>F2829+G2823</f>
        <v>68.259999999999991</v>
      </c>
      <c r="G2831" s="144"/>
    </row>
    <row r="2832" spans="1:7" ht="12.75" customHeight="1" x14ac:dyDescent="0.2">
      <c r="A2832" s="312" t="s">
        <v>4742</v>
      </c>
      <c r="B2832" s="312"/>
      <c r="C2832" s="312"/>
      <c r="D2832" s="312"/>
      <c r="E2832" s="313"/>
      <c r="F2832" s="180">
        <f>TRUNC('compos apresentar'!F2831*bdi!$D$19,2)</f>
        <v>13.88</v>
      </c>
      <c r="G2832" s="144"/>
    </row>
    <row r="2833" spans="1:7" x14ac:dyDescent="0.2">
      <c r="A2833" s="312" t="s">
        <v>4123</v>
      </c>
      <c r="B2833" s="312"/>
      <c r="C2833" s="312"/>
      <c r="D2833" s="312"/>
      <c r="E2833" s="312"/>
      <c r="F2833" s="179">
        <f>SUM(F2831:F2832)</f>
        <v>82.139999999999986</v>
      </c>
      <c r="G2833" s="144"/>
    </row>
    <row r="2834" spans="1:7" x14ac:dyDescent="0.2">
      <c r="A2834" s="178"/>
      <c r="B2834" s="178"/>
      <c r="C2834" s="178"/>
      <c r="D2834" s="178"/>
      <c r="E2834" s="178"/>
      <c r="F2834" s="178"/>
      <c r="G2834" s="144"/>
    </row>
    <row r="2835" spans="1:7" ht="31.5" x14ac:dyDescent="0.2">
      <c r="A2835" s="314" t="s">
        <v>4883</v>
      </c>
      <c r="B2835" s="314"/>
      <c r="C2835" s="314"/>
      <c r="D2835" s="314"/>
      <c r="E2835" s="314"/>
      <c r="F2835" s="314"/>
      <c r="G2835" s="171" t="s">
        <v>4131</v>
      </c>
    </row>
    <row r="2836" spans="1:7" x14ac:dyDescent="0.2">
      <c r="G2836" s="144"/>
    </row>
    <row r="2837" spans="1:7" ht="21" x14ac:dyDescent="0.2">
      <c r="A2837" s="175" t="s">
        <v>4118</v>
      </c>
      <c r="B2837" s="174" t="s">
        <v>4117</v>
      </c>
      <c r="C2837" s="171" t="s">
        <v>4114</v>
      </c>
      <c r="D2837" s="171" t="s">
        <v>4113</v>
      </c>
      <c r="E2837" s="171" t="s">
        <v>4112</v>
      </c>
      <c r="F2837" s="182" t="s">
        <v>4116</v>
      </c>
      <c r="G2837" s="181" t="s">
        <v>4115</v>
      </c>
    </row>
    <row r="2838" spans="1:7" x14ac:dyDescent="0.2">
      <c r="A2838" s="162">
        <v>15</v>
      </c>
      <c r="B2838" s="128" t="s">
        <v>3819</v>
      </c>
      <c r="C2838" s="152">
        <v>8.56</v>
      </c>
      <c r="D2838" s="152">
        <v>18.649999999999999</v>
      </c>
      <c r="E2838" s="83">
        <v>117.99</v>
      </c>
      <c r="F2838" s="127">
        <v>0.161</v>
      </c>
      <c r="G2838" s="161">
        <f>TRUNC(F2838*D2838,2)</f>
        <v>3</v>
      </c>
    </row>
    <row r="2839" spans="1:7" x14ac:dyDescent="0.2">
      <c r="A2839" s="149">
        <v>8</v>
      </c>
      <c r="B2839" s="138" t="s">
        <v>4141</v>
      </c>
      <c r="C2839" s="152">
        <v>5.65</v>
      </c>
      <c r="D2839" s="152">
        <v>12.31</v>
      </c>
      <c r="E2839" s="83">
        <v>117.99</v>
      </c>
      <c r="F2839" s="137">
        <v>0.16200000000000001</v>
      </c>
      <c r="G2839" s="161">
        <f>TRUNC(F2839*D2839,2)</f>
        <v>1.99</v>
      </c>
    </row>
    <row r="2840" spans="1:7" x14ac:dyDescent="0.2">
      <c r="A2840" s="311" t="s">
        <v>4138</v>
      </c>
      <c r="B2840" s="311"/>
      <c r="C2840" s="311"/>
      <c r="D2840" s="311"/>
      <c r="E2840" s="311"/>
      <c r="F2840" s="311"/>
      <c r="G2840" s="155">
        <f>SUM(G2838:G2839)</f>
        <v>4.99</v>
      </c>
    </row>
    <row r="2841" spans="1:7" x14ac:dyDescent="0.2">
      <c r="G2841" s="144"/>
    </row>
    <row r="2842" spans="1:7" ht="21" x14ac:dyDescent="0.2">
      <c r="A2842" s="175" t="s">
        <v>4118</v>
      </c>
      <c r="B2842" s="174" t="s">
        <v>4130</v>
      </c>
      <c r="C2842" s="171" t="s">
        <v>4129</v>
      </c>
      <c r="D2842" s="171" t="s">
        <v>4128</v>
      </c>
      <c r="E2842" s="171" t="s">
        <v>4116</v>
      </c>
      <c r="F2842" s="173" t="s">
        <v>4127</v>
      </c>
      <c r="G2842" s="144"/>
    </row>
    <row r="2843" spans="1:7" x14ac:dyDescent="0.2">
      <c r="A2843" s="129">
        <v>1225</v>
      </c>
      <c r="B2843" s="128" t="s">
        <v>3985</v>
      </c>
      <c r="C2843" s="127" t="s">
        <v>3287</v>
      </c>
      <c r="D2843" s="127">
        <v>0.25</v>
      </c>
      <c r="E2843" s="127">
        <v>2.0499999999999998</v>
      </c>
      <c r="F2843" s="127">
        <f>TRUNC(E2843*D2843,2)</f>
        <v>0.51</v>
      </c>
      <c r="G2843" s="144"/>
    </row>
    <row r="2844" spans="1:7" x14ac:dyDescent="0.2">
      <c r="A2844" s="139">
        <v>2070</v>
      </c>
      <c r="B2844" s="138" t="s">
        <v>4884</v>
      </c>
      <c r="C2844" s="137" t="s">
        <v>3294</v>
      </c>
      <c r="D2844" s="137">
        <v>48.55</v>
      </c>
      <c r="E2844" s="137">
        <v>1.2189000000000001</v>
      </c>
      <c r="F2844" s="127">
        <f>TRUNC(E2844*D2844,2)</f>
        <v>59.17</v>
      </c>
      <c r="G2844" s="144"/>
    </row>
    <row r="2845" spans="1:7" x14ac:dyDescent="0.2">
      <c r="A2845" s="139">
        <v>2291</v>
      </c>
      <c r="B2845" s="138" t="s">
        <v>3790</v>
      </c>
      <c r="C2845" s="137" t="s">
        <v>3287</v>
      </c>
      <c r="D2845" s="137">
        <v>1.58</v>
      </c>
      <c r="E2845" s="137">
        <v>2.0499999999999998</v>
      </c>
      <c r="F2845" s="127">
        <f>TRUNC(E2845*D2845,2)</f>
        <v>3.23</v>
      </c>
      <c r="G2845" s="144"/>
    </row>
    <row r="2846" spans="1:7" x14ac:dyDescent="0.2">
      <c r="A2846" s="311" t="s">
        <v>4125</v>
      </c>
      <c r="B2846" s="311"/>
      <c r="C2846" s="311"/>
      <c r="D2846" s="311"/>
      <c r="E2846" s="311"/>
      <c r="F2846" s="165">
        <f>SUM(F2843:F2845)</f>
        <v>62.91</v>
      </c>
      <c r="G2846" s="144"/>
    </row>
    <row r="2847" spans="1:7" x14ac:dyDescent="0.2">
      <c r="G2847" s="144"/>
    </row>
    <row r="2848" spans="1:7" x14ac:dyDescent="0.2">
      <c r="A2848" s="312" t="s">
        <v>4124</v>
      </c>
      <c r="B2848" s="312"/>
      <c r="C2848" s="312"/>
      <c r="D2848" s="312"/>
      <c r="E2848" s="312"/>
      <c r="F2848" s="173">
        <f>F2846+G2840</f>
        <v>67.899999999999991</v>
      </c>
      <c r="G2848" s="144"/>
    </row>
    <row r="2849" spans="1:7" x14ac:dyDescent="0.2">
      <c r="A2849" s="312" t="s">
        <v>4742</v>
      </c>
      <c r="B2849" s="312"/>
      <c r="C2849" s="312"/>
      <c r="D2849" s="312"/>
      <c r="E2849" s="313"/>
      <c r="F2849" s="180">
        <f>TRUNC('compos apresentar'!F2848*bdi!$D$19,2)</f>
        <v>13.81</v>
      </c>
      <c r="G2849" s="144"/>
    </row>
    <row r="2850" spans="1:7" x14ac:dyDescent="0.2">
      <c r="A2850" s="312" t="s">
        <v>4123</v>
      </c>
      <c r="B2850" s="312"/>
      <c r="C2850" s="312"/>
      <c r="D2850" s="312"/>
      <c r="E2850" s="312"/>
      <c r="F2850" s="179">
        <f>SUM(F2848:F2849)</f>
        <v>81.709999999999994</v>
      </c>
      <c r="G2850" s="144"/>
    </row>
    <row r="2851" spans="1:7" x14ac:dyDescent="0.2">
      <c r="A2851" s="178"/>
      <c r="B2851" s="178"/>
      <c r="C2851" s="178"/>
      <c r="D2851" s="178"/>
      <c r="E2851" s="178"/>
      <c r="F2851" s="178"/>
      <c r="G2851" s="144"/>
    </row>
    <row r="2852" spans="1:7" ht="21" x14ac:dyDescent="0.2">
      <c r="A2852" s="314" t="s">
        <v>4885</v>
      </c>
      <c r="B2852" s="314"/>
      <c r="C2852" s="314"/>
      <c r="D2852" s="314"/>
      <c r="E2852" s="314"/>
      <c r="F2852" s="314"/>
      <c r="G2852" s="175" t="s">
        <v>4131</v>
      </c>
    </row>
    <row r="2853" spans="1:7" x14ac:dyDescent="0.2">
      <c r="G2853" s="144"/>
    </row>
    <row r="2854" spans="1:7" ht="21" x14ac:dyDescent="0.2">
      <c r="A2854" s="175" t="s">
        <v>4118</v>
      </c>
      <c r="B2854" s="174" t="s">
        <v>4117</v>
      </c>
      <c r="C2854" s="171" t="s">
        <v>4114</v>
      </c>
      <c r="D2854" s="171" t="s">
        <v>4113</v>
      </c>
      <c r="E2854" s="171" t="s">
        <v>4112</v>
      </c>
      <c r="F2854" s="182" t="s">
        <v>4116</v>
      </c>
      <c r="G2854" s="181" t="s">
        <v>4115</v>
      </c>
    </row>
    <row r="2855" spans="1:7" x14ac:dyDescent="0.2">
      <c r="A2855" s="162">
        <v>5</v>
      </c>
      <c r="B2855" s="128" t="s">
        <v>4140</v>
      </c>
      <c r="C2855" s="148">
        <v>5.12</v>
      </c>
      <c r="D2855" s="148">
        <v>11.16</v>
      </c>
      <c r="E2855" s="83">
        <v>117.99</v>
      </c>
      <c r="F2855" s="127">
        <v>0.218</v>
      </c>
      <c r="G2855" s="161">
        <f>TRUNC(F2855*D2855,2)</f>
        <v>2.4300000000000002</v>
      </c>
    </row>
    <row r="2856" spans="1:7" x14ac:dyDescent="0.2">
      <c r="A2856" s="149">
        <v>10</v>
      </c>
      <c r="B2856" s="138" t="s">
        <v>4020</v>
      </c>
      <c r="C2856" s="148">
        <v>8.56</v>
      </c>
      <c r="D2856" s="148">
        <v>18.649999999999999</v>
      </c>
      <c r="E2856" s="83">
        <v>117.99</v>
      </c>
      <c r="F2856" s="137">
        <v>0.22</v>
      </c>
      <c r="G2856" s="161">
        <f>TRUNC(F2856*D2856,2)</f>
        <v>4.0999999999999996</v>
      </c>
    </row>
    <row r="2857" spans="1:7" x14ac:dyDescent="0.2">
      <c r="A2857" s="311" t="s">
        <v>4138</v>
      </c>
      <c r="B2857" s="311"/>
      <c r="C2857" s="311"/>
      <c r="D2857" s="311"/>
      <c r="E2857" s="311"/>
      <c r="F2857" s="311"/>
      <c r="G2857" s="155">
        <f>SUM(G2855:G2856)</f>
        <v>6.5299999999999994</v>
      </c>
    </row>
    <row r="2858" spans="1:7" x14ac:dyDescent="0.2">
      <c r="G2858" s="144"/>
    </row>
    <row r="2859" spans="1:7" ht="21" x14ac:dyDescent="0.2">
      <c r="A2859" s="175" t="s">
        <v>4118</v>
      </c>
      <c r="B2859" s="174" t="s">
        <v>4130</v>
      </c>
      <c r="C2859" s="171" t="s">
        <v>4129</v>
      </c>
      <c r="D2859" s="171" t="s">
        <v>4128</v>
      </c>
      <c r="E2859" s="171" t="s">
        <v>4116</v>
      </c>
      <c r="F2859" s="173" t="s">
        <v>4127</v>
      </c>
      <c r="G2859" s="144"/>
    </row>
    <row r="2860" spans="1:7" ht="22.5" x14ac:dyDescent="0.2">
      <c r="A2860" s="129">
        <v>1225</v>
      </c>
      <c r="B2860" s="128" t="s">
        <v>3530</v>
      </c>
      <c r="C2860" s="127" t="s">
        <v>3307</v>
      </c>
      <c r="D2860" s="127">
        <v>0.25</v>
      </c>
      <c r="E2860" s="129">
        <v>1.42</v>
      </c>
      <c r="F2860" s="127">
        <f>TRUNC(E2860*D2860,2)</f>
        <v>0.35</v>
      </c>
      <c r="G2860" s="144"/>
    </row>
    <row r="2861" spans="1:7" x14ac:dyDescent="0.2">
      <c r="A2861" s="129">
        <v>2025</v>
      </c>
      <c r="B2861" s="128" t="s">
        <v>4886</v>
      </c>
      <c r="C2861" s="127" t="s">
        <v>3353</v>
      </c>
      <c r="D2861" s="127">
        <v>23.64</v>
      </c>
      <c r="E2861" s="129">
        <v>1.1499999999999999</v>
      </c>
      <c r="F2861" s="127">
        <f t="shared" ref="F2861:F2862" si="36">TRUNC(E2861*D2861,2)</f>
        <v>27.18</v>
      </c>
      <c r="G2861" s="144"/>
    </row>
    <row r="2862" spans="1:7" x14ac:dyDescent="0.2">
      <c r="A2862" s="129">
        <v>1893</v>
      </c>
      <c r="B2862" s="128" t="s">
        <v>3803</v>
      </c>
      <c r="C2862" s="127" t="s">
        <v>3307</v>
      </c>
      <c r="D2862" s="127">
        <v>1.93</v>
      </c>
      <c r="E2862" s="129">
        <v>1.42</v>
      </c>
      <c r="F2862" s="127">
        <f t="shared" si="36"/>
        <v>2.74</v>
      </c>
      <c r="G2862" s="144"/>
    </row>
    <row r="2863" spans="1:7" x14ac:dyDescent="0.2">
      <c r="A2863" s="311" t="s">
        <v>4125</v>
      </c>
      <c r="B2863" s="311"/>
      <c r="C2863" s="311"/>
      <c r="D2863" s="311"/>
      <c r="E2863" s="311"/>
      <c r="F2863" s="165">
        <f>SUM(F2860:F2862)</f>
        <v>30.270000000000003</v>
      </c>
      <c r="G2863" s="144"/>
    </row>
    <row r="2864" spans="1:7" x14ac:dyDescent="0.2">
      <c r="G2864" s="144"/>
    </row>
    <row r="2865" spans="1:7" x14ac:dyDescent="0.2">
      <c r="A2865" s="312" t="s">
        <v>4124</v>
      </c>
      <c r="B2865" s="312"/>
      <c r="C2865" s="312"/>
      <c r="D2865" s="312"/>
      <c r="E2865" s="312"/>
      <c r="F2865" s="173">
        <f>F2863+G2857</f>
        <v>36.800000000000004</v>
      </c>
      <c r="G2865" s="144"/>
    </row>
    <row r="2866" spans="1:7" x14ac:dyDescent="0.2">
      <c r="A2866" s="312" t="s">
        <v>4742</v>
      </c>
      <c r="B2866" s="312"/>
      <c r="C2866" s="312"/>
      <c r="D2866" s="312"/>
      <c r="E2866" s="313"/>
      <c r="F2866" s="180">
        <f>TRUNC('compos apresentar'!F2865*bdi!$D$19,2)</f>
        <v>7.48</v>
      </c>
      <c r="G2866" s="144"/>
    </row>
    <row r="2867" spans="1:7" x14ac:dyDescent="0.2">
      <c r="A2867" s="312" t="s">
        <v>4123</v>
      </c>
      <c r="B2867" s="312"/>
      <c r="C2867" s="312"/>
      <c r="D2867" s="312"/>
      <c r="E2867" s="312"/>
      <c r="F2867" s="179">
        <f>SUM(F2865:F2866)</f>
        <v>44.28</v>
      </c>
      <c r="G2867" s="144"/>
    </row>
    <row r="2868" spans="1:7" x14ac:dyDescent="0.2">
      <c r="A2868" s="178"/>
      <c r="B2868" s="178"/>
      <c r="C2868" s="178"/>
      <c r="D2868" s="178"/>
      <c r="E2868" s="178"/>
      <c r="F2868" s="178"/>
      <c r="G2868" s="144"/>
    </row>
    <row r="2869" spans="1:7" ht="21" x14ac:dyDescent="0.2">
      <c r="A2869" s="314" t="s">
        <v>4887</v>
      </c>
      <c r="B2869" s="314"/>
      <c r="C2869" s="314"/>
      <c r="D2869" s="314"/>
      <c r="E2869" s="314"/>
      <c r="F2869" s="314"/>
      <c r="G2869" s="175" t="s">
        <v>4131</v>
      </c>
    </row>
    <row r="2870" spans="1:7" x14ac:dyDescent="0.2">
      <c r="G2870" s="144"/>
    </row>
    <row r="2871" spans="1:7" ht="21" x14ac:dyDescent="0.2">
      <c r="A2871" s="175" t="s">
        <v>4118</v>
      </c>
      <c r="B2871" s="174" t="s">
        <v>4117</v>
      </c>
      <c r="C2871" s="171" t="s">
        <v>4114</v>
      </c>
      <c r="D2871" s="171" t="s">
        <v>4113</v>
      </c>
      <c r="E2871" s="171" t="s">
        <v>4112</v>
      </c>
      <c r="F2871" s="182" t="s">
        <v>4116</v>
      </c>
      <c r="G2871" s="181" t="s">
        <v>4115</v>
      </c>
    </row>
    <row r="2872" spans="1:7" x14ac:dyDescent="0.2">
      <c r="A2872" s="162">
        <v>5</v>
      </c>
      <c r="B2872" s="128" t="s">
        <v>4140</v>
      </c>
      <c r="C2872" s="148">
        <v>5.12</v>
      </c>
      <c r="D2872" s="148">
        <v>11.16</v>
      </c>
      <c r="E2872" s="83">
        <v>117.99</v>
      </c>
      <c r="F2872" s="140">
        <v>0.247</v>
      </c>
      <c r="G2872" s="161">
        <f>TRUNC(F2872*D2872,2)</f>
        <v>2.75</v>
      </c>
    </row>
    <row r="2873" spans="1:7" x14ac:dyDescent="0.2">
      <c r="A2873" s="149">
        <v>4</v>
      </c>
      <c r="B2873" s="138" t="s">
        <v>3794</v>
      </c>
      <c r="C2873" s="148">
        <v>8.56</v>
      </c>
      <c r="D2873" s="148">
        <v>18.649999999999999</v>
      </c>
      <c r="E2873" s="83">
        <v>117.99</v>
      </c>
      <c r="F2873" s="136">
        <v>0.1212</v>
      </c>
      <c r="G2873" s="161">
        <f>TRUNC(F2873*D2873,2)</f>
        <v>2.2599999999999998</v>
      </c>
    </row>
    <row r="2874" spans="1:7" x14ac:dyDescent="0.2">
      <c r="A2874" s="311" t="s">
        <v>4138</v>
      </c>
      <c r="B2874" s="311"/>
      <c r="C2874" s="311"/>
      <c r="D2874" s="311"/>
      <c r="E2874" s="311"/>
      <c r="F2874" s="311"/>
      <c r="G2874" s="155">
        <f>SUM(G2872:G2873)</f>
        <v>5.01</v>
      </c>
    </row>
    <row r="2875" spans="1:7" x14ac:dyDescent="0.2">
      <c r="G2875" s="144"/>
    </row>
    <row r="2876" spans="1:7" ht="21" x14ac:dyDescent="0.2">
      <c r="A2876" s="175" t="s">
        <v>4118</v>
      </c>
      <c r="B2876" s="174" t="s">
        <v>4130</v>
      </c>
      <c r="C2876" s="171" t="s">
        <v>4129</v>
      </c>
      <c r="D2876" s="171" t="s">
        <v>4128</v>
      </c>
      <c r="E2876" s="171" t="s">
        <v>4116</v>
      </c>
      <c r="F2876" s="173" t="s">
        <v>4127</v>
      </c>
      <c r="G2876" s="144"/>
    </row>
    <row r="2877" spans="1:7" x14ac:dyDescent="0.2">
      <c r="A2877" s="129">
        <v>2032</v>
      </c>
      <c r="B2877" s="128" t="s">
        <v>4888</v>
      </c>
      <c r="C2877" s="127" t="s">
        <v>2360</v>
      </c>
      <c r="D2877" s="127">
        <v>1.89</v>
      </c>
      <c r="E2877" s="225">
        <v>30.074999999999999</v>
      </c>
      <c r="F2877" s="127">
        <f>TRUNC(E2877*D2877,2)</f>
        <v>56.84</v>
      </c>
      <c r="G2877" s="144"/>
    </row>
    <row r="2878" spans="1:7" x14ac:dyDescent="0.2">
      <c r="A2878" s="311" t="s">
        <v>4125</v>
      </c>
      <c r="B2878" s="311"/>
      <c r="C2878" s="311"/>
      <c r="D2878" s="311"/>
      <c r="E2878" s="311"/>
      <c r="F2878" s="165">
        <f>F2877</f>
        <v>56.84</v>
      </c>
      <c r="G2878" s="144"/>
    </row>
    <row r="2879" spans="1:7" x14ac:dyDescent="0.2">
      <c r="G2879" s="144"/>
    </row>
    <row r="2880" spans="1:7" x14ac:dyDescent="0.2">
      <c r="A2880" s="312" t="s">
        <v>4124</v>
      </c>
      <c r="B2880" s="312"/>
      <c r="C2880" s="312"/>
      <c r="D2880" s="312"/>
      <c r="E2880" s="312"/>
      <c r="F2880" s="173">
        <f>F2878+G2874</f>
        <v>61.85</v>
      </c>
      <c r="G2880" s="144"/>
    </row>
    <row r="2881" spans="1:7" x14ac:dyDescent="0.2">
      <c r="A2881" s="312" t="s">
        <v>4742</v>
      </c>
      <c r="B2881" s="312"/>
      <c r="C2881" s="312"/>
      <c r="D2881" s="312"/>
      <c r="E2881" s="313"/>
      <c r="F2881" s="180">
        <f>TRUNC('compos apresentar'!F2880*bdi!$D$19,2)</f>
        <v>12.58</v>
      </c>
      <c r="G2881" s="144"/>
    </row>
    <row r="2882" spans="1:7" x14ac:dyDescent="0.2">
      <c r="A2882" s="312" t="s">
        <v>4123</v>
      </c>
      <c r="B2882" s="312"/>
      <c r="C2882" s="312"/>
      <c r="D2882" s="312"/>
      <c r="E2882" s="312"/>
      <c r="F2882" s="179">
        <f>SUM(F2880:F2881)</f>
        <v>74.430000000000007</v>
      </c>
      <c r="G2882" s="144"/>
    </row>
    <row r="2883" spans="1:7" x14ac:dyDescent="0.2">
      <c r="A2883" s="178"/>
      <c r="B2883" s="178"/>
      <c r="C2883" s="178"/>
      <c r="D2883" s="178"/>
      <c r="E2883" s="178"/>
      <c r="F2883" s="178"/>
      <c r="G2883" s="144"/>
    </row>
    <row r="2884" spans="1:7" ht="31.5" x14ac:dyDescent="0.2">
      <c r="A2884" s="314" t="s">
        <v>4889</v>
      </c>
      <c r="B2884" s="314"/>
      <c r="C2884" s="314"/>
      <c r="D2884" s="314"/>
      <c r="E2884" s="314"/>
      <c r="F2884" s="314"/>
      <c r="G2884" s="171" t="s">
        <v>4144</v>
      </c>
    </row>
    <row r="2885" spans="1:7" x14ac:dyDescent="0.2">
      <c r="G2885" s="144"/>
    </row>
    <row r="2886" spans="1:7" ht="21" x14ac:dyDescent="0.2">
      <c r="A2886" s="175" t="s">
        <v>4118</v>
      </c>
      <c r="B2886" s="174" t="s">
        <v>4130</v>
      </c>
      <c r="C2886" s="171" t="s">
        <v>4129</v>
      </c>
      <c r="D2886" s="171" t="s">
        <v>4128</v>
      </c>
      <c r="E2886" s="171" t="s">
        <v>4116</v>
      </c>
      <c r="F2886" s="173" t="s">
        <v>4127</v>
      </c>
      <c r="G2886" s="144"/>
    </row>
    <row r="2887" spans="1:7" ht="33.75" x14ac:dyDescent="0.2">
      <c r="A2887" s="129">
        <v>2407</v>
      </c>
      <c r="B2887" s="128" t="s">
        <v>4890</v>
      </c>
      <c r="C2887" s="127" t="s">
        <v>3362</v>
      </c>
      <c r="D2887" s="127">
        <v>3.74</v>
      </c>
      <c r="E2887" s="127" t="s">
        <v>3616</v>
      </c>
      <c r="F2887" s="127">
        <f>TRUNC(E2887*D2887,2)</f>
        <v>3.74</v>
      </c>
      <c r="G2887" s="144"/>
    </row>
    <row r="2888" spans="1:7" x14ac:dyDescent="0.2">
      <c r="A2888" s="311" t="s">
        <v>4125</v>
      </c>
      <c r="B2888" s="311"/>
      <c r="C2888" s="311"/>
      <c r="D2888" s="311"/>
      <c r="E2888" s="311"/>
      <c r="F2888" s="165">
        <f>F2887</f>
        <v>3.74</v>
      </c>
      <c r="G2888" s="144"/>
    </row>
    <row r="2889" spans="1:7" x14ac:dyDescent="0.2">
      <c r="G2889" s="144"/>
    </row>
    <row r="2890" spans="1:7" x14ac:dyDescent="0.2">
      <c r="A2890" s="312" t="s">
        <v>4124</v>
      </c>
      <c r="B2890" s="312"/>
      <c r="C2890" s="312"/>
      <c r="D2890" s="312"/>
      <c r="E2890" s="312"/>
      <c r="F2890" s="173">
        <f>F2888</f>
        <v>3.74</v>
      </c>
      <c r="G2890" s="144"/>
    </row>
    <row r="2891" spans="1:7" x14ac:dyDescent="0.2">
      <c r="A2891" s="312" t="s">
        <v>4742</v>
      </c>
      <c r="B2891" s="312"/>
      <c r="C2891" s="312"/>
      <c r="D2891" s="312"/>
      <c r="E2891" s="313"/>
      <c r="F2891" s="180">
        <f>TRUNC('compos apresentar'!F2890*bdi!$D$19,2)</f>
        <v>0.76</v>
      </c>
      <c r="G2891" s="144"/>
    </row>
    <row r="2892" spans="1:7" x14ac:dyDescent="0.2">
      <c r="A2892" s="312" t="s">
        <v>4123</v>
      </c>
      <c r="B2892" s="312"/>
      <c r="C2892" s="312"/>
      <c r="D2892" s="312"/>
      <c r="E2892" s="312"/>
      <c r="F2892" s="179">
        <f>SUM(F2890:F2891)</f>
        <v>4.5</v>
      </c>
      <c r="G2892" s="144"/>
    </row>
    <row r="2893" spans="1:7" x14ac:dyDescent="0.2">
      <c r="A2893" s="178"/>
      <c r="B2893" s="178"/>
      <c r="C2893" s="178"/>
      <c r="D2893" s="178"/>
      <c r="E2893" s="178"/>
      <c r="F2893" s="178"/>
      <c r="G2893" s="144"/>
    </row>
    <row r="2894" spans="1:7" ht="31.5" x14ac:dyDescent="0.2">
      <c r="A2894" s="314" t="s">
        <v>4891</v>
      </c>
      <c r="B2894" s="314"/>
      <c r="C2894" s="314"/>
      <c r="D2894" s="314"/>
      <c r="E2894" s="314"/>
      <c r="F2894" s="314"/>
      <c r="G2894" s="171" t="s">
        <v>4144</v>
      </c>
    </row>
    <row r="2895" spans="1:7" x14ac:dyDescent="0.2">
      <c r="A2895" s="192"/>
      <c r="B2895" s="192"/>
      <c r="C2895" s="192"/>
      <c r="D2895" s="192"/>
      <c r="E2895" s="192"/>
      <c r="F2895" s="192"/>
      <c r="G2895" s="206"/>
    </row>
    <row r="2896" spans="1:7" ht="21" x14ac:dyDescent="0.2">
      <c r="A2896" s="175" t="s">
        <v>4118</v>
      </c>
      <c r="B2896" s="174" t="s">
        <v>4117</v>
      </c>
      <c r="C2896" s="171" t="s">
        <v>4114</v>
      </c>
      <c r="D2896" s="171" t="s">
        <v>4113</v>
      </c>
      <c r="E2896" s="171" t="s">
        <v>4112</v>
      </c>
      <c r="F2896" s="182" t="s">
        <v>4116</v>
      </c>
      <c r="G2896" s="181" t="s">
        <v>4115</v>
      </c>
    </row>
    <row r="2897" spans="1:7" x14ac:dyDescent="0.2">
      <c r="A2897" s="162">
        <v>5</v>
      </c>
      <c r="B2897" s="128" t="s">
        <v>4140</v>
      </c>
      <c r="C2897" s="148">
        <v>5.12</v>
      </c>
      <c r="D2897" s="148">
        <v>11.16</v>
      </c>
      <c r="E2897" s="83">
        <v>117.99</v>
      </c>
      <c r="F2897" s="127">
        <v>0.09</v>
      </c>
      <c r="G2897" s="161">
        <f>TRUNC(F2897*D2897,2)</f>
        <v>1</v>
      </c>
    </row>
    <row r="2898" spans="1:7" x14ac:dyDescent="0.2">
      <c r="A2898" s="149">
        <v>10</v>
      </c>
      <c r="B2898" s="138" t="s">
        <v>3794</v>
      </c>
      <c r="C2898" s="148">
        <v>8.56</v>
      </c>
      <c r="D2898" s="148">
        <v>18.649999999999999</v>
      </c>
      <c r="E2898" s="83">
        <v>117.99</v>
      </c>
      <c r="F2898" s="137">
        <v>4.7E-2</v>
      </c>
      <c r="G2898" s="161">
        <f>TRUNC(F2898*D2898,2)</f>
        <v>0.87</v>
      </c>
    </row>
    <row r="2899" spans="1:7" x14ac:dyDescent="0.2">
      <c r="A2899" s="311" t="s">
        <v>4138</v>
      </c>
      <c r="B2899" s="311"/>
      <c r="C2899" s="311"/>
      <c r="D2899" s="311"/>
      <c r="E2899" s="311"/>
      <c r="F2899" s="311"/>
      <c r="G2899" s="155">
        <f>SUM(G2897:G2898)</f>
        <v>1.87</v>
      </c>
    </row>
    <row r="2900" spans="1:7" x14ac:dyDescent="0.2">
      <c r="G2900" s="144"/>
    </row>
    <row r="2901" spans="1:7" ht="21" x14ac:dyDescent="0.2">
      <c r="A2901" s="175" t="s">
        <v>4118</v>
      </c>
      <c r="B2901" s="174" t="s">
        <v>4130</v>
      </c>
      <c r="C2901" s="171" t="s">
        <v>4129</v>
      </c>
      <c r="D2901" s="171" t="s">
        <v>4128</v>
      </c>
      <c r="E2901" s="171" t="s">
        <v>4116</v>
      </c>
      <c r="F2901" s="173" t="s">
        <v>4127</v>
      </c>
      <c r="G2901" s="144"/>
    </row>
    <row r="2902" spans="1:7" ht="33.75" x14ac:dyDescent="0.2">
      <c r="A2902" s="129">
        <v>95264</v>
      </c>
      <c r="B2902" s="128" t="s">
        <v>4892</v>
      </c>
      <c r="C2902" s="127" t="s">
        <v>3282</v>
      </c>
      <c r="D2902" s="127">
        <v>6</v>
      </c>
      <c r="E2902" s="129">
        <v>0.1</v>
      </c>
      <c r="F2902" s="127">
        <f>TRUNC(E2902*D2902,2)</f>
        <v>0.6</v>
      </c>
      <c r="G2902" s="144"/>
    </row>
    <row r="2903" spans="1:7" ht="32.25" customHeight="1" x14ac:dyDescent="0.2">
      <c r="A2903" s="129">
        <v>95265</v>
      </c>
      <c r="B2903" s="128" t="s">
        <v>4893</v>
      </c>
      <c r="C2903" s="127" t="s">
        <v>3280</v>
      </c>
      <c r="D2903" s="127">
        <v>1</v>
      </c>
      <c r="E2903" s="129">
        <v>0.17</v>
      </c>
      <c r="F2903" s="127">
        <f t="shared" ref="F2903" si="37">TRUNC(E2903*D2903,2)</f>
        <v>0.17</v>
      </c>
      <c r="G2903" s="144"/>
    </row>
    <row r="2904" spans="1:7" ht="12.75" customHeight="1" x14ac:dyDescent="0.2">
      <c r="A2904" s="311" t="s">
        <v>4125</v>
      </c>
      <c r="B2904" s="311"/>
      <c r="C2904" s="311"/>
      <c r="D2904" s="311"/>
      <c r="E2904" s="311"/>
      <c r="F2904" s="165">
        <f>SUM(F2902:F2903)</f>
        <v>0.77</v>
      </c>
      <c r="G2904" s="144"/>
    </row>
    <row r="2905" spans="1:7" x14ac:dyDescent="0.2">
      <c r="G2905" s="144"/>
    </row>
    <row r="2906" spans="1:7" x14ac:dyDescent="0.2">
      <c r="A2906" s="312" t="s">
        <v>4124</v>
      </c>
      <c r="B2906" s="312"/>
      <c r="C2906" s="312"/>
      <c r="D2906" s="312"/>
      <c r="E2906" s="312"/>
      <c r="F2906" s="173">
        <f>F2904+G2899</f>
        <v>2.64</v>
      </c>
      <c r="G2906" s="144"/>
    </row>
    <row r="2907" spans="1:7" x14ac:dyDescent="0.2">
      <c r="A2907" s="312" t="s">
        <v>4742</v>
      </c>
      <c r="B2907" s="312"/>
      <c r="C2907" s="312"/>
      <c r="D2907" s="312"/>
      <c r="E2907" s="313"/>
      <c r="F2907" s="180">
        <f>TRUNC('compos apresentar'!F2906*bdi!$D$19,2)</f>
        <v>0.53</v>
      </c>
      <c r="G2907" s="144"/>
    </row>
    <row r="2908" spans="1:7" x14ac:dyDescent="0.2">
      <c r="A2908" s="312" t="s">
        <v>4123</v>
      </c>
      <c r="B2908" s="312"/>
      <c r="C2908" s="312"/>
      <c r="D2908" s="312"/>
      <c r="E2908" s="312"/>
      <c r="F2908" s="179">
        <f>SUM(F2906:F2907)</f>
        <v>3.17</v>
      </c>
      <c r="G2908" s="144"/>
    </row>
    <row r="2909" spans="1:7" x14ac:dyDescent="0.2">
      <c r="A2909" s="178"/>
      <c r="B2909" s="178"/>
      <c r="C2909" s="178"/>
      <c r="D2909" s="178"/>
      <c r="E2909" s="178"/>
      <c r="F2909" s="178"/>
      <c r="G2909" s="144"/>
    </row>
    <row r="2910" spans="1:7" ht="31.5" x14ac:dyDescent="0.2">
      <c r="A2910" s="314" t="s">
        <v>4894</v>
      </c>
      <c r="B2910" s="314"/>
      <c r="C2910" s="314"/>
      <c r="D2910" s="314"/>
      <c r="E2910" s="314"/>
      <c r="F2910" s="314"/>
      <c r="G2910" s="171" t="s">
        <v>4144</v>
      </c>
    </row>
    <row r="2911" spans="1:7" x14ac:dyDescent="0.2">
      <c r="G2911" s="144"/>
    </row>
    <row r="2912" spans="1:7" ht="21" x14ac:dyDescent="0.2">
      <c r="A2912" s="175" t="s">
        <v>4118</v>
      </c>
      <c r="B2912" s="174" t="s">
        <v>4130</v>
      </c>
      <c r="C2912" s="171" t="s">
        <v>4129</v>
      </c>
      <c r="D2912" s="171" t="s">
        <v>4128</v>
      </c>
      <c r="E2912" s="171" t="s">
        <v>4116</v>
      </c>
      <c r="F2912" s="173" t="s">
        <v>4127</v>
      </c>
      <c r="G2912" s="144"/>
    </row>
    <row r="2913" spans="1:7" x14ac:dyDescent="0.2">
      <c r="A2913" s="129">
        <v>2666</v>
      </c>
      <c r="B2913" s="128" t="s">
        <v>4619</v>
      </c>
      <c r="C2913" s="127" t="s">
        <v>3285</v>
      </c>
      <c r="D2913" s="127">
        <v>478.84</v>
      </c>
      <c r="E2913" s="127">
        <v>1.04227</v>
      </c>
      <c r="F2913" s="127">
        <f>TRUNC(E2913*D2913,2)</f>
        <v>499.08</v>
      </c>
      <c r="G2913" s="144"/>
    </row>
    <row r="2914" spans="1:7" x14ac:dyDescent="0.2">
      <c r="A2914" s="311" t="s">
        <v>4125</v>
      </c>
      <c r="B2914" s="311"/>
      <c r="C2914" s="311"/>
      <c r="D2914" s="311"/>
      <c r="E2914" s="311"/>
      <c r="F2914" s="165">
        <f>F2913</f>
        <v>499.08</v>
      </c>
      <c r="G2914" s="144"/>
    </row>
    <row r="2915" spans="1:7" x14ac:dyDescent="0.2">
      <c r="G2915" s="144"/>
    </row>
    <row r="2916" spans="1:7" x14ac:dyDescent="0.2">
      <c r="A2916" s="312" t="s">
        <v>4124</v>
      </c>
      <c r="B2916" s="312"/>
      <c r="C2916" s="312"/>
      <c r="D2916" s="312"/>
      <c r="E2916" s="312"/>
      <c r="F2916" s="173">
        <f>F2914</f>
        <v>499.08</v>
      </c>
      <c r="G2916" s="144"/>
    </row>
    <row r="2917" spans="1:7" x14ac:dyDescent="0.2">
      <c r="A2917" s="312" t="s">
        <v>4742</v>
      </c>
      <c r="B2917" s="312"/>
      <c r="C2917" s="312"/>
      <c r="D2917" s="312"/>
      <c r="E2917" s="313"/>
      <c r="F2917" s="180">
        <f>TRUNC('compos apresentar'!F2916*bdi!$D$19,2)</f>
        <v>101.51</v>
      </c>
      <c r="G2917" s="144"/>
    </row>
    <row r="2918" spans="1:7" x14ac:dyDescent="0.2">
      <c r="A2918" s="312" t="s">
        <v>4123</v>
      </c>
      <c r="B2918" s="312"/>
      <c r="C2918" s="312"/>
      <c r="D2918" s="312"/>
      <c r="E2918" s="312"/>
      <c r="F2918" s="179">
        <f>SUM(F2916:F2917)</f>
        <v>600.59</v>
      </c>
      <c r="G2918" s="144"/>
    </row>
    <row r="2919" spans="1:7" x14ac:dyDescent="0.2">
      <c r="A2919" s="178"/>
      <c r="B2919" s="178"/>
      <c r="C2919" s="178"/>
      <c r="D2919" s="178"/>
      <c r="E2919" s="178"/>
      <c r="F2919" s="178"/>
      <c r="G2919" s="144"/>
    </row>
    <row r="2920" spans="1:7" x14ac:dyDescent="0.2">
      <c r="G2920" s="144"/>
    </row>
    <row r="2921" spans="1:7" ht="31.5" x14ac:dyDescent="0.2">
      <c r="A2921" s="314" t="s">
        <v>4620</v>
      </c>
      <c r="B2921" s="314"/>
      <c r="C2921" s="314"/>
      <c r="D2921" s="314"/>
      <c r="E2921" s="314"/>
      <c r="F2921" s="314"/>
      <c r="G2921" s="171" t="s">
        <v>4144</v>
      </c>
    </row>
    <row r="2922" spans="1:7" x14ac:dyDescent="0.2">
      <c r="G2922" s="144"/>
    </row>
    <row r="2923" spans="1:7" ht="21" x14ac:dyDescent="0.2">
      <c r="A2923" s="175" t="s">
        <v>4118</v>
      </c>
      <c r="B2923" s="174" t="s">
        <v>4130</v>
      </c>
      <c r="C2923" s="171" t="s">
        <v>4129</v>
      </c>
      <c r="D2923" s="171" t="s">
        <v>4128</v>
      </c>
      <c r="E2923" s="171" t="s">
        <v>4116</v>
      </c>
      <c r="F2923" s="173" t="s">
        <v>4127</v>
      </c>
      <c r="G2923" s="144"/>
    </row>
    <row r="2924" spans="1:7" x14ac:dyDescent="0.2">
      <c r="A2924" s="129">
        <v>2666</v>
      </c>
      <c r="B2924" s="128" t="s">
        <v>4619</v>
      </c>
      <c r="C2924" s="127" t="s">
        <v>3285</v>
      </c>
      <c r="D2924" s="127">
        <v>478.84</v>
      </c>
      <c r="E2924" s="127">
        <v>1.04227</v>
      </c>
      <c r="F2924" s="127">
        <f>TRUNC(E2924*D2924,2)</f>
        <v>499.08</v>
      </c>
      <c r="G2924" s="144"/>
    </row>
    <row r="2925" spans="1:7" x14ac:dyDescent="0.2">
      <c r="A2925" s="311" t="s">
        <v>4125</v>
      </c>
      <c r="B2925" s="311"/>
      <c r="C2925" s="311"/>
      <c r="D2925" s="311"/>
      <c r="E2925" s="311"/>
      <c r="F2925" s="165">
        <f>F2924</f>
        <v>499.08</v>
      </c>
      <c r="G2925" s="144"/>
    </row>
    <row r="2926" spans="1:7" x14ac:dyDescent="0.2">
      <c r="G2926" s="144"/>
    </row>
    <row r="2927" spans="1:7" x14ac:dyDescent="0.2">
      <c r="A2927" s="312" t="s">
        <v>4124</v>
      </c>
      <c r="B2927" s="312"/>
      <c r="C2927" s="312"/>
      <c r="D2927" s="312"/>
      <c r="E2927" s="312"/>
      <c r="F2927" s="173">
        <f>F2925</f>
        <v>499.08</v>
      </c>
      <c r="G2927" s="144"/>
    </row>
    <row r="2928" spans="1:7" ht="12.75" customHeight="1" x14ac:dyDescent="0.2">
      <c r="A2928" s="312" t="s">
        <v>4742</v>
      </c>
      <c r="B2928" s="312"/>
      <c r="C2928" s="312"/>
      <c r="D2928" s="312"/>
      <c r="E2928" s="313"/>
      <c r="F2928" s="180">
        <f>TRUNC('compos apresentar'!F2927*bdi!$D$19,2)</f>
        <v>101.51</v>
      </c>
      <c r="G2928" s="144"/>
    </row>
    <row r="2929" spans="1:7" x14ac:dyDescent="0.2">
      <c r="A2929" s="312" t="s">
        <v>4123</v>
      </c>
      <c r="B2929" s="312"/>
      <c r="C2929" s="312"/>
      <c r="D2929" s="312"/>
      <c r="E2929" s="312"/>
      <c r="F2929" s="179">
        <f>SUM(F2927:F2928)</f>
        <v>600.59</v>
      </c>
      <c r="G2929" s="144"/>
    </row>
    <row r="2930" spans="1:7" x14ac:dyDescent="0.2">
      <c r="A2930" s="178"/>
      <c r="B2930" s="178"/>
      <c r="C2930" s="178"/>
      <c r="D2930" s="178"/>
      <c r="E2930" s="178"/>
      <c r="F2930" s="178"/>
      <c r="G2930" s="144"/>
    </row>
    <row r="2931" spans="1:7" ht="27.75" customHeight="1" x14ac:dyDescent="0.2">
      <c r="A2931" s="317" t="s">
        <v>4895</v>
      </c>
      <c r="B2931" s="317"/>
      <c r="C2931" s="317"/>
      <c r="D2931" s="317"/>
      <c r="E2931" s="317"/>
      <c r="F2931" s="317"/>
      <c r="G2931" s="183" t="s">
        <v>230</v>
      </c>
    </row>
    <row r="2932" spans="1:7" x14ac:dyDescent="0.2">
      <c r="G2932" s="144"/>
    </row>
    <row r="2933" spans="1:7" ht="21" x14ac:dyDescent="0.2">
      <c r="A2933" s="175" t="s">
        <v>4118</v>
      </c>
      <c r="B2933" s="174" t="s">
        <v>4117</v>
      </c>
      <c r="C2933" s="171" t="s">
        <v>4114</v>
      </c>
      <c r="D2933" s="171" t="s">
        <v>4113</v>
      </c>
      <c r="E2933" s="171" t="s">
        <v>4112</v>
      </c>
      <c r="F2933" s="182" t="s">
        <v>4116</v>
      </c>
      <c r="G2933" s="181" t="s">
        <v>4115</v>
      </c>
    </row>
    <row r="2934" spans="1:7" x14ac:dyDescent="0.2">
      <c r="A2934" s="157">
        <v>88264</v>
      </c>
      <c r="B2934" s="131" t="s">
        <v>3955</v>
      </c>
      <c r="C2934" s="152">
        <v>8.56</v>
      </c>
      <c r="D2934" s="152">
        <v>18.649999999999999</v>
      </c>
      <c r="E2934" s="83">
        <v>117.99</v>
      </c>
      <c r="F2934" s="130">
        <v>0.26</v>
      </c>
      <c r="G2934" s="161">
        <f>TRUNC(F2934*D2934,2)</f>
        <v>4.84</v>
      </c>
    </row>
    <row r="2935" spans="1:7" ht="22.5" x14ac:dyDescent="0.2">
      <c r="A2935" s="154">
        <v>88247</v>
      </c>
      <c r="B2935" s="134" t="s">
        <v>4072</v>
      </c>
      <c r="C2935" s="148">
        <v>5.65</v>
      </c>
      <c r="D2935" s="148">
        <v>12.31</v>
      </c>
      <c r="E2935" s="83">
        <v>117.99</v>
      </c>
      <c r="F2935" s="133">
        <v>0.26200000000000001</v>
      </c>
      <c r="G2935" s="161">
        <f>TRUNC(F2935*D2935,2)</f>
        <v>3.22</v>
      </c>
    </row>
    <row r="2936" spans="1:7" x14ac:dyDescent="0.2">
      <c r="A2936" s="311" t="s">
        <v>4138</v>
      </c>
      <c r="B2936" s="311"/>
      <c r="C2936" s="311"/>
      <c r="D2936" s="311"/>
      <c r="E2936" s="311"/>
      <c r="F2936" s="311"/>
      <c r="G2936" s="155">
        <f>SUM(G2934:G2935)</f>
        <v>8.06</v>
      </c>
    </row>
    <row r="2937" spans="1:7" x14ac:dyDescent="0.2">
      <c r="G2937" s="144"/>
    </row>
    <row r="2938" spans="1:7" ht="21" x14ac:dyDescent="0.2">
      <c r="A2938" s="175" t="s">
        <v>4118</v>
      </c>
      <c r="B2938" s="174" t="s">
        <v>4130</v>
      </c>
      <c r="C2938" s="171" t="s">
        <v>4129</v>
      </c>
      <c r="D2938" s="171" t="s">
        <v>4128</v>
      </c>
      <c r="E2938" s="171" t="s">
        <v>4116</v>
      </c>
      <c r="F2938" s="173" t="s">
        <v>4127</v>
      </c>
      <c r="G2938" s="144"/>
    </row>
    <row r="2939" spans="1:7" ht="33.75" x14ac:dyDescent="0.2">
      <c r="A2939" s="132">
        <v>11950</v>
      </c>
      <c r="B2939" s="128" t="s">
        <v>4617</v>
      </c>
      <c r="C2939" s="130" t="s">
        <v>230</v>
      </c>
      <c r="D2939" s="130">
        <v>0.25</v>
      </c>
      <c r="E2939" s="130">
        <v>2</v>
      </c>
      <c r="F2939" s="127">
        <f>TRUNC(E2939*D2939,2)</f>
        <v>0.5</v>
      </c>
      <c r="G2939" s="144"/>
    </row>
    <row r="2940" spans="1:7" ht="22.5" x14ac:dyDescent="0.2">
      <c r="A2940" s="135">
        <v>14054</v>
      </c>
      <c r="B2940" s="134" t="s">
        <v>4896</v>
      </c>
      <c r="C2940" s="133" t="s">
        <v>230</v>
      </c>
      <c r="D2940" s="133">
        <v>13.05</v>
      </c>
      <c r="E2940" s="133">
        <v>1</v>
      </c>
      <c r="F2940" s="127">
        <f>TRUNC(E2940*D2940,2)</f>
        <v>13.05</v>
      </c>
      <c r="G2940" s="144"/>
    </row>
    <row r="2941" spans="1:7" x14ac:dyDescent="0.2">
      <c r="A2941" s="311" t="s">
        <v>4125</v>
      </c>
      <c r="B2941" s="311"/>
      <c r="C2941" s="311"/>
      <c r="D2941" s="311"/>
      <c r="E2941" s="311"/>
      <c r="F2941" s="165">
        <f>SUM(F2939:F2940)</f>
        <v>13.55</v>
      </c>
      <c r="G2941" s="144"/>
    </row>
    <row r="2942" spans="1:7" x14ac:dyDescent="0.2">
      <c r="G2942" s="144"/>
    </row>
    <row r="2943" spans="1:7" x14ac:dyDescent="0.2">
      <c r="A2943" s="312" t="s">
        <v>4124</v>
      </c>
      <c r="B2943" s="312"/>
      <c r="C2943" s="312"/>
      <c r="D2943" s="312"/>
      <c r="E2943" s="312"/>
      <c r="F2943" s="173">
        <f>F2941+G2936</f>
        <v>21.61</v>
      </c>
      <c r="G2943" s="144"/>
    </row>
    <row r="2944" spans="1:7" x14ac:dyDescent="0.2">
      <c r="A2944" s="312" t="s">
        <v>4742</v>
      </c>
      <c r="B2944" s="312"/>
      <c r="C2944" s="312"/>
      <c r="D2944" s="312"/>
      <c r="E2944" s="313"/>
      <c r="F2944" s="180">
        <f>TRUNC('compos apresentar'!F2943*bdi!$D$19,2)</f>
        <v>4.3899999999999997</v>
      </c>
      <c r="G2944" s="144"/>
    </row>
    <row r="2945" spans="1:7" x14ac:dyDescent="0.2">
      <c r="A2945" s="312" t="s">
        <v>4123</v>
      </c>
      <c r="B2945" s="312"/>
      <c r="C2945" s="312"/>
      <c r="D2945" s="312"/>
      <c r="E2945" s="312"/>
      <c r="F2945" s="179">
        <f>SUM(F2943:F2944)</f>
        <v>26</v>
      </c>
      <c r="G2945" s="144"/>
    </row>
    <row r="2946" spans="1:7" x14ac:dyDescent="0.2">
      <c r="A2946" s="178"/>
      <c r="B2946" s="178"/>
      <c r="C2946" s="178"/>
      <c r="D2946" s="178"/>
      <c r="E2946" s="178"/>
      <c r="F2946" s="178"/>
      <c r="G2946" s="144"/>
    </row>
    <row r="2947" spans="1:7" x14ac:dyDescent="0.2">
      <c r="G2947" s="144"/>
    </row>
    <row r="2948" spans="1:7" ht="21.75" customHeight="1" x14ac:dyDescent="0.2">
      <c r="A2948" s="317" t="s">
        <v>4618</v>
      </c>
      <c r="B2948" s="317"/>
      <c r="C2948" s="317"/>
      <c r="D2948" s="317"/>
      <c r="E2948" s="317"/>
      <c r="F2948" s="317"/>
      <c r="G2948" s="183" t="s">
        <v>230</v>
      </c>
    </row>
    <row r="2949" spans="1:7" x14ac:dyDescent="0.2">
      <c r="G2949" s="144"/>
    </row>
    <row r="2950" spans="1:7" ht="21" x14ac:dyDescent="0.2">
      <c r="A2950" s="175" t="s">
        <v>4118</v>
      </c>
      <c r="B2950" s="174" t="s">
        <v>4117</v>
      </c>
      <c r="C2950" s="171" t="s">
        <v>4114</v>
      </c>
      <c r="D2950" s="171" t="s">
        <v>4113</v>
      </c>
      <c r="E2950" s="171" t="s">
        <v>4112</v>
      </c>
      <c r="F2950" s="182" t="s">
        <v>4116</v>
      </c>
      <c r="G2950" s="181" t="s">
        <v>4115</v>
      </c>
    </row>
    <row r="2951" spans="1:7" x14ac:dyDescent="0.2">
      <c r="A2951" s="157">
        <v>88264</v>
      </c>
      <c r="B2951" s="131" t="s">
        <v>3955</v>
      </c>
      <c r="C2951" s="152">
        <v>8.56</v>
      </c>
      <c r="D2951" s="152">
        <v>18.649999999999999</v>
      </c>
      <c r="E2951" s="83">
        <v>117.99</v>
      </c>
      <c r="F2951" s="130">
        <v>0.28999999999999998</v>
      </c>
      <c r="G2951" s="161">
        <f>TRUNC(F2951*D2951,2)</f>
        <v>5.4</v>
      </c>
    </row>
    <row r="2952" spans="1:7" ht="22.5" x14ac:dyDescent="0.2">
      <c r="A2952" s="154">
        <v>88247</v>
      </c>
      <c r="B2952" s="134" t="s">
        <v>4072</v>
      </c>
      <c r="C2952" s="148">
        <v>5.65</v>
      </c>
      <c r="D2952" s="148">
        <v>12.31</v>
      </c>
      <c r="E2952" s="83">
        <v>117.99</v>
      </c>
      <c r="F2952" s="133">
        <v>0.26200000000000001</v>
      </c>
      <c r="G2952" s="161">
        <f>TRUNC(F2952*D2952,2)</f>
        <v>3.22</v>
      </c>
    </row>
    <row r="2953" spans="1:7" x14ac:dyDescent="0.2">
      <c r="A2953" s="311" t="s">
        <v>4138</v>
      </c>
      <c r="B2953" s="311"/>
      <c r="C2953" s="311"/>
      <c r="D2953" s="311"/>
      <c r="E2953" s="311"/>
      <c r="F2953" s="311"/>
      <c r="G2953" s="155">
        <f>SUM(G2951:G2952)</f>
        <v>8.620000000000001</v>
      </c>
    </row>
    <row r="2954" spans="1:7" x14ac:dyDescent="0.2">
      <c r="G2954" s="144"/>
    </row>
    <row r="2955" spans="1:7" ht="21" x14ac:dyDescent="0.2">
      <c r="A2955" s="175" t="s">
        <v>4118</v>
      </c>
      <c r="B2955" s="174" t="s">
        <v>4130</v>
      </c>
      <c r="C2955" s="171" t="s">
        <v>4129</v>
      </c>
      <c r="D2955" s="171" t="s">
        <v>4128</v>
      </c>
      <c r="E2955" s="171" t="s">
        <v>4116</v>
      </c>
      <c r="F2955" s="173" t="s">
        <v>4127</v>
      </c>
      <c r="G2955" s="144"/>
    </row>
    <row r="2956" spans="1:7" ht="33.75" x14ac:dyDescent="0.2">
      <c r="A2956" s="132">
        <v>11950</v>
      </c>
      <c r="B2956" s="128" t="s">
        <v>4617</v>
      </c>
      <c r="C2956" s="130" t="s">
        <v>230</v>
      </c>
      <c r="D2956" s="130">
        <v>0.25</v>
      </c>
      <c r="E2956" s="130">
        <v>2</v>
      </c>
      <c r="F2956" s="127">
        <f>TRUNC(E2956*D2956,2)</f>
        <v>0.5</v>
      </c>
      <c r="G2956" s="144"/>
    </row>
    <row r="2957" spans="1:7" ht="33.75" x14ac:dyDescent="0.2">
      <c r="A2957" s="135">
        <v>2559</v>
      </c>
      <c r="B2957" s="134" t="s">
        <v>3432</v>
      </c>
      <c r="C2957" s="133" t="s">
        <v>230</v>
      </c>
      <c r="D2957" s="133">
        <v>11.43</v>
      </c>
      <c r="E2957" s="133">
        <v>1</v>
      </c>
      <c r="F2957" s="127">
        <f>TRUNC(E2957*D2957,2)</f>
        <v>11.43</v>
      </c>
      <c r="G2957" s="144"/>
    </row>
    <row r="2958" spans="1:7" x14ac:dyDescent="0.2">
      <c r="A2958" s="311" t="s">
        <v>4125</v>
      </c>
      <c r="B2958" s="311"/>
      <c r="C2958" s="311"/>
      <c r="D2958" s="311"/>
      <c r="E2958" s="311"/>
      <c r="F2958" s="165">
        <f>SUM(F2956:F2957)</f>
        <v>11.93</v>
      </c>
      <c r="G2958" s="144"/>
    </row>
    <row r="2959" spans="1:7" x14ac:dyDescent="0.2">
      <c r="G2959" s="144"/>
    </row>
    <row r="2960" spans="1:7" x14ac:dyDescent="0.2">
      <c r="A2960" s="312" t="s">
        <v>4124</v>
      </c>
      <c r="B2960" s="312"/>
      <c r="C2960" s="312"/>
      <c r="D2960" s="312"/>
      <c r="E2960" s="312"/>
      <c r="F2960" s="173">
        <f>F2958+G2953</f>
        <v>20.55</v>
      </c>
      <c r="G2960" s="144"/>
    </row>
    <row r="2961" spans="1:7" ht="12.75" customHeight="1" x14ac:dyDescent="0.2">
      <c r="A2961" s="312" t="s">
        <v>4742</v>
      </c>
      <c r="B2961" s="312"/>
      <c r="C2961" s="312"/>
      <c r="D2961" s="312"/>
      <c r="E2961" s="313"/>
      <c r="F2961" s="180">
        <f>TRUNC('compos apresentar'!F2960*bdi!$D$19,2)</f>
        <v>4.17</v>
      </c>
      <c r="G2961" s="144"/>
    </row>
    <row r="2962" spans="1:7" x14ac:dyDescent="0.2">
      <c r="A2962" s="312" t="s">
        <v>4123</v>
      </c>
      <c r="B2962" s="312"/>
      <c r="C2962" s="312"/>
      <c r="D2962" s="312"/>
      <c r="E2962" s="312"/>
      <c r="F2962" s="179">
        <f>SUM(F2960:F2961)</f>
        <v>24.72</v>
      </c>
      <c r="G2962" s="144"/>
    </row>
    <row r="2963" spans="1:7" x14ac:dyDescent="0.2">
      <c r="A2963" s="178"/>
      <c r="B2963" s="178"/>
      <c r="C2963" s="178"/>
      <c r="D2963" s="178"/>
      <c r="E2963" s="178"/>
      <c r="F2963" s="178"/>
      <c r="G2963" s="144"/>
    </row>
    <row r="2964" spans="1:7" ht="26.25" customHeight="1" x14ac:dyDescent="0.2">
      <c r="A2964" s="317" t="s">
        <v>4897</v>
      </c>
      <c r="B2964" s="317"/>
      <c r="C2964" s="317"/>
      <c r="D2964" s="317"/>
      <c r="E2964" s="317"/>
      <c r="F2964" s="317"/>
      <c r="G2964" s="183" t="s">
        <v>230</v>
      </c>
    </row>
    <row r="2965" spans="1:7" x14ac:dyDescent="0.2">
      <c r="G2965" s="144"/>
    </row>
    <row r="2966" spans="1:7" ht="21" x14ac:dyDescent="0.2">
      <c r="A2966" s="175" t="s">
        <v>4118</v>
      </c>
      <c r="B2966" s="174" t="s">
        <v>4117</v>
      </c>
      <c r="C2966" s="171" t="s">
        <v>4114</v>
      </c>
      <c r="D2966" s="171" t="s">
        <v>4113</v>
      </c>
      <c r="E2966" s="171" t="s">
        <v>4112</v>
      </c>
      <c r="F2966" s="182" t="s">
        <v>4116</v>
      </c>
      <c r="G2966" s="181" t="s">
        <v>4115</v>
      </c>
    </row>
    <row r="2967" spans="1:7" x14ac:dyDescent="0.2">
      <c r="A2967" s="157">
        <v>88264</v>
      </c>
      <c r="B2967" s="131" t="s">
        <v>3955</v>
      </c>
      <c r="C2967" s="152">
        <v>8.56</v>
      </c>
      <c r="D2967" s="152">
        <v>18.649999999999999</v>
      </c>
      <c r="E2967" s="83">
        <v>117.99</v>
      </c>
      <c r="F2967" s="130">
        <v>0.23649999999999999</v>
      </c>
      <c r="G2967" s="161">
        <f>TRUNC(F2967*D2967,2)</f>
        <v>4.41</v>
      </c>
    </row>
    <row r="2968" spans="1:7" ht="22.5" x14ac:dyDescent="0.2">
      <c r="A2968" s="154">
        <v>88247</v>
      </c>
      <c r="B2968" s="134" t="s">
        <v>4072</v>
      </c>
      <c r="C2968" s="148">
        <v>5.65</v>
      </c>
      <c r="D2968" s="148">
        <v>12.31</v>
      </c>
      <c r="E2968" s="83">
        <v>117.99</v>
      </c>
      <c r="F2968" s="133">
        <v>0.23499999999999999</v>
      </c>
      <c r="G2968" s="161">
        <f>TRUNC(F2968*D2968,2)</f>
        <v>2.89</v>
      </c>
    </row>
    <row r="2969" spans="1:7" x14ac:dyDescent="0.2">
      <c r="A2969" s="311" t="s">
        <v>4138</v>
      </c>
      <c r="B2969" s="311"/>
      <c r="C2969" s="311"/>
      <c r="D2969" s="311"/>
      <c r="E2969" s="311"/>
      <c r="F2969" s="311"/>
      <c r="G2969" s="155">
        <f>SUM(G2967:G2968)</f>
        <v>7.3000000000000007</v>
      </c>
    </row>
    <row r="2970" spans="1:7" x14ac:dyDescent="0.2">
      <c r="G2970" s="144"/>
    </row>
    <row r="2971" spans="1:7" ht="21" x14ac:dyDescent="0.2">
      <c r="A2971" s="175" t="s">
        <v>4118</v>
      </c>
      <c r="B2971" s="174" t="s">
        <v>4130</v>
      </c>
      <c r="C2971" s="171" t="s">
        <v>4129</v>
      </c>
      <c r="D2971" s="171" t="s">
        <v>4128</v>
      </c>
      <c r="E2971" s="171" t="s">
        <v>4116</v>
      </c>
      <c r="F2971" s="173" t="s">
        <v>4127</v>
      </c>
      <c r="G2971" s="144"/>
    </row>
    <row r="2972" spans="1:7" ht="33.75" x14ac:dyDescent="0.2">
      <c r="A2972" s="132">
        <v>11950</v>
      </c>
      <c r="B2972" s="128" t="s">
        <v>4617</v>
      </c>
      <c r="C2972" s="130" t="s">
        <v>230</v>
      </c>
      <c r="D2972" s="130">
        <v>0.25</v>
      </c>
      <c r="E2972" s="130">
        <v>2</v>
      </c>
      <c r="F2972" s="127">
        <f>TRUNC(E2972*D2972,2)</f>
        <v>0.5</v>
      </c>
      <c r="G2972" s="144"/>
    </row>
    <row r="2973" spans="1:7" ht="33.75" x14ac:dyDescent="0.2">
      <c r="A2973" s="135">
        <v>2565</v>
      </c>
      <c r="B2973" s="134" t="s">
        <v>4898</v>
      </c>
      <c r="C2973" s="133" t="s">
        <v>230</v>
      </c>
      <c r="D2973" s="133">
        <v>9.35</v>
      </c>
      <c r="E2973" s="133">
        <v>1</v>
      </c>
      <c r="F2973" s="127">
        <f>TRUNC(E2973*D2973,2)</f>
        <v>9.35</v>
      </c>
      <c r="G2973" s="144"/>
    </row>
    <row r="2974" spans="1:7" x14ac:dyDescent="0.2">
      <c r="A2974" s="311" t="s">
        <v>4125</v>
      </c>
      <c r="B2974" s="311"/>
      <c r="C2974" s="311"/>
      <c r="D2974" s="311"/>
      <c r="E2974" s="311"/>
      <c r="F2974" s="165">
        <f>SUM(F2972:F2973)</f>
        <v>9.85</v>
      </c>
      <c r="G2974" s="144"/>
    </row>
    <row r="2975" spans="1:7" x14ac:dyDescent="0.2">
      <c r="G2975" s="144"/>
    </row>
    <row r="2976" spans="1:7" x14ac:dyDescent="0.2">
      <c r="A2976" s="312" t="s">
        <v>4124</v>
      </c>
      <c r="B2976" s="312"/>
      <c r="C2976" s="312"/>
      <c r="D2976" s="312"/>
      <c r="E2976" s="312"/>
      <c r="F2976" s="173">
        <f>F2974+G2969</f>
        <v>17.149999999999999</v>
      </c>
      <c r="G2976" s="144"/>
    </row>
    <row r="2977" spans="1:7" x14ac:dyDescent="0.2">
      <c r="A2977" s="312" t="s">
        <v>4742</v>
      </c>
      <c r="B2977" s="312"/>
      <c r="C2977" s="312"/>
      <c r="D2977" s="312"/>
      <c r="E2977" s="313"/>
      <c r="F2977" s="180">
        <f>TRUNC('compos apresentar'!F2976*bdi!$D$19,2)</f>
        <v>3.48</v>
      </c>
      <c r="G2977" s="144"/>
    </row>
    <row r="2978" spans="1:7" x14ac:dyDescent="0.2">
      <c r="A2978" s="312" t="s">
        <v>4123</v>
      </c>
      <c r="B2978" s="312"/>
      <c r="C2978" s="312"/>
      <c r="D2978" s="312"/>
      <c r="E2978" s="312"/>
      <c r="F2978" s="179">
        <f>SUM(F2976:F2977)</f>
        <v>20.63</v>
      </c>
      <c r="G2978" s="144"/>
    </row>
    <row r="2979" spans="1:7" x14ac:dyDescent="0.2">
      <c r="A2979" s="178"/>
      <c r="B2979" s="178"/>
      <c r="C2979" s="178"/>
      <c r="D2979" s="178"/>
      <c r="E2979" s="178"/>
      <c r="F2979" s="178"/>
      <c r="G2979" s="144"/>
    </row>
    <row r="2980" spans="1:7" ht="28.5" customHeight="1" x14ac:dyDescent="0.2">
      <c r="A2980" s="317" t="s">
        <v>4899</v>
      </c>
      <c r="B2980" s="317"/>
      <c r="C2980" s="317"/>
      <c r="D2980" s="317"/>
      <c r="E2980" s="317"/>
      <c r="F2980" s="317"/>
      <c r="G2980" s="183" t="s">
        <v>230</v>
      </c>
    </row>
    <row r="2981" spans="1:7" x14ac:dyDescent="0.2">
      <c r="G2981" s="144"/>
    </row>
    <row r="2982" spans="1:7" ht="21" x14ac:dyDescent="0.2">
      <c r="A2982" s="175" t="s">
        <v>4118</v>
      </c>
      <c r="B2982" s="174" t="s">
        <v>4117</v>
      </c>
      <c r="C2982" s="171" t="s">
        <v>4114</v>
      </c>
      <c r="D2982" s="171" t="s">
        <v>4113</v>
      </c>
      <c r="E2982" s="171" t="s">
        <v>4112</v>
      </c>
      <c r="F2982" s="182" t="s">
        <v>4116</v>
      </c>
      <c r="G2982" s="181" t="s">
        <v>4115</v>
      </c>
    </row>
    <row r="2983" spans="1:7" x14ac:dyDescent="0.2">
      <c r="A2983" s="157">
        <v>88264</v>
      </c>
      <c r="B2983" s="131" t="s">
        <v>3955</v>
      </c>
      <c r="C2983" s="152">
        <v>8.56</v>
      </c>
      <c r="D2983" s="152">
        <v>18.649999999999999</v>
      </c>
      <c r="E2983" s="83">
        <v>117.99</v>
      </c>
      <c r="F2983" s="130">
        <v>0.32400000000000001</v>
      </c>
      <c r="G2983" s="161">
        <f>TRUNC(F2983*D2983,2)</f>
        <v>6.04</v>
      </c>
    </row>
    <row r="2984" spans="1:7" ht="22.5" x14ac:dyDescent="0.2">
      <c r="A2984" s="154">
        <v>88247</v>
      </c>
      <c r="B2984" s="134" t="s">
        <v>4072</v>
      </c>
      <c r="C2984" s="148">
        <v>5.65</v>
      </c>
      <c r="D2984" s="148">
        <v>12.31</v>
      </c>
      <c r="E2984" s="83">
        <v>117.99</v>
      </c>
      <c r="F2984" s="133">
        <v>0.32200000000000001</v>
      </c>
      <c r="G2984" s="161">
        <f>TRUNC(F2984*D2984,2)</f>
        <v>3.96</v>
      </c>
    </row>
    <row r="2985" spans="1:7" x14ac:dyDescent="0.2">
      <c r="A2985" s="311" t="s">
        <v>4138</v>
      </c>
      <c r="B2985" s="311"/>
      <c r="C2985" s="311"/>
      <c r="D2985" s="311"/>
      <c r="E2985" s="311"/>
      <c r="F2985" s="311"/>
      <c r="G2985" s="155">
        <f>SUM(G2983:G2984)</f>
        <v>10</v>
      </c>
    </row>
    <row r="2986" spans="1:7" x14ac:dyDescent="0.2">
      <c r="G2986" s="144"/>
    </row>
    <row r="2987" spans="1:7" ht="21" x14ac:dyDescent="0.2">
      <c r="A2987" s="175" t="s">
        <v>4118</v>
      </c>
      <c r="B2987" s="174" t="s">
        <v>4130</v>
      </c>
      <c r="C2987" s="171" t="s">
        <v>4129</v>
      </c>
      <c r="D2987" s="171" t="s">
        <v>4128</v>
      </c>
      <c r="E2987" s="171" t="s">
        <v>4116</v>
      </c>
      <c r="F2987" s="173" t="s">
        <v>4127</v>
      </c>
      <c r="G2987" s="144"/>
    </row>
    <row r="2988" spans="1:7" ht="33.75" x14ac:dyDescent="0.2">
      <c r="A2988" s="132">
        <v>11950</v>
      </c>
      <c r="B2988" s="128" t="s">
        <v>4617</v>
      </c>
      <c r="C2988" s="130" t="s">
        <v>230</v>
      </c>
      <c r="D2988" s="130">
        <v>0.25</v>
      </c>
      <c r="E2988" s="130">
        <v>2</v>
      </c>
      <c r="F2988" s="127">
        <f>TRUNC(E2988*D2988,2)</f>
        <v>0.5</v>
      </c>
      <c r="G2988" s="144"/>
    </row>
    <row r="2989" spans="1:7" ht="33.75" x14ac:dyDescent="0.2">
      <c r="A2989" s="135">
        <v>2593</v>
      </c>
      <c r="B2989" s="134" t="s">
        <v>4900</v>
      </c>
      <c r="C2989" s="133" t="s">
        <v>230</v>
      </c>
      <c r="D2989" s="133">
        <v>10.44</v>
      </c>
      <c r="E2989" s="133">
        <v>1</v>
      </c>
      <c r="F2989" s="127">
        <f>TRUNC(E2989*D2989,2)</f>
        <v>10.44</v>
      </c>
      <c r="G2989" s="144"/>
    </row>
    <row r="2990" spans="1:7" x14ac:dyDescent="0.2">
      <c r="A2990" s="311" t="s">
        <v>4125</v>
      </c>
      <c r="B2990" s="311"/>
      <c r="C2990" s="311"/>
      <c r="D2990" s="311"/>
      <c r="E2990" s="311"/>
      <c r="F2990" s="165">
        <f>SUM(F2988:F2989)</f>
        <v>10.94</v>
      </c>
      <c r="G2990" s="144"/>
    </row>
    <row r="2991" spans="1:7" x14ac:dyDescent="0.2">
      <c r="G2991" s="144"/>
    </row>
    <row r="2992" spans="1:7" x14ac:dyDescent="0.2">
      <c r="A2992" s="312" t="s">
        <v>4124</v>
      </c>
      <c r="B2992" s="312"/>
      <c r="C2992" s="312"/>
      <c r="D2992" s="312"/>
      <c r="E2992" s="312"/>
      <c r="F2992" s="173">
        <f>F2990+G2985</f>
        <v>20.939999999999998</v>
      </c>
      <c r="G2992" s="144"/>
    </row>
    <row r="2993" spans="1:7" x14ac:dyDescent="0.2">
      <c r="A2993" s="312" t="s">
        <v>4742</v>
      </c>
      <c r="B2993" s="312"/>
      <c r="C2993" s="312"/>
      <c r="D2993" s="312"/>
      <c r="E2993" s="313"/>
      <c r="F2993" s="180">
        <f>TRUNC('compos apresentar'!F2992*bdi!$D$19,2)</f>
        <v>4.25</v>
      </c>
      <c r="G2993" s="144"/>
    </row>
    <row r="2994" spans="1:7" x14ac:dyDescent="0.2">
      <c r="A2994" s="312" t="s">
        <v>4123</v>
      </c>
      <c r="B2994" s="312"/>
      <c r="C2994" s="312"/>
      <c r="D2994" s="312"/>
      <c r="E2994" s="312"/>
      <c r="F2994" s="179">
        <f>SUM(F2992:F2993)</f>
        <v>25.189999999999998</v>
      </c>
      <c r="G2994" s="144"/>
    </row>
    <row r="2995" spans="1:7" x14ac:dyDescent="0.2">
      <c r="A2995" s="178"/>
      <c r="B2995" s="178"/>
      <c r="C2995" s="178"/>
      <c r="D2995" s="178"/>
      <c r="E2995" s="178"/>
      <c r="F2995" s="178"/>
      <c r="G2995" s="144"/>
    </row>
    <row r="2996" spans="1:7" ht="30.75" customHeight="1" x14ac:dyDescent="0.2">
      <c r="A2996" s="317" t="s">
        <v>4901</v>
      </c>
      <c r="B2996" s="317"/>
      <c r="C2996" s="317"/>
      <c r="D2996" s="317"/>
      <c r="E2996" s="317"/>
      <c r="F2996" s="317"/>
      <c r="G2996" s="183" t="s">
        <v>230</v>
      </c>
    </row>
    <row r="2997" spans="1:7" x14ac:dyDescent="0.2">
      <c r="G2997" s="144"/>
    </row>
    <row r="2998" spans="1:7" ht="21" x14ac:dyDescent="0.2">
      <c r="A2998" s="175" t="s">
        <v>4118</v>
      </c>
      <c r="B2998" s="174" t="s">
        <v>4117</v>
      </c>
      <c r="C2998" s="171" t="s">
        <v>4114</v>
      </c>
      <c r="D2998" s="171" t="s">
        <v>4113</v>
      </c>
      <c r="E2998" s="171" t="s">
        <v>4112</v>
      </c>
      <c r="F2998" s="182" t="s">
        <v>4116</v>
      </c>
      <c r="G2998" s="181" t="s">
        <v>4115</v>
      </c>
    </row>
    <row r="2999" spans="1:7" x14ac:dyDescent="0.2">
      <c r="A2999" s="157">
        <v>88264</v>
      </c>
      <c r="B2999" s="131" t="s">
        <v>3955</v>
      </c>
      <c r="C2999" s="152">
        <v>8.56</v>
      </c>
      <c r="D2999" s="152">
        <v>18.649999999999999</v>
      </c>
      <c r="E2999" s="83">
        <v>117.99</v>
      </c>
      <c r="F2999" s="130">
        <v>0.39900000000000002</v>
      </c>
      <c r="G2999" s="161">
        <f>TRUNC(F2999*D2999,2)</f>
        <v>7.44</v>
      </c>
    </row>
    <row r="3000" spans="1:7" ht="22.5" x14ac:dyDescent="0.2">
      <c r="A3000" s="154">
        <v>88247</v>
      </c>
      <c r="B3000" s="134" t="s">
        <v>4072</v>
      </c>
      <c r="C3000" s="148">
        <v>5.65</v>
      </c>
      <c r="D3000" s="148">
        <v>12.31</v>
      </c>
      <c r="E3000" s="83">
        <v>117.99</v>
      </c>
      <c r="F3000" s="133">
        <v>0.4</v>
      </c>
      <c r="G3000" s="161">
        <f>TRUNC(F3000*D3000,2)</f>
        <v>4.92</v>
      </c>
    </row>
    <row r="3001" spans="1:7" x14ac:dyDescent="0.2">
      <c r="A3001" s="311" t="s">
        <v>4138</v>
      </c>
      <c r="B3001" s="311"/>
      <c r="C3001" s="311"/>
      <c r="D3001" s="311"/>
      <c r="E3001" s="311"/>
      <c r="F3001" s="311"/>
      <c r="G3001" s="155">
        <f>SUM(G2999:G3000)</f>
        <v>12.36</v>
      </c>
    </row>
    <row r="3002" spans="1:7" x14ac:dyDescent="0.2">
      <c r="G3002" s="144"/>
    </row>
    <row r="3003" spans="1:7" ht="21" x14ac:dyDescent="0.2">
      <c r="A3003" s="175" t="s">
        <v>4118</v>
      </c>
      <c r="B3003" s="174" t="s">
        <v>4130</v>
      </c>
      <c r="C3003" s="171" t="s">
        <v>4129</v>
      </c>
      <c r="D3003" s="171" t="s">
        <v>4128</v>
      </c>
      <c r="E3003" s="171" t="s">
        <v>4116</v>
      </c>
      <c r="F3003" s="173" t="s">
        <v>4127</v>
      </c>
      <c r="G3003" s="144"/>
    </row>
    <row r="3004" spans="1:7" ht="33.75" x14ac:dyDescent="0.2">
      <c r="A3004" s="132">
        <v>11950</v>
      </c>
      <c r="B3004" s="128" t="s">
        <v>4617</v>
      </c>
      <c r="C3004" s="130" t="s">
        <v>230</v>
      </c>
      <c r="D3004" s="130">
        <v>0.25</v>
      </c>
      <c r="E3004" s="130">
        <v>2</v>
      </c>
      <c r="F3004" s="127">
        <f>TRUNC(E3004*D3004,2)</f>
        <v>0.5</v>
      </c>
      <c r="G3004" s="144"/>
    </row>
    <row r="3005" spans="1:7" ht="33.75" x14ac:dyDescent="0.2">
      <c r="A3005" s="135">
        <v>2570</v>
      </c>
      <c r="B3005" s="134" t="s">
        <v>4902</v>
      </c>
      <c r="C3005" s="133" t="s">
        <v>230</v>
      </c>
      <c r="D3005" s="133">
        <v>15.35</v>
      </c>
      <c r="E3005" s="133">
        <v>1</v>
      </c>
      <c r="F3005" s="127">
        <f>TRUNC(E3005*D3005,2)</f>
        <v>15.35</v>
      </c>
      <c r="G3005" s="144"/>
    </row>
    <row r="3006" spans="1:7" x14ac:dyDescent="0.2">
      <c r="A3006" s="311" t="s">
        <v>4125</v>
      </c>
      <c r="B3006" s="311"/>
      <c r="C3006" s="311"/>
      <c r="D3006" s="311"/>
      <c r="E3006" s="311"/>
      <c r="F3006" s="165">
        <f>SUM(F3004:F3005)</f>
        <v>15.85</v>
      </c>
      <c r="G3006" s="144"/>
    </row>
    <row r="3007" spans="1:7" x14ac:dyDescent="0.2">
      <c r="G3007" s="144"/>
    </row>
    <row r="3008" spans="1:7" x14ac:dyDescent="0.2">
      <c r="A3008" s="312" t="s">
        <v>4124</v>
      </c>
      <c r="B3008" s="312"/>
      <c r="C3008" s="312"/>
      <c r="D3008" s="312"/>
      <c r="E3008" s="312"/>
      <c r="F3008" s="173">
        <f>F3006+G3001</f>
        <v>28.21</v>
      </c>
      <c r="G3008" s="144"/>
    </row>
    <row r="3009" spans="1:7" x14ac:dyDescent="0.2">
      <c r="A3009" s="312" t="s">
        <v>4742</v>
      </c>
      <c r="B3009" s="312"/>
      <c r="C3009" s="312"/>
      <c r="D3009" s="312"/>
      <c r="E3009" s="313"/>
      <c r="F3009" s="180">
        <f>TRUNC('compos apresentar'!F3008*bdi!$D$19,2)</f>
        <v>5.73</v>
      </c>
      <c r="G3009" s="144"/>
    </row>
    <row r="3010" spans="1:7" x14ac:dyDescent="0.2">
      <c r="A3010" s="312" t="s">
        <v>4123</v>
      </c>
      <c r="B3010" s="312"/>
      <c r="C3010" s="312"/>
      <c r="D3010" s="312"/>
      <c r="E3010" s="312"/>
      <c r="F3010" s="179">
        <f>SUM(F3008:F3009)</f>
        <v>33.94</v>
      </c>
      <c r="G3010" s="144"/>
    </row>
    <row r="3011" spans="1:7" x14ac:dyDescent="0.2">
      <c r="A3011" s="178"/>
      <c r="B3011" s="178"/>
      <c r="C3011" s="178"/>
      <c r="D3011" s="178"/>
      <c r="E3011" s="178"/>
      <c r="F3011" s="178"/>
      <c r="G3011" s="144"/>
    </row>
    <row r="3012" spans="1:7" ht="28.5" customHeight="1" x14ac:dyDescent="0.2">
      <c r="A3012" s="317" t="s">
        <v>4903</v>
      </c>
      <c r="B3012" s="317"/>
      <c r="C3012" s="317"/>
      <c r="D3012" s="317"/>
      <c r="E3012" s="317"/>
      <c r="F3012" s="317"/>
      <c r="G3012" s="183" t="s">
        <v>230</v>
      </c>
    </row>
    <row r="3013" spans="1:7" x14ac:dyDescent="0.2">
      <c r="G3013" s="144"/>
    </row>
    <row r="3014" spans="1:7" ht="21" x14ac:dyDescent="0.2">
      <c r="A3014" s="175" t="s">
        <v>4118</v>
      </c>
      <c r="B3014" s="174" t="s">
        <v>4117</v>
      </c>
      <c r="C3014" s="171" t="s">
        <v>4114</v>
      </c>
      <c r="D3014" s="171" t="s">
        <v>4113</v>
      </c>
      <c r="E3014" s="171" t="s">
        <v>4112</v>
      </c>
      <c r="F3014" s="182" t="s">
        <v>4116</v>
      </c>
      <c r="G3014" s="181" t="s">
        <v>4115</v>
      </c>
    </row>
    <row r="3015" spans="1:7" x14ac:dyDescent="0.2">
      <c r="A3015" s="157">
        <v>88264</v>
      </c>
      <c r="B3015" s="131" t="s">
        <v>3955</v>
      </c>
      <c r="C3015" s="152">
        <v>8.56</v>
      </c>
      <c r="D3015" s="152">
        <v>18.649999999999999</v>
      </c>
      <c r="E3015" s="83">
        <v>117.99</v>
      </c>
      <c r="F3015" s="130">
        <v>0.50600000000000001</v>
      </c>
      <c r="G3015" s="161">
        <f>TRUNC(F3015*D3015,2)</f>
        <v>9.43</v>
      </c>
    </row>
    <row r="3016" spans="1:7" ht="22.5" x14ac:dyDescent="0.2">
      <c r="A3016" s="154">
        <v>88247</v>
      </c>
      <c r="B3016" s="134" t="s">
        <v>4072</v>
      </c>
      <c r="C3016" s="148">
        <v>5.65</v>
      </c>
      <c r="D3016" s="148">
        <v>12.31</v>
      </c>
      <c r="E3016" s="83">
        <v>117.99</v>
      </c>
      <c r="F3016" s="133">
        <v>0.50600000000000001</v>
      </c>
      <c r="G3016" s="161">
        <f>TRUNC(F3016*D3016,2)</f>
        <v>6.22</v>
      </c>
    </row>
    <row r="3017" spans="1:7" x14ac:dyDescent="0.2">
      <c r="A3017" s="311" t="s">
        <v>4138</v>
      </c>
      <c r="B3017" s="311"/>
      <c r="C3017" s="311"/>
      <c r="D3017" s="311"/>
      <c r="E3017" s="311"/>
      <c r="F3017" s="311"/>
      <c r="G3017" s="155">
        <f>SUM(G3015:G3016)</f>
        <v>15.649999999999999</v>
      </c>
    </row>
    <row r="3018" spans="1:7" x14ac:dyDescent="0.2">
      <c r="G3018" s="144"/>
    </row>
    <row r="3019" spans="1:7" ht="21" x14ac:dyDescent="0.2">
      <c r="A3019" s="175" t="s">
        <v>4118</v>
      </c>
      <c r="B3019" s="174" t="s">
        <v>4130</v>
      </c>
      <c r="C3019" s="171" t="s">
        <v>4129</v>
      </c>
      <c r="D3019" s="171" t="s">
        <v>4128</v>
      </c>
      <c r="E3019" s="171" t="s">
        <v>4116</v>
      </c>
      <c r="F3019" s="173" t="s">
        <v>4127</v>
      </c>
      <c r="G3019" s="144"/>
    </row>
    <row r="3020" spans="1:7" ht="33.75" x14ac:dyDescent="0.2">
      <c r="A3020" s="132">
        <v>11950</v>
      </c>
      <c r="B3020" s="128" t="s">
        <v>4617</v>
      </c>
      <c r="C3020" s="130" t="s">
        <v>230</v>
      </c>
      <c r="D3020" s="130">
        <v>0.25</v>
      </c>
      <c r="E3020" s="130">
        <v>2</v>
      </c>
      <c r="F3020" s="127">
        <f>TRUNC(E3020*D3020,2)</f>
        <v>0.5</v>
      </c>
      <c r="G3020" s="144"/>
    </row>
    <row r="3021" spans="1:7" ht="33.75" x14ac:dyDescent="0.2">
      <c r="A3021" s="135">
        <v>2588</v>
      </c>
      <c r="B3021" s="134" t="s">
        <v>4904</v>
      </c>
      <c r="C3021" s="133" t="s">
        <v>230</v>
      </c>
      <c r="D3021" s="133">
        <v>22.67</v>
      </c>
      <c r="E3021" s="133">
        <v>1</v>
      </c>
      <c r="F3021" s="127">
        <f>TRUNC(E3021*D3021,2)</f>
        <v>22.67</v>
      </c>
      <c r="G3021" s="144"/>
    </row>
    <row r="3022" spans="1:7" x14ac:dyDescent="0.2">
      <c r="A3022" s="311" t="s">
        <v>4125</v>
      </c>
      <c r="B3022" s="311"/>
      <c r="C3022" s="311"/>
      <c r="D3022" s="311"/>
      <c r="E3022" s="311"/>
      <c r="F3022" s="165">
        <f>SUM(F3020:F3021)</f>
        <v>23.17</v>
      </c>
      <c r="G3022" s="144"/>
    </row>
    <row r="3023" spans="1:7" x14ac:dyDescent="0.2">
      <c r="G3023" s="144"/>
    </row>
    <row r="3024" spans="1:7" x14ac:dyDescent="0.2">
      <c r="A3024" s="312" t="s">
        <v>4124</v>
      </c>
      <c r="B3024" s="312"/>
      <c r="C3024" s="312"/>
      <c r="D3024" s="312"/>
      <c r="E3024" s="312"/>
      <c r="F3024" s="173">
        <f>F3022+G3017</f>
        <v>38.82</v>
      </c>
      <c r="G3024" s="144"/>
    </row>
    <row r="3025" spans="1:7" x14ac:dyDescent="0.2">
      <c r="A3025" s="312" t="s">
        <v>4742</v>
      </c>
      <c r="B3025" s="312"/>
      <c r="C3025" s="312"/>
      <c r="D3025" s="312"/>
      <c r="E3025" s="313"/>
      <c r="F3025" s="180">
        <f>TRUNC('compos apresentar'!F3024*bdi!$D$19,2)</f>
        <v>7.89</v>
      </c>
      <c r="G3025" s="144"/>
    </row>
    <row r="3026" spans="1:7" x14ac:dyDescent="0.2">
      <c r="A3026" s="312" t="s">
        <v>4123</v>
      </c>
      <c r="B3026" s="312"/>
      <c r="C3026" s="312"/>
      <c r="D3026" s="312"/>
      <c r="E3026" s="312"/>
      <c r="F3026" s="179">
        <f>SUM(F3024:F3025)</f>
        <v>46.71</v>
      </c>
      <c r="G3026" s="144"/>
    </row>
    <row r="3027" spans="1:7" x14ac:dyDescent="0.2">
      <c r="A3027" s="178"/>
      <c r="B3027" s="178"/>
      <c r="C3027" s="178"/>
      <c r="D3027" s="178"/>
      <c r="E3027" s="178"/>
      <c r="F3027" s="178"/>
      <c r="G3027" s="144"/>
    </row>
    <row r="3028" spans="1:7" ht="31.5" customHeight="1" x14ac:dyDescent="0.2">
      <c r="A3028" s="317" t="s">
        <v>4905</v>
      </c>
      <c r="B3028" s="317"/>
      <c r="C3028" s="317"/>
      <c r="D3028" s="317"/>
      <c r="E3028" s="317"/>
      <c r="F3028" s="317"/>
      <c r="G3028" s="183" t="s">
        <v>230</v>
      </c>
    </row>
    <row r="3029" spans="1:7" x14ac:dyDescent="0.2">
      <c r="G3029" s="144"/>
    </row>
    <row r="3030" spans="1:7" ht="21" x14ac:dyDescent="0.2">
      <c r="A3030" s="175" t="s">
        <v>4118</v>
      </c>
      <c r="B3030" s="174" t="s">
        <v>4117</v>
      </c>
      <c r="C3030" s="171" t="s">
        <v>4114</v>
      </c>
      <c r="D3030" s="171" t="s">
        <v>4113</v>
      </c>
      <c r="E3030" s="171" t="s">
        <v>4112</v>
      </c>
      <c r="F3030" s="182" t="s">
        <v>4116</v>
      </c>
      <c r="G3030" s="181" t="s">
        <v>4115</v>
      </c>
    </row>
    <row r="3031" spans="1:7" x14ac:dyDescent="0.2">
      <c r="A3031" s="157">
        <v>88264</v>
      </c>
      <c r="B3031" s="131" t="s">
        <v>3955</v>
      </c>
      <c r="C3031" s="152">
        <v>8.56</v>
      </c>
      <c r="D3031" s="152">
        <v>18.649999999999999</v>
      </c>
      <c r="E3031" s="83">
        <v>117.99</v>
      </c>
      <c r="F3031" s="130">
        <v>0.36749999999999999</v>
      </c>
      <c r="G3031" s="161">
        <f>TRUNC(F3031*D3031,2)</f>
        <v>6.85</v>
      </c>
    </row>
    <row r="3032" spans="1:7" ht="22.5" x14ac:dyDescent="0.2">
      <c r="A3032" s="154">
        <v>88247</v>
      </c>
      <c r="B3032" s="134" t="s">
        <v>4072</v>
      </c>
      <c r="C3032" s="148">
        <v>5.65</v>
      </c>
      <c r="D3032" s="148">
        <v>12.31</v>
      </c>
      <c r="E3032" s="83">
        <v>117.99</v>
      </c>
      <c r="F3032" s="133">
        <v>0.36699999999999999</v>
      </c>
      <c r="G3032" s="161">
        <f>TRUNC(F3032*D3032,2)</f>
        <v>4.51</v>
      </c>
    </row>
    <row r="3033" spans="1:7" x14ac:dyDescent="0.2">
      <c r="A3033" s="311" t="s">
        <v>4138</v>
      </c>
      <c r="B3033" s="311"/>
      <c r="C3033" s="311"/>
      <c r="D3033" s="311"/>
      <c r="E3033" s="311"/>
      <c r="F3033" s="311"/>
      <c r="G3033" s="155">
        <f>SUM(G3031:G3032)</f>
        <v>11.36</v>
      </c>
    </row>
    <row r="3034" spans="1:7" x14ac:dyDescent="0.2">
      <c r="G3034" s="144"/>
    </row>
    <row r="3035" spans="1:7" ht="21" x14ac:dyDescent="0.2">
      <c r="A3035" s="175" t="s">
        <v>4118</v>
      </c>
      <c r="B3035" s="174" t="s">
        <v>4130</v>
      </c>
      <c r="C3035" s="171" t="s">
        <v>4129</v>
      </c>
      <c r="D3035" s="171" t="s">
        <v>4128</v>
      </c>
      <c r="E3035" s="171" t="s">
        <v>4116</v>
      </c>
      <c r="F3035" s="173" t="s">
        <v>4127</v>
      </c>
      <c r="G3035" s="144"/>
    </row>
    <row r="3036" spans="1:7" ht="33.75" x14ac:dyDescent="0.2">
      <c r="A3036" s="132">
        <v>11950</v>
      </c>
      <c r="B3036" s="128" t="s">
        <v>4617</v>
      </c>
      <c r="C3036" s="130" t="s">
        <v>230</v>
      </c>
      <c r="D3036" s="130">
        <v>0.25</v>
      </c>
      <c r="E3036" s="130">
        <v>2</v>
      </c>
      <c r="F3036" s="127">
        <f>TRUNC(E3036*D3036,2)</f>
        <v>0.5</v>
      </c>
      <c r="G3036" s="144"/>
    </row>
    <row r="3037" spans="1:7" ht="33.75" x14ac:dyDescent="0.2">
      <c r="A3037" s="135">
        <v>2574</v>
      </c>
      <c r="B3037" s="134" t="s">
        <v>4906</v>
      </c>
      <c r="C3037" s="133" t="s">
        <v>230</v>
      </c>
      <c r="D3037" s="133">
        <v>11.97</v>
      </c>
      <c r="E3037" s="133">
        <v>1</v>
      </c>
      <c r="F3037" s="127">
        <f>TRUNC(E3037*D3037,2)</f>
        <v>11.97</v>
      </c>
      <c r="G3037" s="144"/>
    </row>
    <row r="3038" spans="1:7" x14ac:dyDescent="0.2">
      <c r="A3038" s="311" t="s">
        <v>4125</v>
      </c>
      <c r="B3038" s="311"/>
      <c r="C3038" s="311"/>
      <c r="D3038" s="311"/>
      <c r="E3038" s="311"/>
      <c r="F3038" s="165">
        <f>SUM(F3036:F3037)</f>
        <v>12.47</v>
      </c>
      <c r="G3038" s="144"/>
    </row>
    <row r="3039" spans="1:7" x14ac:dyDescent="0.2">
      <c r="G3039" s="144"/>
    </row>
    <row r="3040" spans="1:7" x14ac:dyDescent="0.2">
      <c r="A3040" s="312" t="s">
        <v>4124</v>
      </c>
      <c r="B3040" s="312"/>
      <c r="C3040" s="312"/>
      <c r="D3040" s="312"/>
      <c r="E3040" s="312"/>
      <c r="F3040" s="173">
        <f>F3038+G3033</f>
        <v>23.83</v>
      </c>
      <c r="G3040" s="144"/>
    </row>
    <row r="3041" spans="1:7" x14ac:dyDescent="0.2">
      <c r="A3041" s="312" t="s">
        <v>4742</v>
      </c>
      <c r="B3041" s="312"/>
      <c r="C3041" s="312"/>
      <c r="D3041" s="312"/>
      <c r="E3041" s="313"/>
      <c r="F3041" s="180">
        <f>TRUNC('compos apresentar'!F3040*bdi!$D$19,2)</f>
        <v>4.84</v>
      </c>
      <c r="G3041" s="144"/>
    </row>
    <row r="3042" spans="1:7" x14ac:dyDescent="0.2">
      <c r="A3042" s="312" t="s">
        <v>4123</v>
      </c>
      <c r="B3042" s="312"/>
      <c r="C3042" s="312"/>
      <c r="D3042" s="312"/>
      <c r="E3042" s="312"/>
      <c r="F3042" s="179">
        <f>SUM(F3040:F3041)</f>
        <v>28.669999999999998</v>
      </c>
      <c r="G3042" s="144"/>
    </row>
    <row r="3043" spans="1:7" x14ac:dyDescent="0.2">
      <c r="A3043" s="178"/>
      <c r="B3043" s="178"/>
      <c r="C3043" s="178"/>
      <c r="D3043" s="178"/>
      <c r="E3043" s="178"/>
      <c r="F3043" s="178"/>
      <c r="G3043" s="144"/>
    </row>
    <row r="3044" spans="1:7" ht="27" customHeight="1" x14ac:dyDescent="0.2">
      <c r="A3044" s="317" t="s">
        <v>4907</v>
      </c>
      <c r="B3044" s="317"/>
      <c r="C3044" s="317"/>
      <c r="D3044" s="317"/>
      <c r="E3044" s="317"/>
      <c r="F3044" s="317"/>
      <c r="G3044" s="183" t="s">
        <v>230</v>
      </c>
    </row>
    <row r="3045" spans="1:7" x14ac:dyDescent="0.2">
      <c r="G3045" s="144"/>
    </row>
    <row r="3046" spans="1:7" ht="21" x14ac:dyDescent="0.2">
      <c r="A3046" s="175" t="s">
        <v>4118</v>
      </c>
      <c r="B3046" s="174" t="s">
        <v>4117</v>
      </c>
      <c r="C3046" s="171" t="s">
        <v>4114</v>
      </c>
      <c r="D3046" s="171" t="s">
        <v>4113</v>
      </c>
      <c r="E3046" s="171" t="s">
        <v>4112</v>
      </c>
      <c r="F3046" s="182" t="s">
        <v>4116</v>
      </c>
      <c r="G3046" s="181" t="s">
        <v>4115</v>
      </c>
    </row>
    <row r="3047" spans="1:7" x14ac:dyDescent="0.2">
      <c r="A3047" s="157">
        <v>88264</v>
      </c>
      <c r="B3047" s="131" t="s">
        <v>3955</v>
      </c>
      <c r="C3047" s="152">
        <v>8.56</v>
      </c>
      <c r="D3047" s="152">
        <v>18.649999999999999</v>
      </c>
      <c r="E3047" s="83">
        <v>117.99</v>
      </c>
      <c r="F3047" s="130">
        <v>0.46700000000000003</v>
      </c>
      <c r="G3047" s="161">
        <f>TRUNC(F3047*D3047,2)</f>
        <v>8.6999999999999993</v>
      </c>
    </row>
    <row r="3048" spans="1:7" ht="22.5" x14ac:dyDescent="0.2">
      <c r="A3048" s="154">
        <v>88247</v>
      </c>
      <c r="B3048" s="134" t="s">
        <v>4072</v>
      </c>
      <c r="C3048" s="148">
        <v>5.65</v>
      </c>
      <c r="D3048" s="148">
        <v>12.31</v>
      </c>
      <c r="E3048" s="83">
        <v>117.99</v>
      </c>
      <c r="F3048" s="133">
        <v>0.47</v>
      </c>
      <c r="G3048" s="161">
        <f>TRUNC(F3048*D3048,2)</f>
        <v>5.78</v>
      </c>
    </row>
    <row r="3049" spans="1:7" x14ac:dyDescent="0.2">
      <c r="A3049" s="311" t="s">
        <v>4138</v>
      </c>
      <c r="B3049" s="311"/>
      <c r="C3049" s="311"/>
      <c r="D3049" s="311"/>
      <c r="E3049" s="311"/>
      <c r="F3049" s="311"/>
      <c r="G3049" s="155">
        <f>SUM(G3047:G3048)</f>
        <v>14.48</v>
      </c>
    </row>
    <row r="3050" spans="1:7" x14ac:dyDescent="0.2">
      <c r="G3050" s="144"/>
    </row>
    <row r="3051" spans="1:7" ht="21" x14ac:dyDescent="0.2">
      <c r="A3051" s="175" t="s">
        <v>4118</v>
      </c>
      <c r="B3051" s="174" t="s">
        <v>4130</v>
      </c>
      <c r="C3051" s="171" t="s">
        <v>4129</v>
      </c>
      <c r="D3051" s="171" t="s">
        <v>4128</v>
      </c>
      <c r="E3051" s="171" t="s">
        <v>4116</v>
      </c>
      <c r="F3051" s="173" t="s">
        <v>4127</v>
      </c>
      <c r="G3051" s="144"/>
    </row>
    <row r="3052" spans="1:7" ht="33.75" x14ac:dyDescent="0.2">
      <c r="A3052" s="132">
        <v>11950</v>
      </c>
      <c r="B3052" s="128" t="s">
        <v>4617</v>
      </c>
      <c r="C3052" s="130" t="s">
        <v>230</v>
      </c>
      <c r="D3052" s="130">
        <v>0.25</v>
      </c>
      <c r="E3052" s="130">
        <v>2</v>
      </c>
      <c r="F3052" s="127">
        <f>TRUNC(E3052*D3052,2)</f>
        <v>0.5</v>
      </c>
      <c r="G3052" s="144"/>
    </row>
    <row r="3053" spans="1:7" ht="33.75" x14ac:dyDescent="0.2">
      <c r="A3053" s="135">
        <v>2586</v>
      </c>
      <c r="B3053" s="134" t="s">
        <v>4908</v>
      </c>
      <c r="C3053" s="133" t="s">
        <v>230</v>
      </c>
      <c r="D3053" s="133">
        <v>18.12</v>
      </c>
      <c r="E3053" s="133">
        <v>1</v>
      </c>
      <c r="F3053" s="127">
        <f>TRUNC(E3053*D3053,2)</f>
        <v>18.12</v>
      </c>
      <c r="G3053" s="144"/>
    </row>
    <row r="3054" spans="1:7" x14ac:dyDescent="0.2">
      <c r="A3054" s="311" t="s">
        <v>4125</v>
      </c>
      <c r="B3054" s="311"/>
      <c r="C3054" s="311"/>
      <c r="D3054" s="311"/>
      <c r="E3054" s="311"/>
      <c r="F3054" s="165">
        <f>SUM(F3052:F3053)</f>
        <v>18.62</v>
      </c>
      <c r="G3054" s="144"/>
    </row>
    <row r="3055" spans="1:7" x14ac:dyDescent="0.2">
      <c r="G3055" s="144"/>
    </row>
    <row r="3056" spans="1:7" x14ac:dyDescent="0.2">
      <c r="A3056" s="312" t="s">
        <v>4124</v>
      </c>
      <c r="B3056" s="312"/>
      <c r="C3056" s="312"/>
      <c r="D3056" s="312"/>
      <c r="E3056" s="312"/>
      <c r="F3056" s="173">
        <f>F3054+G3049</f>
        <v>33.1</v>
      </c>
      <c r="G3056" s="144"/>
    </row>
    <row r="3057" spans="1:7" x14ac:dyDescent="0.2">
      <c r="A3057" s="312" t="s">
        <v>4742</v>
      </c>
      <c r="B3057" s="312"/>
      <c r="C3057" s="312"/>
      <c r="D3057" s="312"/>
      <c r="E3057" s="313"/>
      <c r="F3057" s="180">
        <f>TRUNC('compos apresentar'!F3056*bdi!$D$19,2)</f>
        <v>6.73</v>
      </c>
      <c r="G3057" s="144"/>
    </row>
    <row r="3058" spans="1:7" x14ac:dyDescent="0.2">
      <c r="A3058" s="312" t="s">
        <v>4123</v>
      </c>
      <c r="B3058" s="312"/>
      <c r="C3058" s="312"/>
      <c r="D3058" s="312"/>
      <c r="E3058" s="312"/>
      <c r="F3058" s="179">
        <f>SUM(F3056:F3057)</f>
        <v>39.83</v>
      </c>
      <c r="G3058" s="144"/>
    </row>
    <row r="3059" spans="1:7" x14ac:dyDescent="0.2">
      <c r="A3059" s="178"/>
      <c r="B3059" s="178"/>
      <c r="C3059" s="178"/>
      <c r="D3059" s="178"/>
      <c r="E3059" s="178"/>
      <c r="F3059" s="178"/>
      <c r="G3059" s="144"/>
    </row>
    <row r="3060" spans="1:7" x14ac:dyDescent="0.2">
      <c r="A3060" s="317" t="s">
        <v>4909</v>
      </c>
      <c r="B3060" s="317"/>
      <c r="C3060" s="317"/>
      <c r="D3060" s="317"/>
      <c r="E3060" s="317"/>
      <c r="F3060" s="317"/>
      <c r="G3060" s="183" t="s">
        <v>230</v>
      </c>
    </row>
    <row r="3061" spans="1:7" x14ac:dyDescent="0.2">
      <c r="G3061" s="144"/>
    </row>
    <row r="3062" spans="1:7" ht="21" x14ac:dyDescent="0.2">
      <c r="A3062" s="175" t="s">
        <v>4118</v>
      </c>
      <c r="B3062" s="174" t="s">
        <v>4117</v>
      </c>
      <c r="C3062" s="171" t="s">
        <v>4114</v>
      </c>
      <c r="D3062" s="171" t="s">
        <v>4113</v>
      </c>
      <c r="E3062" s="171" t="s">
        <v>4112</v>
      </c>
      <c r="F3062" s="182" t="s">
        <v>4116</v>
      </c>
      <c r="G3062" s="181" t="s">
        <v>4115</v>
      </c>
    </row>
    <row r="3063" spans="1:7" x14ac:dyDescent="0.2">
      <c r="A3063" s="157">
        <v>88264</v>
      </c>
      <c r="B3063" s="131" t="s">
        <v>3955</v>
      </c>
      <c r="C3063" s="152">
        <v>8.56</v>
      </c>
      <c r="D3063" s="152">
        <v>18.649999999999999</v>
      </c>
      <c r="E3063" s="83">
        <v>117.99</v>
      </c>
      <c r="F3063" s="130">
        <v>0.08</v>
      </c>
      <c r="G3063" s="161">
        <f>TRUNC(F3063*D3063,2)</f>
        <v>1.49</v>
      </c>
    </row>
    <row r="3064" spans="1:7" ht="22.5" x14ac:dyDescent="0.2">
      <c r="A3064" s="154">
        <v>88247</v>
      </c>
      <c r="B3064" s="134" t="s">
        <v>4072</v>
      </c>
      <c r="C3064" s="148">
        <v>5.65</v>
      </c>
      <c r="D3064" s="148">
        <v>12.31</v>
      </c>
      <c r="E3064" s="83">
        <v>117.99</v>
      </c>
      <c r="F3064" s="133">
        <v>8.1000000000000003E-2</v>
      </c>
      <c r="G3064" s="161">
        <f>TRUNC(F3064*D3064,2)</f>
        <v>0.99</v>
      </c>
    </row>
    <row r="3065" spans="1:7" x14ac:dyDescent="0.2">
      <c r="A3065" s="311" t="s">
        <v>4138</v>
      </c>
      <c r="B3065" s="311"/>
      <c r="C3065" s="311"/>
      <c r="D3065" s="311"/>
      <c r="E3065" s="311"/>
      <c r="F3065" s="311"/>
      <c r="G3065" s="155">
        <f>SUM(G3063:G3064)</f>
        <v>2.48</v>
      </c>
    </row>
    <row r="3066" spans="1:7" x14ac:dyDescent="0.2">
      <c r="G3066" s="144"/>
    </row>
    <row r="3067" spans="1:7" ht="21" x14ac:dyDescent="0.2">
      <c r="A3067" s="175" t="s">
        <v>4118</v>
      </c>
      <c r="B3067" s="174" t="s">
        <v>4130</v>
      </c>
      <c r="C3067" s="171" t="s">
        <v>4129</v>
      </c>
      <c r="D3067" s="171" t="s">
        <v>4128</v>
      </c>
      <c r="E3067" s="171" t="s">
        <v>4116</v>
      </c>
      <c r="F3067" s="173" t="s">
        <v>4127</v>
      </c>
      <c r="G3067" s="144"/>
    </row>
    <row r="3068" spans="1:7" x14ac:dyDescent="0.2">
      <c r="A3068" s="132">
        <v>4030</v>
      </c>
      <c r="B3068" s="128" t="s">
        <v>4910</v>
      </c>
      <c r="C3068" s="130" t="s">
        <v>230</v>
      </c>
      <c r="D3068" s="130">
        <v>2.5099999999999998</v>
      </c>
      <c r="E3068" s="130">
        <v>1</v>
      </c>
      <c r="F3068" s="127">
        <f>TRUNC(E3068*D3068,2)</f>
        <v>2.5099999999999998</v>
      </c>
      <c r="G3068" s="144"/>
    </row>
    <row r="3069" spans="1:7" x14ac:dyDescent="0.2">
      <c r="A3069" s="311" t="s">
        <v>4125</v>
      </c>
      <c r="B3069" s="311"/>
      <c r="C3069" s="311"/>
      <c r="D3069" s="311"/>
      <c r="E3069" s="311"/>
      <c r="F3069" s="165">
        <f>SUM(F3068:F3068)</f>
        <v>2.5099999999999998</v>
      </c>
      <c r="G3069" s="144"/>
    </row>
    <row r="3070" spans="1:7" x14ac:dyDescent="0.2">
      <c r="G3070" s="144"/>
    </row>
    <row r="3071" spans="1:7" x14ac:dyDescent="0.2">
      <c r="A3071" s="312" t="s">
        <v>4124</v>
      </c>
      <c r="B3071" s="312"/>
      <c r="C3071" s="312"/>
      <c r="D3071" s="312"/>
      <c r="E3071" s="312"/>
      <c r="F3071" s="173">
        <f>F3069+G3065</f>
        <v>4.99</v>
      </c>
      <c r="G3071" s="144"/>
    </row>
    <row r="3072" spans="1:7" x14ac:dyDescent="0.2">
      <c r="A3072" s="312" t="s">
        <v>4742</v>
      </c>
      <c r="B3072" s="312"/>
      <c r="C3072" s="312"/>
      <c r="D3072" s="312"/>
      <c r="E3072" s="313"/>
      <c r="F3072" s="180">
        <f>TRUNC('compos apresentar'!F3071*bdi!$D$19,2)</f>
        <v>1.01</v>
      </c>
      <c r="G3072" s="144"/>
    </row>
    <row r="3073" spans="1:7" x14ac:dyDescent="0.2">
      <c r="A3073" s="312" t="s">
        <v>4123</v>
      </c>
      <c r="B3073" s="312"/>
      <c r="C3073" s="312"/>
      <c r="D3073" s="312"/>
      <c r="E3073" s="312"/>
      <c r="F3073" s="179">
        <f>SUM(F3071:F3072)</f>
        <v>6</v>
      </c>
      <c r="G3073" s="144"/>
    </row>
    <row r="3074" spans="1:7" x14ac:dyDescent="0.2">
      <c r="A3074" s="178"/>
      <c r="B3074" s="178"/>
      <c r="C3074" s="178"/>
      <c r="D3074" s="178"/>
      <c r="E3074" s="178"/>
      <c r="F3074" s="178"/>
      <c r="G3074" s="144"/>
    </row>
    <row r="3075" spans="1:7" x14ac:dyDescent="0.2">
      <c r="A3075" s="317" t="s">
        <v>4911</v>
      </c>
      <c r="B3075" s="317"/>
      <c r="C3075" s="317"/>
      <c r="D3075" s="317"/>
      <c r="E3075" s="317"/>
      <c r="F3075" s="317"/>
      <c r="G3075" s="183" t="s">
        <v>230</v>
      </c>
    </row>
    <row r="3076" spans="1:7" x14ac:dyDescent="0.2">
      <c r="G3076" s="144"/>
    </row>
    <row r="3077" spans="1:7" ht="21" x14ac:dyDescent="0.2">
      <c r="A3077" s="175" t="s">
        <v>4118</v>
      </c>
      <c r="B3077" s="174" t="s">
        <v>4117</v>
      </c>
      <c r="C3077" s="171" t="s">
        <v>4114</v>
      </c>
      <c r="D3077" s="171" t="s">
        <v>4113</v>
      </c>
      <c r="E3077" s="171" t="s">
        <v>4112</v>
      </c>
      <c r="F3077" s="182" t="s">
        <v>4116</v>
      </c>
      <c r="G3077" s="181" t="s">
        <v>4115</v>
      </c>
    </row>
    <row r="3078" spans="1:7" x14ac:dyDescent="0.2">
      <c r="A3078" s="157">
        <v>88264</v>
      </c>
      <c r="B3078" s="131" t="s">
        <v>3955</v>
      </c>
      <c r="C3078" s="152">
        <v>8.56</v>
      </c>
      <c r="D3078" s="152">
        <v>18.649999999999999</v>
      </c>
      <c r="E3078" s="83">
        <v>117.99</v>
      </c>
      <c r="F3078" s="130">
        <v>0.08</v>
      </c>
      <c r="G3078" s="161">
        <f>TRUNC(F3078*D3078,2)</f>
        <v>1.49</v>
      </c>
    </row>
    <row r="3079" spans="1:7" ht="22.5" x14ac:dyDescent="0.2">
      <c r="A3079" s="154">
        <v>88247</v>
      </c>
      <c r="B3079" s="134" t="s">
        <v>4072</v>
      </c>
      <c r="C3079" s="148">
        <v>5.65</v>
      </c>
      <c r="D3079" s="148">
        <v>12.31</v>
      </c>
      <c r="E3079" s="83">
        <v>117.99</v>
      </c>
      <c r="F3079" s="133">
        <v>8.1000000000000003E-2</v>
      </c>
      <c r="G3079" s="161">
        <f>TRUNC(F3079*D3079,2)</f>
        <v>0.99</v>
      </c>
    </row>
    <row r="3080" spans="1:7" x14ac:dyDescent="0.2">
      <c r="A3080" s="311" t="s">
        <v>4138</v>
      </c>
      <c r="B3080" s="311"/>
      <c r="C3080" s="311"/>
      <c r="D3080" s="311"/>
      <c r="E3080" s="311"/>
      <c r="F3080" s="311"/>
      <c r="G3080" s="155">
        <f>SUM(G3078:G3079)</f>
        <v>2.48</v>
      </c>
    </row>
    <row r="3081" spans="1:7" x14ac:dyDescent="0.2">
      <c r="G3081" s="144"/>
    </row>
    <row r="3082" spans="1:7" ht="21" x14ac:dyDescent="0.2">
      <c r="A3082" s="175" t="s">
        <v>4118</v>
      </c>
      <c r="B3082" s="174" t="s">
        <v>4130</v>
      </c>
      <c r="C3082" s="171" t="s">
        <v>4129</v>
      </c>
      <c r="D3082" s="171" t="s">
        <v>4128</v>
      </c>
      <c r="E3082" s="171" t="s">
        <v>4116</v>
      </c>
      <c r="F3082" s="173" t="s">
        <v>4127</v>
      </c>
      <c r="G3082" s="144"/>
    </row>
    <row r="3083" spans="1:7" ht="22.5" x14ac:dyDescent="0.2">
      <c r="A3083" s="132">
        <v>4029</v>
      </c>
      <c r="B3083" s="128" t="s">
        <v>4912</v>
      </c>
      <c r="C3083" s="130" t="s">
        <v>230</v>
      </c>
      <c r="D3083" s="130">
        <v>1.89</v>
      </c>
      <c r="E3083" s="130">
        <v>1</v>
      </c>
      <c r="F3083" s="127">
        <f>TRUNC(E3083*D3083,2)</f>
        <v>1.89</v>
      </c>
      <c r="G3083" s="144"/>
    </row>
    <row r="3084" spans="1:7" x14ac:dyDescent="0.2">
      <c r="A3084" s="311" t="s">
        <v>4125</v>
      </c>
      <c r="B3084" s="311"/>
      <c r="C3084" s="311"/>
      <c r="D3084" s="311"/>
      <c r="E3084" s="311"/>
      <c r="F3084" s="165">
        <f>SUM(F3083:F3083)</f>
        <v>1.89</v>
      </c>
      <c r="G3084" s="144"/>
    </row>
    <row r="3085" spans="1:7" x14ac:dyDescent="0.2">
      <c r="G3085" s="144"/>
    </row>
    <row r="3086" spans="1:7" x14ac:dyDescent="0.2">
      <c r="A3086" s="312" t="s">
        <v>4124</v>
      </c>
      <c r="B3086" s="312"/>
      <c r="C3086" s="312"/>
      <c r="D3086" s="312"/>
      <c r="E3086" s="312"/>
      <c r="F3086" s="173">
        <f>F3084+G3080</f>
        <v>4.37</v>
      </c>
      <c r="G3086" s="144"/>
    </row>
    <row r="3087" spans="1:7" x14ac:dyDescent="0.2">
      <c r="A3087" s="312" t="s">
        <v>4742</v>
      </c>
      <c r="B3087" s="312"/>
      <c r="C3087" s="312"/>
      <c r="D3087" s="312"/>
      <c r="E3087" s="313"/>
      <c r="F3087" s="180">
        <f>TRUNC('compos apresentar'!F3086*bdi!$D$19,2)</f>
        <v>0.88</v>
      </c>
      <c r="G3087" s="144"/>
    </row>
    <row r="3088" spans="1:7" x14ac:dyDescent="0.2">
      <c r="A3088" s="312" t="s">
        <v>4123</v>
      </c>
      <c r="B3088" s="312"/>
      <c r="C3088" s="312"/>
      <c r="D3088" s="312"/>
      <c r="E3088" s="312"/>
      <c r="F3088" s="179">
        <f>SUM(F3086:F3087)</f>
        <v>5.25</v>
      </c>
      <c r="G3088" s="144"/>
    </row>
    <row r="3089" spans="1:7" x14ac:dyDescent="0.2">
      <c r="A3089" s="178"/>
      <c r="B3089" s="178"/>
      <c r="C3089" s="178"/>
      <c r="D3089" s="178"/>
      <c r="E3089" s="178"/>
      <c r="F3089" s="178"/>
      <c r="G3089" s="144"/>
    </row>
    <row r="3090" spans="1:7" x14ac:dyDescent="0.2">
      <c r="A3090" s="317" t="s">
        <v>4913</v>
      </c>
      <c r="B3090" s="317"/>
      <c r="C3090" s="317"/>
      <c r="D3090" s="317"/>
      <c r="E3090" s="317"/>
      <c r="F3090" s="317"/>
      <c r="G3090" s="183" t="s">
        <v>230</v>
      </c>
    </row>
    <row r="3091" spans="1:7" x14ac:dyDescent="0.2">
      <c r="G3091" s="144"/>
    </row>
    <row r="3092" spans="1:7" ht="21" x14ac:dyDescent="0.2">
      <c r="A3092" s="175" t="s">
        <v>4118</v>
      </c>
      <c r="B3092" s="174" t="s">
        <v>4117</v>
      </c>
      <c r="C3092" s="171" t="s">
        <v>4114</v>
      </c>
      <c r="D3092" s="171" t="s">
        <v>4113</v>
      </c>
      <c r="E3092" s="171" t="s">
        <v>4112</v>
      </c>
      <c r="F3092" s="182" t="s">
        <v>4116</v>
      </c>
      <c r="G3092" s="181" t="s">
        <v>4115</v>
      </c>
    </row>
    <row r="3093" spans="1:7" x14ac:dyDescent="0.2">
      <c r="A3093" s="157">
        <v>88264</v>
      </c>
      <c r="B3093" s="131" t="s">
        <v>3955</v>
      </c>
      <c r="C3093" s="152">
        <v>8.56</v>
      </c>
      <c r="D3093" s="152">
        <v>18.649999999999999</v>
      </c>
      <c r="E3093" s="83">
        <v>117.99</v>
      </c>
      <c r="F3093" s="130">
        <v>0.34150000000000003</v>
      </c>
      <c r="G3093" s="161">
        <f>TRUNC(F3093*D3093,2)</f>
        <v>6.36</v>
      </c>
    </row>
    <row r="3094" spans="1:7" ht="22.5" x14ac:dyDescent="0.2">
      <c r="A3094" s="154">
        <v>88247</v>
      </c>
      <c r="B3094" s="134" t="s">
        <v>4072</v>
      </c>
      <c r="C3094" s="148">
        <v>5.65</v>
      </c>
      <c r="D3094" s="148">
        <v>12.31</v>
      </c>
      <c r="E3094" s="83">
        <v>117.99</v>
      </c>
      <c r="F3094" s="133">
        <v>0.34200000000000003</v>
      </c>
      <c r="G3094" s="161">
        <f>TRUNC(F3094*D3094,2)</f>
        <v>4.21</v>
      </c>
    </row>
    <row r="3095" spans="1:7" x14ac:dyDescent="0.2">
      <c r="A3095" s="311" t="s">
        <v>4138</v>
      </c>
      <c r="B3095" s="311"/>
      <c r="C3095" s="311"/>
      <c r="D3095" s="311"/>
      <c r="E3095" s="311"/>
      <c r="F3095" s="311"/>
      <c r="G3095" s="155">
        <f>SUM(G3093:G3094)</f>
        <v>10.57</v>
      </c>
    </row>
    <row r="3096" spans="1:7" x14ac:dyDescent="0.2">
      <c r="G3096" s="144"/>
    </row>
    <row r="3097" spans="1:7" ht="21" x14ac:dyDescent="0.2">
      <c r="A3097" s="175" t="s">
        <v>4118</v>
      </c>
      <c r="B3097" s="174" t="s">
        <v>4130</v>
      </c>
      <c r="C3097" s="171" t="s">
        <v>4129</v>
      </c>
      <c r="D3097" s="171" t="s">
        <v>4128</v>
      </c>
      <c r="E3097" s="171" t="s">
        <v>4116</v>
      </c>
      <c r="F3097" s="173" t="s">
        <v>4127</v>
      </c>
      <c r="G3097" s="144"/>
    </row>
    <row r="3098" spans="1:7" x14ac:dyDescent="0.2">
      <c r="A3098" s="132">
        <v>4028</v>
      </c>
      <c r="B3098" s="128" t="s">
        <v>432</v>
      </c>
      <c r="C3098" s="130" t="s">
        <v>230</v>
      </c>
      <c r="D3098" s="130">
        <v>7.26</v>
      </c>
      <c r="E3098" s="130">
        <v>1</v>
      </c>
      <c r="F3098" s="127">
        <f>TRUNC(E3098*D3098,2)</f>
        <v>7.26</v>
      </c>
      <c r="G3098" s="144"/>
    </row>
    <row r="3099" spans="1:7" x14ac:dyDescent="0.2">
      <c r="A3099" s="311" t="s">
        <v>4125</v>
      </c>
      <c r="B3099" s="311"/>
      <c r="C3099" s="311"/>
      <c r="D3099" s="311"/>
      <c r="E3099" s="311"/>
      <c r="F3099" s="165">
        <f>SUM(F3098:F3098)</f>
        <v>7.26</v>
      </c>
      <c r="G3099" s="144"/>
    </row>
    <row r="3100" spans="1:7" x14ac:dyDescent="0.2">
      <c r="G3100" s="144"/>
    </row>
    <row r="3101" spans="1:7" x14ac:dyDescent="0.2">
      <c r="A3101" s="312" t="s">
        <v>4124</v>
      </c>
      <c r="B3101" s="312"/>
      <c r="C3101" s="312"/>
      <c r="D3101" s="312"/>
      <c r="E3101" s="312"/>
      <c r="F3101" s="173">
        <f>F3099+G3095</f>
        <v>17.829999999999998</v>
      </c>
      <c r="G3101" s="144"/>
    </row>
    <row r="3102" spans="1:7" x14ac:dyDescent="0.2">
      <c r="A3102" s="312" t="s">
        <v>4742</v>
      </c>
      <c r="B3102" s="312"/>
      <c r="C3102" s="312"/>
      <c r="D3102" s="312"/>
      <c r="E3102" s="313"/>
      <c r="F3102" s="180">
        <f>TRUNC('compos apresentar'!F3101*bdi!$D$19,2)</f>
        <v>3.62</v>
      </c>
      <c r="G3102" s="144"/>
    </row>
    <row r="3103" spans="1:7" x14ac:dyDescent="0.2">
      <c r="A3103" s="312" t="s">
        <v>4123</v>
      </c>
      <c r="B3103" s="312"/>
      <c r="C3103" s="312"/>
      <c r="D3103" s="312"/>
      <c r="E3103" s="312"/>
      <c r="F3103" s="179">
        <f>SUM(F3101:F3102)</f>
        <v>21.45</v>
      </c>
      <c r="G3103" s="144"/>
    </row>
    <row r="3104" spans="1:7" x14ac:dyDescent="0.2">
      <c r="A3104" s="178"/>
      <c r="B3104" s="178"/>
      <c r="C3104" s="178"/>
      <c r="D3104" s="178"/>
      <c r="E3104" s="178"/>
      <c r="F3104" s="178"/>
      <c r="G3104" s="144"/>
    </row>
    <row r="3105" spans="1:7" x14ac:dyDescent="0.2">
      <c r="A3105" s="317" t="s">
        <v>4914</v>
      </c>
      <c r="B3105" s="317"/>
      <c r="C3105" s="317"/>
      <c r="D3105" s="317"/>
      <c r="E3105" s="317"/>
      <c r="F3105" s="317"/>
      <c r="G3105" s="183" t="s">
        <v>230</v>
      </c>
    </row>
    <row r="3106" spans="1:7" x14ac:dyDescent="0.2">
      <c r="G3106" s="144"/>
    </row>
    <row r="3107" spans="1:7" ht="21" x14ac:dyDescent="0.2">
      <c r="A3107" s="175" t="s">
        <v>4118</v>
      </c>
      <c r="B3107" s="174" t="s">
        <v>4117</v>
      </c>
      <c r="C3107" s="171" t="s">
        <v>4114</v>
      </c>
      <c r="D3107" s="171" t="s">
        <v>4113</v>
      </c>
      <c r="E3107" s="171" t="s">
        <v>4112</v>
      </c>
      <c r="F3107" s="182" t="s">
        <v>4116</v>
      </c>
      <c r="G3107" s="181" t="s">
        <v>4115</v>
      </c>
    </row>
    <row r="3108" spans="1:7" x14ac:dyDescent="0.2">
      <c r="A3108" s="157">
        <v>88264</v>
      </c>
      <c r="B3108" s="131" t="s">
        <v>3955</v>
      </c>
      <c r="C3108" s="152">
        <v>8.56</v>
      </c>
      <c r="D3108" s="152">
        <v>18.649999999999999</v>
      </c>
      <c r="E3108" s="83">
        <v>117.99</v>
      </c>
      <c r="F3108" s="130">
        <v>3.0499999999999999E-2</v>
      </c>
      <c r="G3108" s="161">
        <f>TRUNC(F3108*D3108,2)</f>
        <v>0.56000000000000005</v>
      </c>
    </row>
    <row r="3109" spans="1:7" ht="22.5" x14ac:dyDescent="0.2">
      <c r="A3109" s="154">
        <v>88247</v>
      </c>
      <c r="B3109" s="134" t="s">
        <v>4072</v>
      </c>
      <c r="C3109" s="148">
        <v>5.65</v>
      </c>
      <c r="D3109" s="148">
        <v>12.31</v>
      </c>
      <c r="E3109" s="83">
        <v>117.99</v>
      </c>
      <c r="F3109" s="133">
        <v>0.03</v>
      </c>
      <c r="G3109" s="161">
        <f>TRUNC(F3109*D3109,2)</f>
        <v>0.36</v>
      </c>
    </row>
    <row r="3110" spans="1:7" x14ac:dyDescent="0.2">
      <c r="A3110" s="311" t="s">
        <v>4138</v>
      </c>
      <c r="B3110" s="311"/>
      <c r="C3110" s="311"/>
      <c r="D3110" s="311"/>
      <c r="E3110" s="311"/>
      <c r="F3110" s="311"/>
      <c r="G3110" s="155">
        <f>SUM(G3108:G3109)</f>
        <v>0.92</v>
      </c>
    </row>
    <row r="3111" spans="1:7" x14ac:dyDescent="0.2">
      <c r="G3111" s="144"/>
    </row>
    <row r="3112" spans="1:7" ht="21" x14ac:dyDescent="0.2">
      <c r="A3112" s="175" t="s">
        <v>4118</v>
      </c>
      <c r="B3112" s="174" t="s">
        <v>4130</v>
      </c>
      <c r="C3112" s="171" t="s">
        <v>4129</v>
      </c>
      <c r="D3112" s="171" t="s">
        <v>4128</v>
      </c>
      <c r="E3112" s="171" t="s">
        <v>4116</v>
      </c>
      <c r="F3112" s="173" t="s">
        <v>4127</v>
      </c>
      <c r="G3112" s="144"/>
    </row>
    <row r="3113" spans="1:7" x14ac:dyDescent="0.2">
      <c r="A3113" s="132">
        <v>4031</v>
      </c>
      <c r="B3113" s="128" t="s">
        <v>4915</v>
      </c>
      <c r="C3113" s="130" t="s">
        <v>230</v>
      </c>
      <c r="D3113" s="130">
        <v>0.2</v>
      </c>
      <c r="E3113" s="130">
        <v>1</v>
      </c>
      <c r="F3113" s="127">
        <f>TRUNC(E3113*D3113,2)</f>
        <v>0.2</v>
      </c>
      <c r="G3113" s="144"/>
    </row>
    <row r="3114" spans="1:7" x14ac:dyDescent="0.2">
      <c r="A3114" s="311" t="s">
        <v>4125</v>
      </c>
      <c r="B3114" s="311"/>
      <c r="C3114" s="311"/>
      <c r="D3114" s="311"/>
      <c r="E3114" s="311"/>
      <c r="F3114" s="165">
        <f>SUM(F3113:F3113)</f>
        <v>0.2</v>
      </c>
      <c r="G3114" s="144"/>
    </row>
    <row r="3115" spans="1:7" x14ac:dyDescent="0.2">
      <c r="G3115" s="144"/>
    </row>
    <row r="3116" spans="1:7" x14ac:dyDescent="0.2">
      <c r="A3116" s="312" t="s">
        <v>4124</v>
      </c>
      <c r="B3116" s="312"/>
      <c r="C3116" s="312"/>
      <c r="D3116" s="312"/>
      <c r="E3116" s="312"/>
      <c r="F3116" s="173">
        <f>F3114+G3110</f>
        <v>1.1200000000000001</v>
      </c>
      <c r="G3116" s="144"/>
    </row>
    <row r="3117" spans="1:7" x14ac:dyDescent="0.2">
      <c r="A3117" s="312" t="s">
        <v>4742</v>
      </c>
      <c r="B3117" s="312"/>
      <c r="C3117" s="312"/>
      <c r="D3117" s="312"/>
      <c r="E3117" s="313"/>
      <c r="F3117" s="180">
        <f>TRUNC('compos apresentar'!F3116*bdi!$D$19,2)</f>
        <v>0.22</v>
      </c>
      <c r="G3117" s="144"/>
    </row>
    <row r="3118" spans="1:7" x14ac:dyDescent="0.2">
      <c r="A3118" s="312" t="s">
        <v>4123</v>
      </c>
      <c r="B3118" s="312"/>
      <c r="C3118" s="312"/>
      <c r="D3118" s="312"/>
      <c r="E3118" s="312"/>
      <c r="F3118" s="179">
        <f>SUM(F3116:F3117)</f>
        <v>1.34</v>
      </c>
      <c r="G3118" s="144"/>
    </row>
    <row r="3119" spans="1:7" x14ac:dyDescent="0.2">
      <c r="A3119" s="178"/>
      <c r="B3119" s="178"/>
      <c r="C3119" s="178"/>
      <c r="D3119" s="178"/>
      <c r="E3119" s="178"/>
      <c r="F3119" s="178"/>
      <c r="G3119" s="144"/>
    </row>
    <row r="3120" spans="1:7" x14ac:dyDescent="0.2">
      <c r="G3120" s="144"/>
    </row>
    <row r="3121" spans="1:7" ht="31.5" x14ac:dyDescent="0.2">
      <c r="A3121" s="314" t="s">
        <v>4616</v>
      </c>
      <c r="B3121" s="314"/>
      <c r="C3121" s="314"/>
      <c r="D3121" s="314"/>
      <c r="E3121" s="314"/>
      <c r="F3121" s="314"/>
      <c r="G3121" s="171" t="s">
        <v>4170</v>
      </c>
    </row>
    <row r="3122" spans="1:7" x14ac:dyDescent="0.2">
      <c r="G3122" s="144"/>
    </row>
    <row r="3123" spans="1:7" ht="21" x14ac:dyDescent="0.2">
      <c r="A3123" s="175" t="s">
        <v>4118</v>
      </c>
      <c r="B3123" s="174" t="s">
        <v>4117</v>
      </c>
      <c r="C3123" s="171" t="s">
        <v>4114</v>
      </c>
      <c r="D3123" s="171" t="s">
        <v>4113</v>
      </c>
      <c r="E3123" s="171" t="s">
        <v>4112</v>
      </c>
      <c r="F3123" s="182" t="s">
        <v>4116</v>
      </c>
      <c r="G3123" s="181" t="s">
        <v>4115</v>
      </c>
    </row>
    <row r="3124" spans="1:7" x14ac:dyDescent="0.2">
      <c r="A3124" s="162">
        <v>8</v>
      </c>
      <c r="B3124" s="128" t="s">
        <v>4141</v>
      </c>
      <c r="C3124" s="152">
        <v>5.65</v>
      </c>
      <c r="D3124" s="152">
        <v>12.31</v>
      </c>
      <c r="E3124" s="83">
        <v>117.99</v>
      </c>
      <c r="F3124" s="127">
        <v>0.4</v>
      </c>
      <c r="G3124" s="161">
        <f>TRUNC(F3124*D3124,2)</f>
        <v>4.92</v>
      </c>
    </row>
    <row r="3125" spans="1:7" x14ac:dyDescent="0.2">
      <c r="A3125" s="149">
        <v>12</v>
      </c>
      <c r="B3125" s="138" t="s">
        <v>4213</v>
      </c>
      <c r="C3125" s="152">
        <v>8.56</v>
      </c>
      <c r="D3125" s="152">
        <v>18.649999999999999</v>
      </c>
      <c r="E3125" s="83">
        <v>117.99</v>
      </c>
      <c r="F3125" s="137">
        <v>0.40310000000000001</v>
      </c>
      <c r="G3125" s="161">
        <f>TRUNC(F3125*D3125,2)</f>
        <v>7.51</v>
      </c>
    </row>
    <row r="3126" spans="1:7" x14ac:dyDescent="0.2">
      <c r="A3126" s="311" t="s">
        <v>4138</v>
      </c>
      <c r="B3126" s="311"/>
      <c r="C3126" s="311"/>
      <c r="D3126" s="311"/>
      <c r="E3126" s="311"/>
      <c r="F3126" s="311"/>
      <c r="G3126" s="155">
        <f>SUM(G3124:G3125)</f>
        <v>12.43</v>
      </c>
    </row>
    <row r="3127" spans="1:7" x14ac:dyDescent="0.2">
      <c r="G3127" s="144"/>
    </row>
    <row r="3128" spans="1:7" ht="21" x14ac:dyDescent="0.2">
      <c r="A3128" s="175" t="s">
        <v>4118</v>
      </c>
      <c r="B3128" s="174" t="s">
        <v>4130</v>
      </c>
      <c r="C3128" s="171" t="s">
        <v>4129</v>
      </c>
      <c r="D3128" s="171" t="s">
        <v>4128</v>
      </c>
      <c r="E3128" s="171" t="s">
        <v>4116</v>
      </c>
      <c r="F3128" s="173" t="s">
        <v>4127</v>
      </c>
      <c r="G3128" s="144"/>
    </row>
    <row r="3129" spans="1:7" ht="22.5" x14ac:dyDescent="0.2">
      <c r="A3129" s="129">
        <v>3982</v>
      </c>
      <c r="B3129" s="128" t="s">
        <v>3992</v>
      </c>
      <c r="C3129" s="127" t="s">
        <v>3287</v>
      </c>
      <c r="D3129" s="127">
        <v>5.85</v>
      </c>
      <c r="E3129" s="127">
        <v>0.95499999999999996</v>
      </c>
      <c r="F3129" s="127">
        <f>TRUNC(E3129*D3129,2)</f>
        <v>5.58</v>
      </c>
      <c r="G3129" s="144"/>
    </row>
    <row r="3130" spans="1:7" x14ac:dyDescent="0.2">
      <c r="A3130" s="311" t="s">
        <v>4125</v>
      </c>
      <c r="B3130" s="311"/>
      <c r="C3130" s="311"/>
      <c r="D3130" s="311"/>
      <c r="E3130" s="311"/>
      <c r="F3130" s="165">
        <f>SUM(F3129)</f>
        <v>5.58</v>
      </c>
      <c r="G3130" s="144"/>
    </row>
    <row r="3131" spans="1:7" x14ac:dyDescent="0.2">
      <c r="G3131" s="144"/>
    </row>
    <row r="3132" spans="1:7" x14ac:dyDescent="0.2">
      <c r="A3132" s="312" t="s">
        <v>4124</v>
      </c>
      <c r="B3132" s="312"/>
      <c r="C3132" s="312"/>
      <c r="D3132" s="312"/>
      <c r="E3132" s="312"/>
      <c r="F3132" s="173">
        <f>F3130+G3126</f>
        <v>18.009999999999998</v>
      </c>
      <c r="G3132" s="144"/>
    </row>
    <row r="3133" spans="1:7" ht="12.75" customHeight="1" x14ac:dyDescent="0.2">
      <c r="A3133" s="312" t="s">
        <v>4742</v>
      </c>
      <c r="B3133" s="312"/>
      <c r="C3133" s="312"/>
      <c r="D3133" s="312"/>
      <c r="E3133" s="313"/>
      <c r="F3133" s="180">
        <f>TRUNC('compos apresentar'!F3132*bdi!$D$19,2)</f>
        <v>3.66</v>
      </c>
      <c r="G3133" s="144"/>
    </row>
    <row r="3134" spans="1:7" x14ac:dyDescent="0.2">
      <c r="A3134" s="312" t="s">
        <v>4123</v>
      </c>
      <c r="B3134" s="312"/>
      <c r="C3134" s="312"/>
      <c r="D3134" s="312"/>
      <c r="E3134" s="312"/>
      <c r="F3134" s="179">
        <f>SUM(F3132:F3133)</f>
        <v>21.669999999999998</v>
      </c>
      <c r="G3134" s="144"/>
    </row>
    <row r="3135" spans="1:7" x14ac:dyDescent="0.2">
      <c r="A3135" s="178"/>
      <c r="B3135" s="178"/>
      <c r="C3135" s="178"/>
      <c r="D3135" s="178"/>
      <c r="E3135" s="178"/>
      <c r="F3135" s="178"/>
      <c r="G3135" s="144"/>
    </row>
    <row r="3136" spans="1:7" ht="31.5" x14ac:dyDescent="0.2">
      <c r="A3136" s="314" t="s">
        <v>4916</v>
      </c>
      <c r="B3136" s="314"/>
      <c r="C3136" s="314"/>
      <c r="D3136" s="314"/>
      <c r="E3136" s="314"/>
      <c r="F3136" s="314"/>
      <c r="G3136" s="171" t="s">
        <v>4170</v>
      </c>
    </row>
    <row r="3137" spans="1:7" x14ac:dyDescent="0.2">
      <c r="G3137" s="144"/>
    </row>
    <row r="3138" spans="1:7" ht="21" x14ac:dyDescent="0.2">
      <c r="A3138" s="175" t="s">
        <v>4118</v>
      </c>
      <c r="B3138" s="174" t="s">
        <v>4130</v>
      </c>
      <c r="C3138" s="171" t="s">
        <v>4129</v>
      </c>
      <c r="D3138" s="171" t="s">
        <v>4128</v>
      </c>
      <c r="E3138" s="171" t="s">
        <v>4116</v>
      </c>
      <c r="F3138" s="173" t="s">
        <v>4127</v>
      </c>
      <c r="G3138" s="144"/>
    </row>
    <row r="3139" spans="1:7" ht="22.5" x14ac:dyDescent="0.2">
      <c r="A3139" s="129" t="s">
        <v>3991</v>
      </c>
      <c r="B3139" s="128" t="s">
        <v>3990</v>
      </c>
      <c r="C3139" s="127" t="s">
        <v>3287</v>
      </c>
      <c r="D3139" s="127">
        <v>7.95</v>
      </c>
      <c r="E3139" s="127">
        <v>1</v>
      </c>
      <c r="F3139" s="127">
        <f>TRUNC(E3139*D3139,2)</f>
        <v>7.95</v>
      </c>
      <c r="G3139" s="144"/>
    </row>
    <row r="3140" spans="1:7" x14ac:dyDescent="0.2">
      <c r="A3140" s="311" t="s">
        <v>4125</v>
      </c>
      <c r="B3140" s="311"/>
      <c r="C3140" s="311"/>
      <c r="D3140" s="311"/>
      <c r="E3140" s="311"/>
      <c r="F3140" s="165">
        <f>SUM(F3139)</f>
        <v>7.95</v>
      </c>
      <c r="G3140" s="144"/>
    </row>
    <row r="3141" spans="1:7" x14ac:dyDescent="0.2">
      <c r="G3141" s="144"/>
    </row>
    <row r="3142" spans="1:7" x14ac:dyDescent="0.2">
      <c r="A3142" s="312" t="s">
        <v>4124</v>
      </c>
      <c r="B3142" s="312"/>
      <c r="C3142" s="312"/>
      <c r="D3142" s="312"/>
      <c r="E3142" s="312"/>
      <c r="F3142" s="173">
        <f>F3140</f>
        <v>7.95</v>
      </c>
      <c r="G3142" s="144"/>
    </row>
    <row r="3143" spans="1:7" x14ac:dyDescent="0.2">
      <c r="A3143" s="312" t="s">
        <v>4742</v>
      </c>
      <c r="B3143" s="312"/>
      <c r="C3143" s="312"/>
      <c r="D3143" s="312"/>
      <c r="E3143" s="313"/>
      <c r="F3143" s="180">
        <f>TRUNC('compos apresentar'!F3142*bdi!$D$19,2)</f>
        <v>1.61</v>
      </c>
      <c r="G3143" s="144"/>
    </row>
    <row r="3144" spans="1:7" x14ac:dyDescent="0.2">
      <c r="A3144" s="312" t="s">
        <v>4123</v>
      </c>
      <c r="B3144" s="312"/>
      <c r="C3144" s="312"/>
      <c r="D3144" s="312"/>
      <c r="E3144" s="312"/>
      <c r="F3144" s="179">
        <f>SUM(F3142:F3143)</f>
        <v>9.56</v>
      </c>
      <c r="G3144" s="144"/>
    </row>
    <row r="3145" spans="1:7" x14ac:dyDescent="0.2">
      <c r="A3145" s="178"/>
      <c r="B3145" s="178"/>
      <c r="C3145" s="178"/>
      <c r="D3145" s="178"/>
      <c r="E3145" s="178"/>
      <c r="F3145" s="178"/>
      <c r="G3145" s="144"/>
    </row>
    <row r="3146" spans="1:7" x14ac:dyDescent="0.2">
      <c r="A3146" s="178"/>
      <c r="B3146" s="178"/>
      <c r="C3146" s="178"/>
      <c r="D3146" s="178"/>
      <c r="E3146" s="178"/>
      <c r="F3146" s="178"/>
      <c r="G3146" s="144"/>
    </row>
    <row r="3147" spans="1:7" x14ac:dyDescent="0.2">
      <c r="A3147" s="178"/>
      <c r="B3147" s="178"/>
      <c r="C3147" s="178"/>
      <c r="D3147" s="178"/>
      <c r="E3147" s="178"/>
      <c r="F3147" s="178"/>
      <c r="G3147" s="144"/>
    </row>
    <row r="3148" spans="1:7" ht="31.5" x14ac:dyDescent="0.2">
      <c r="A3148" s="314" t="s">
        <v>4615</v>
      </c>
      <c r="B3148" s="314"/>
      <c r="C3148" s="314"/>
      <c r="D3148" s="314"/>
      <c r="E3148" s="314"/>
      <c r="F3148" s="314"/>
      <c r="G3148" s="171" t="s">
        <v>4170</v>
      </c>
    </row>
    <row r="3149" spans="1:7" x14ac:dyDescent="0.2">
      <c r="G3149" s="144"/>
    </row>
    <row r="3150" spans="1:7" ht="21" x14ac:dyDescent="0.2">
      <c r="A3150" s="175" t="s">
        <v>4118</v>
      </c>
      <c r="B3150" s="174" t="s">
        <v>4117</v>
      </c>
      <c r="C3150" s="171" t="s">
        <v>4114</v>
      </c>
      <c r="D3150" s="171" t="s">
        <v>4113</v>
      </c>
      <c r="E3150" s="171" t="s">
        <v>4112</v>
      </c>
      <c r="F3150" s="182" t="s">
        <v>4116</v>
      </c>
      <c r="G3150" s="181" t="s">
        <v>4115</v>
      </c>
    </row>
    <row r="3151" spans="1:7" x14ac:dyDescent="0.2">
      <c r="A3151" s="162">
        <v>8</v>
      </c>
      <c r="B3151" s="128" t="s">
        <v>4141</v>
      </c>
      <c r="C3151" s="152">
        <v>5.65</v>
      </c>
      <c r="D3151" s="152">
        <v>12.31</v>
      </c>
      <c r="E3151" s="83">
        <v>117.99</v>
      </c>
      <c r="F3151" s="127">
        <v>0.29199999999999998</v>
      </c>
      <c r="G3151" s="161">
        <f>TRUNC(F3151*D3151,2)</f>
        <v>3.59</v>
      </c>
    </row>
    <row r="3152" spans="1:7" x14ac:dyDescent="0.2">
      <c r="A3152" s="149">
        <v>12</v>
      </c>
      <c r="B3152" s="138" t="s">
        <v>4213</v>
      </c>
      <c r="C3152" s="152">
        <v>8.56</v>
      </c>
      <c r="D3152" s="152">
        <v>18.649999999999999</v>
      </c>
      <c r="E3152" s="83">
        <v>117.99</v>
      </c>
      <c r="F3152" s="137">
        <v>0.29199999999999998</v>
      </c>
      <c r="G3152" s="161">
        <f>TRUNC(F3152*D3152,2)</f>
        <v>5.44</v>
      </c>
    </row>
    <row r="3153" spans="1:7" x14ac:dyDescent="0.2">
      <c r="A3153" s="311" t="s">
        <v>4138</v>
      </c>
      <c r="B3153" s="311"/>
      <c r="C3153" s="311"/>
      <c r="D3153" s="311"/>
      <c r="E3153" s="311"/>
      <c r="F3153" s="311"/>
      <c r="G3153" s="155">
        <f>SUM(G3151:G3152)</f>
        <v>9.0300000000000011</v>
      </c>
    </row>
    <row r="3154" spans="1:7" x14ac:dyDescent="0.2">
      <c r="G3154" s="144"/>
    </row>
    <row r="3155" spans="1:7" ht="21" x14ac:dyDescent="0.2">
      <c r="A3155" s="175" t="s">
        <v>4118</v>
      </c>
      <c r="B3155" s="174" t="s">
        <v>4130</v>
      </c>
      <c r="C3155" s="171" t="s">
        <v>4129</v>
      </c>
      <c r="D3155" s="171" t="s">
        <v>4128</v>
      </c>
      <c r="E3155" s="171" t="s">
        <v>4116</v>
      </c>
      <c r="F3155" s="173" t="s">
        <v>4127</v>
      </c>
      <c r="G3155" s="144"/>
    </row>
    <row r="3156" spans="1:7" ht="22.5" x14ac:dyDescent="0.2">
      <c r="A3156" s="129">
        <v>3973</v>
      </c>
      <c r="B3156" s="128" t="s">
        <v>438</v>
      </c>
      <c r="C3156" s="127" t="s">
        <v>3287</v>
      </c>
      <c r="D3156" s="127">
        <v>3.26</v>
      </c>
      <c r="E3156" s="127">
        <v>0.97</v>
      </c>
      <c r="F3156" s="127">
        <f>TRUNC(E3156*D3156,2)</f>
        <v>3.16</v>
      </c>
      <c r="G3156" s="144"/>
    </row>
    <row r="3157" spans="1:7" x14ac:dyDescent="0.2">
      <c r="A3157" s="311" t="s">
        <v>4125</v>
      </c>
      <c r="B3157" s="311"/>
      <c r="C3157" s="311"/>
      <c r="D3157" s="311"/>
      <c r="E3157" s="311"/>
      <c r="F3157" s="165">
        <f>SUM(F3156)</f>
        <v>3.16</v>
      </c>
      <c r="G3157" s="144"/>
    </row>
    <row r="3158" spans="1:7" x14ac:dyDescent="0.2">
      <c r="G3158" s="144"/>
    </row>
    <row r="3159" spans="1:7" x14ac:dyDescent="0.2">
      <c r="A3159" s="312" t="s">
        <v>4124</v>
      </c>
      <c r="B3159" s="312"/>
      <c r="C3159" s="312"/>
      <c r="D3159" s="312"/>
      <c r="E3159" s="312"/>
      <c r="F3159" s="173">
        <f>F3157+G3153</f>
        <v>12.190000000000001</v>
      </c>
      <c r="G3159" s="144"/>
    </row>
    <row r="3160" spans="1:7" ht="12.75" customHeight="1" x14ac:dyDescent="0.2">
      <c r="A3160" s="312" t="s">
        <v>4742</v>
      </c>
      <c r="B3160" s="312"/>
      <c r="C3160" s="312"/>
      <c r="D3160" s="312"/>
      <c r="E3160" s="313"/>
      <c r="F3160" s="180">
        <f>TRUNC('compos apresentar'!F3159*bdi!$D$19,2)</f>
        <v>2.4700000000000002</v>
      </c>
      <c r="G3160" s="144"/>
    </row>
    <row r="3161" spans="1:7" x14ac:dyDescent="0.2">
      <c r="A3161" s="312" t="s">
        <v>4123</v>
      </c>
      <c r="B3161" s="312"/>
      <c r="C3161" s="312"/>
      <c r="D3161" s="312"/>
      <c r="E3161" s="312"/>
      <c r="F3161" s="179">
        <f>SUM(F3159:F3160)</f>
        <v>14.660000000000002</v>
      </c>
      <c r="G3161" s="144"/>
    </row>
    <row r="3162" spans="1:7" x14ac:dyDescent="0.2">
      <c r="A3162" s="178"/>
      <c r="B3162" s="178"/>
      <c r="C3162" s="178"/>
      <c r="D3162" s="178"/>
      <c r="E3162" s="178"/>
      <c r="F3162" s="178"/>
      <c r="G3162" s="144"/>
    </row>
    <row r="3163" spans="1:7" ht="31.5" x14ac:dyDescent="0.2">
      <c r="A3163" s="314" t="s">
        <v>4614</v>
      </c>
      <c r="B3163" s="314"/>
      <c r="C3163" s="314"/>
      <c r="D3163" s="314"/>
      <c r="E3163" s="314"/>
      <c r="F3163" s="314"/>
      <c r="G3163" s="171" t="s">
        <v>4399</v>
      </c>
    </row>
    <row r="3164" spans="1:7" x14ac:dyDescent="0.2">
      <c r="G3164" s="144"/>
    </row>
    <row r="3165" spans="1:7" ht="21" x14ac:dyDescent="0.2">
      <c r="A3165" s="175" t="s">
        <v>4118</v>
      </c>
      <c r="B3165" s="174" t="s">
        <v>4117</v>
      </c>
      <c r="C3165" s="171" t="s">
        <v>4114</v>
      </c>
      <c r="D3165" s="171" t="s">
        <v>4113</v>
      </c>
      <c r="E3165" s="171" t="s">
        <v>4112</v>
      </c>
      <c r="F3165" s="182" t="s">
        <v>4116</v>
      </c>
      <c r="G3165" s="181" t="s">
        <v>4115</v>
      </c>
    </row>
    <row r="3166" spans="1:7" x14ac:dyDescent="0.2">
      <c r="A3166" s="162">
        <v>11</v>
      </c>
      <c r="B3166" s="128" t="s">
        <v>4146</v>
      </c>
      <c r="C3166" s="152">
        <v>8.56</v>
      </c>
      <c r="D3166" s="152">
        <v>18.649999999999999</v>
      </c>
      <c r="E3166" s="83">
        <v>117.99</v>
      </c>
      <c r="F3166" s="127">
        <v>0.20200000000000001</v>
      </c>
      <c r="G3166" s="161">
        <f>TRUNC(F3166*D3166,2)</f>
        <v>3.76</v>
      </c>
    </row>
    <row r="3167" spans="1:7" x14ac:dyDescent="0.2">
      <c r="A3167" s="149">
        <v>8</v>
      </c>
      <c r="B3167" s="138" t="s">
        <v>4141</v>
      </c>
      <c r="C3167" s="152">
        <v>5.65</v>
      </c>
      <c r="D3167" s="152">
        <v>12.31</v>
      </c>
      <c r="E3167" s="83">
        <v>117.99</v>
      </c>
      <c r="F3167" s="137">
        <v>0.2</v>
      </c>
      <c r="G3167" s="161">
        <f>TRUNC(F3167*D3167,2)</f>
        <v>2.46</v>
      </c>
    </row>
    <row r="3168" spans="1:7" x14ac:dyDescent="0.2">
      <c r="A3168" s="311" t="s">
        <v>4138</v>
      </c>
      <c r="B3168" s="311"/>
      <c r="C3168" s="311"/>
      <c r="D3168" s="311"/>
      <c r="E3168" s="311"/>
      <c r="F3168" s="311"/>
      <c r="G3168" s="155">
        <f>SUM(G3166:G3167)</f>
        <v>6.22</v>
      </c>
    </row>
    <row r="3169" spans="1:7" x14ac:dyDescent="0.2">
      <c r="G3169" s="144"/>
    </row>
    <row r="3170" spans="1:7" ht="21" x14ac:dyDescent="0.2">
      <c r="A3170" s="175" t="s">
        <v>4118</v>
      </c>
      <c r="B3170" s="174" t="s">
        <v>4130</v>
      </c>
      <c r="C3170" s="171" t="s">
        <v>4129</v>
      </c>
      <c r="D3170" s="171" t="s">
        <v>4128</v>
      </c>
      <c r="E3170" s="171" t="s">
        <v>4116</v>
      </c>
      <c r="F3170" s="173" t="s">
        <v>4127</v>
      </c>
      <c r="G3170" s="144"/>
    </row>
    <row r="3171" spans="1:7" x14ac:dyDescent="0.2">
      <c r="A3171" s="129" t="s">
        <v>3989</v>
      </c>
      <c r="B3171" s="128" t="s">
        <v>3988</v>
      </c>
      <c r="C3171" s="127" t="s">
        <v>3287</v>
      </c>
      <c r="D3171" s="127">
        <v>4.05</v>
      </c>
      <c r="E3171" s="127">
        <v>1.08</v>
      </c>
      <c r="F3171" s="127">
        <f>TRUNC(E3171*D3171,2)</f>
        <v>4.37</v>
      </c>
      <c r="G3171" s="144"/>
    </row>
    <row r="3172" spans="1:7" x14ac:dyDescent="0.2">
      <c r="A3172" s="311" t="s">
        <v>4125</v>
      </c>
      <c r="B3172" s="311"/>
      <c r="C3172" s="311"/>
      <c r="D3172" s="311"/>
      <c r="E3172" s="311"/>
      <c r="F3172" s="165">
        <f>F3171</f>
        <v>4.37</v>
      </c>
      <c r="G3172" s="144"/>
    </row>
    <row r="3173" spans="1:7" x14ac:dyDescent="0.2">
      <c r="G3173" s="144"/>
    </row>
    <row r="3174" spans="1:7" x14ac:dyDescent="0.2">
      <c r="A3174" s="312" t="s">
        <v>4124</v>
      </c>
      <c r="B3174" s="312"/>
      <c r="C3174" s="312"/>
      <c r="D3174" s="312"/>
      <c r="E3174" s="312"/>
      <c r="F3174" s="173">
        <f>F3172+G3168</f>
        <v>10.59</v>
      </c>
      <c r="G3174" s="144"/>
    </row>
    <row r="3175" spans="1:7" ht="12.75" customHeight="1" x14ac:dyDescent="0.2">
      <c r="A3175" s="312" t="s">
        <v>4742</v>
      </c>
      <c r="B3175" s="312"/>
      <c r="C3175" s="312"/>
      <c r="D3175" s="312"/>
      <c r="E3175" s="313"/>
      <c r="F3175" s="180">
        <f>TRUNC('compos apresentar'!F3174*bdi!$D$19,2)</f>
        <v>2.15</v>
      </c>
      <c r="G3175" s="144"/>
    </row>
    <row r="3176" spans="1:7" x14ac:dyDescent="0.2">
      <c r="A3176" s="312" t="s">
        <v>4123</v>
      </c>
      <c r="B3176" s="312"/>
      <c r="C3176" s="312"/>
      <c r="D3176" s="312"/>
      <c r="E3176" s="312"/>
      <c r="F3176" s="179">
        <f>SUM(F3174:F3175)</f>
        <v>12.74</v>
      </c>
      <c r="G3176" s="144"/>
    </row>
    <row r="3177" spans="1:7" x14ac:dyDescent="0.2">
      <c r="G3177" s="144"/>
    </row>
    <row r="3178" spans="1:7" ht="21" x14ac:dyDescent="0.2">
      <c r="A3178" s="196" t="s">
        <v>1629</v>
      </c>
      <c r="B3178" s="315" t="s">
        <v>1630</v>
      </c>
      <c r="C3178" s="315"/>
      <c r="D3178" s="315"/>
      <c r="E3178" s="315"/>
      <c r="F3178" s="315"/>
      <c r="G3178" s="183" t="s">
        <v>230</v>
      </c>
    </row>
    <row r="3179" spans="1:7" x14ac:dyDescent="0.2">
      <c r="G3179" s="144"/>
    </row>
    <row r="3180" spans="1:7" ht="21" x14ac:dyDescent="0.2">
      <c r="A3180" s="175" t="s">
        <v>4118</v>
      </c>
      <c r="B3180" s="174" t="s">
        <v>4117</v>
      </c>
      <c r="C3180" s="171" t="s">
        <v>4114</v>
      </c>
      <c r="D3180" s="171" t="s">
        <v>4113</v>
      </c>
      <c r="E3180" s="171" t="s">
        <v>4112</v>
      </c>
      <c r="F3180" s="182" t="s">
        <v>4116</v>
      </c>
      <c r="G3180" s="181" t="s">
        <v>4115</v>
      </c>
    </row>
    <row r="3181" spans="1:7" x14ac:dyDescent="0.2">
      <c r="A3181" s="162">
        <v>11</v>
      </c>
      <c r="B3181" s="128" t="s">
        <v>4146</v>
      </c>
      <c r="C3181" s="152">
        <v>8.56</v>
      </c>
      <c r="D3181" s="152">
        <v>18.649999999999999</v>
      </c>
      <c r="E3181" s="83">
        <v>117.99</v>
      </c>
      <c r="F3181" s="212">
        <v>8.07</v>
      </c>
      <c r="G3181" s="161">
        <f>TRUNC(F3181*D3181,2)</f>
        <v>150.5</v>
      </c>
    </row>
    <row r="3182" spans="1:7" x14ac:dyDescent="0.2">
      <c r="A3182" s="149">
        <v>8</v>
      </c>
      <c r="B3182" s="138" t="s">
        <v>4141</v>
      </c>
      <c r="C3182" s="152">
        <v>5.65</v>
      </c>
      <c r="D3182" s="152">
        <v>12.31</v>
      </c>
      <c r="E3182" s="83">
        <v>117.99</v>
      </c>
      <c r="F3182" s="211">
        <v>8.0039999999999996</v>
      </c>
      <c r="G3182" s="161">
        <f>TRUNC(F3182*D3182,2)</f>
        <v>98.52</v>
      </c>
    </row>
    <row r="3183" spans="1:7" x14ac:dyDescent="0.2">
      <c r="A3183" s="311" t="s">
        <v>4138</v>
      </c>
      <c r="B3183" s="311"/>
      <c r="C3183" s="311"/>
      <c r="D3183" s="311"/>
      <c r="E3183" s="311"/>
      <c r="F3183" s="311"/>
      <c r="G3183" s="155">
        <f>SUM(G3181:G3182)</f>
        <v>249.01999999999998</v>
      </c>
    </row>
    <row r="3184" spans="1:7" x14ac:dyDescent="0.2">
      <c r="G3184" s="144"/>
    </row>
    <row r="3185" spans="1:7" ht="21" x14ac:dyDescent="0.2">
      <c r="A3185" s="175" t="s">
        <v>4118</v>
      </c>
      <c r="B3185" s="174" t="s">
        <v>4130</v>
      </c>
      <c r="C3185" s="171" t="s">
        <v>4129</v>
      </c>
      <c r="D3185" s="171" t="s">
        <v>4128</v>
      </c>
      <c r="E3185" s="171" t="s">
        <v>4116</v>
      </c>
      <c r="F3185" s="173" t="s">
        <v>4127</v>
      </c>
      <c r="G3185" s="144"/>
    </row>
    <row r="3186" spans="1:7" ht="45" x14ac:dyDescent="0.2">
      <c r="A3186" s="132">
        <v>733</v>
      </c>
      <c r="B3186" s="131" t="s">
        <v>4613</v>
      </c>
      <c r="C3186" s="127" t="s">
        <v>3287</v>
      </c>
      <c r="D3186" s="141">
        <v>1489.78</v>
      </c>
      <c r="E3186" s="127">
        <v>0.88976500000000003</v>
      </c>
      <c r="F3186" s="127">
        <f>TRUNC(E3186*D3186,2)</f>
        <v>1325.55</v>
      </c>
      <c r="G3186" s="144"/>
    </row>
    <row r="3187" spans="1:7" x14ac:dyDescent="0.2">
      <c r="A3187" s="311" t="s">
        <v>4125</v>
      </c>
      <c r="B3187" s="311"/>
      <c r="C3187" s="311"/>
      <c r="D3187" s="311"/>
      <c r="E3187" s="311"/>
      <c r="F3187" s="165">
        <f>F3186</f>
        <v>1325.55</v>
      </c>
      <c r="G3187" s="144"/>
    </row>
    <row r="3188" spans="1:7" x14ac:dyDescent="0.2">
      <c r="G3188" s="144"/>
    </row>
    <row r="3189" spans="1:7" x14ac:dyDescent="0.2">
      <c r="A3189" s="312" t="s">
        <v>4124</v>
      </c>
      <c r="B3189" s="312"/>
      <c r="C3189" s="312"/>
      <c r="D3189" s="312"/>
      <c r="E3189" s="312"/>
      <c r="F3189" s="173">
        <f>F3187+G3183</f>
        <v>1574.57</v>
      </c>
      <c r="G3189" s="144"/>
    </row>
    <row r="3190" spans="1:7" ht="12.75" customHeight="1" x14ac:dyDescent="0.2">
      <c r="A3190" s="312" t="s">
        <v>4742</v>
      </c>
      <c r="B3190" s="312"/>
      <c r="C3190" s="312"/>
      <c r="D3190" s="312"/>
      <c r="E3190" s="313"/>
      <c r="F3190" s="180">
        <f>TRUNC('compos apresentar'!F3189*bdi!$D$19,2)</f>
        <v>320.26</v>
      </c>
      <c r="G3190" s="144"/>
    </row>
    <row r="3191" spans="1:7" x14ac:dyDescent="0.2">
      <c r="A3191" s="312" t="s">
        <v>4123</v>
      </c>
      <c r="B3191" s="312"/>
      <c r="C3191" s="312"/>
      <c r="D3191" s="312"/>
      <c r="E3191" s="312"/>
      <c r="F3191" s="179">
        <f>SUM(F3189:F3190)</f>
        <v>1894.83</v>
      </c>
      <c r="G3191" s="144"/>
    </row>
    <row r="3192" spans="1:7" x14ac:dyDescent="0.2">
      <c r="G3192" s="144"/>
    </row>
    <row r="3193" spans="1:7" ht="21" x14ac:dyDescent="0.2">
      <c r="A3193" s="196" t="s">
        <v>1632</v>
      </c>
      <c r="B3193" s="315" t="s">
        <v>1633</v>
      </c>
      <c r="C3193" s="315"/>
      <c r="D3193" s="315"/>
      <c r="E3193" s="315"/>
      <c r="F3193" s="315"/>
      <c r="G3193" s="183" t="s">
        <v>230</v>
      </c>
    </row>
    <row r="3194" spans="1:7" x14ac:dyDescent="0.2">
      <c r="G3194" s="144"/>
    </row>
    <row r="3195" spans="1:7" ht="21" x14ac:dyDescent="0.2">
      <c r="A3195" s="175" t="s">
        <v>4118</v>
      </c>
      <c r="B3195" s="174" t="s">
        <v>4117</v>
      </c>
      <c r="C3195" s="171" t="s">
        <v>4114</v>
      </c>
      <c r="D3195" s="171" t="s">
        <v>4113</v>
      </c>
      <c r="E3195" s="171" t="s">
        <v>4112</v>
      </c>
      <c r="F3195" s="182" t="s">
        <v>4116</v>
      </c>
      <c r="G3195" s="181" t="s">
        <v>4115</v>
      </c>
    </row>
    <row r="3196" spans="1:7" x14ac:dyDescent="0.2">
      <c r="A3196" s="162">
        <v>11</v>
      </c>
      <c r="B3196" s="128" t="s">
        <v>4146</v>
      </c>
      <c r="C3196" s="152">
        <v>8.56</v>
      </c>
      <c r="D3196" s="152">
        <v>18.649999999999999</v>
      </c>
      <c r="E3196" s="83">
        <v>117.99</v>
      </c>
      <c r="F3196" s="212">
        <v>8.07</v>
      </c>
      <c r="G3196" s="161">
        <f>TRUNC(F3196*D3196,2)</f>
        <v>150.5</v>
      </c>
    </row>
    <row r="3197" spans="1:7" x14ac:dyDescent="0.2">
      <c r="A3197" s="149">
        <v>8</v>
      </c>
      <c r="B3197" s="138" t="s">
        <v>4141</v>
      </c>
      <c r="C3197" s="152">
        <v>5.65</v>
      </c>
      <c r="D3197" s="152">
        <v>12.31</v>
      </c>
      <c r="E3197" s="83">
        <v>117.99</v>
      </c>
      <c r="F3197" s="211">
        <v>8.0039999999999996</v>
      </c>
      <c r="G3197" s="161">
        <f>TRUNC(F3197*D3197,2)</f>
        <v>98.52</v>
      </c>
    </row>
    <row r="3198" spans="1:7" x14ac:dyDescent="0.2">
      <c r="A3198" s="311" t="s">
        <v>4138</v>
      </c>
      <c r="B3198" s="311"/>
      <c r="C3198" s="311"/>
      <c r="D3198" s="311"/>
      <c r="E3198" s="311"/>
      <c r="F3198" s="311"/>
      <c r="G3198" s="155">
        <f>SUM(G3196:G3197)</f>
        <v>249.01999999999998</v>
      </c>
    </row>
    <row r="3199" spans="1:7" x14ac:dyDescent="0.2">
      <c r="G3199" s="144"/>
    </row>
    <row r="3200" spans="1:7" ht="21" x14ac:dyDescent="0.2">
      <c r="A3200" s="175" t="s">
        <v>4118</v>
      </c>
      <c r="B3200" s="174" t="s">
        <v>4130</v>
      </c>
      <c r="C3200" s="171" t="s">
        <v>4129</v>
      </c>
      <c r="D3200" s="171" t="s">
        <v>4128</v>
      </c>
      <c r="E3200" s="171" t="s">
        <v>4116</v>
      </c>
      <c r="F3200" s="173" t="s">
        <v>4127</v>
      </c>
      <c r="G3200" s="144"/>
    </row>
    <row r="3201" spans="1:7" ht="45" x14ac:dyDescent="0.2">
      <c r="A3201" s="132">
        <v>733</v>
      </c>
      <c r="B3201" s="131" t="s">
        <v>4613</v>
      </c>
      <c r="C3201" s="127" t="s">
        <v>3287</v>
      </c>
      <c r="D3201" s="141">
        <v>2614.6</v>
      </c>
      <c r="E3201" s="127">
        <v>0.88976599999999995</v>
      </c>
      <c r="F3201" s="127">
        <f>TRUNC(E3201*D3201,2)</f>
        <v>2326.38</v>
      </c>
      <c r="G3201" s="144"/>
    </row>
    <row r="3202" spans="1:7" x14ac:dyDescent="0.2">
      <c r="A3202" s="311" t="s">
        <v>4125</v>
      </c>
      <c r="B3202" s="311"/>
      <c r="C3202" s="311"/>
      <c r="D3202" s="311"/>
      <c r="E3202" s="311"/>
      <c r="F3202" s="165">
        <f>F3201</f>
        <v>2326.38</v>
      </c>
      <c r="G3202" s="144"/>
    </row>
    <row r="3203" spans="1:7" x14ac:dyDescent="0.2">
      <c r="G3203" s="144"/>
    </row>
    <row r="3204" spans="1:7" x14ac:dyDescent="0.2">
      <c r="A3204" s="312" t="s">
        <v>4124</v>
      </c>
      <c r="B3204" s="312"/>
      <c r="C3204" s="312"/>
      <c r="D3204" s="312"/>
      <c r="E3204" s="312"/>
      <c r="F3204" s="173">
        <f>F3202+G3198</f>
        <v>2575.4</v>
      </c>
      <c r="G3204" s="144"/>
    </row>
    <row r="3205" spans="1:7" ht="12.75" customHeight="1" x14ac:dyDescent="0.2">
      <c r="A3205" s="312" t="s">
        <v>4742</v>
      </c>
      <c r="B3205" s="312"/>
      <c r="C3205" s="312"/>
      <c r="D3205" s="312"/>
      <c r="E3205" s="313"/>
      <c r="F3205" s="180">
        <f>TRUNC('compos apresentar'!F3204*bdi!$D$19,2)</f>
        <v>523.83000000000004</v>
      </c>
      <c r="G3205" s="144"/>
    </row>
    <row r="3206" spans="1:7" x14ac:dyDescent="0.2">
      <c r="A3206" s="312" t="s">
        <v>4123</v>
      </c>
      <c r="B3206" s="312"/>
      <c r="C3206" s="312"/>
      <c r="D3206" s="312"/>
      <c r="E3206" s="312"/>
      <c r="F3206" s="179">
        <f>SUM(F3204:F3205)</f>
        <v>3099.23</v>
      </c>
      <c r="G3206" s="144"/>
    </row>
    <row r="3207" spans="1:7" x14ac:dyDescent="0.2">
      <c r="G3207" s="144"/>
    </row>
    <row r="3208" spans="1:7" x14ac:dyDescent="0.2">
      <c r="G3208" s="144"/>
    </row>
    <row r="3209" spans="1:7" ht="31.5" customHeight="1" x14ac:dyDescent="0.2">
      <c r="A3209" s="196" t="s">
        <v>1782</v>
      </c>
      <c r="B3209" s="315" t="s">
        <v>4612</v>
      </c>
      <c r="C3209" s="315"/>
      <c r="D3209" s="315"/>
      <c r="E3209" s="315"/>
      <c r="F3209" s="315"/>
      <c r="G3209" s="183" t="s">
        <v>230</v>
      </c>
    </row>
    <row r="3210" spans="1:7" x14ac:dyDescent="0.2">
      <c r="G3210" s="144"/>
    </row>
    <row r="3211" spans="1:7" ht="21" x14ac:dyDescent="0.2">
      <c r="A3211" s="175" t="s">
        <v>4118</v>
      </c>
      <c r="B3211" s="174" t="s">
        <v>4117</v>
      </c>
      <c r="C3211" s="171" t="s">
        <v>4114</v>
      </c>
      <c r="D3211" s="171" t="s">
        <v>4113</v>
      </c>
      <c r="E3211" s="171" t="s">
        <v>4112</v>
      </c>
      <c r="F3211" s="182" t="s">
        <v>4116</v>
      </c>
      <c r="G3211" s="181" t="s">
        <v>4115</v>
      </c>
    </row>
    <row r="3212" spans="1:7" x14ac:dyDescent="0.2">
      <c r="A3212" s="162">
        <v>11</v>
      </c>
      <c r="B3212" s="128" t="s">
        <v>4146</v>
      </c>
      <c r="C3212" s="152">
        <v>8.56</v>
      </c>
      <c r="D3212" s="152">
        <v>18.649999999999999</v>
      </c>
      <c r="E3212" s="83">
        <v>117.99</v>
      </c>
      <c r="F3212" s="212">
        <v>8.07</v>
      </c>
      <c r="G3212" s="161">
        <f>TRUNC(F3212*D3212,2)</f>
        <v>150.5</v>
      </c>
    </row>
    <row r="3213" spans="1:7" x14ac:dyDescent="0.2">
      <c r="A3213" s="149">
        <v>8</v>
      </c>
      <c r="B3213" s="138" t="s">
        <v>4141</v>
      </c>
      <c r="C3213" s="152">
        <v>5.65</v>
      </c>
      <c r="D3213" s="152">
        <v>12.31</v>
      </c>
      <c r="E3213" s="83">
        <v>117.99</v>
      </c>
      <c r="F3213" s="211">
        <v>8.0039999999999996</v>
      </c>
      <c r="G3213" s="161">
        <f>TRUNC(F3213*D3213,2)</f>
        <v>98.52</v>
      </c>
    </row>
    <row r="3214" spans="1:7" x14ac:dyDescent="0.2">
      <c r="A3214" s="311" t="s">
        <v>4138</v>
      </c>
      <c r="B3214" s="311"/>
      <c r="C3214" s="311"/>
      <c r="D3214" s="311"/>
      <c r="E3214" s="311"/>
      <c r="F3214" s="311"/>
      <c r="G3214" s="155">
        <f>SUM(G3212:G3213)</f>
        <v>249.01999999999998</v>
      </c>
    </row>
    <row r="3215" spans="1:7" x14ac:dyDescent="0.2">
      <c r="G3215" s="144"/>
    </row>
    <row r="3216" spans="1:7" ht="21" x14ac:dyDescent="0.2">
      <c r="A3216" s="175" t="s">
        <v>4118</v>
      </c>
      <c r="B3216" s="174" t="s">
        <v>4130</v>
      </c>
      <c r="C3216" s="171" t="s">
        <v>4129</v>
      </c>
      <c r="D3216" s="171" t="s">
        <v>4128</v>
      </c>
      <c r="E3216" s="171" t="s">
        <v>4116</v>
      </c>
      <c r="F3216" s="173" t="s">
        <v>4127</v>
      </c>
      <c r="G3216" s="144"/>
    </row>
    <row r="3217" spans="1:7" ht="33.75" x14ac:dyDescent="0.2">
      <c r="A3217" s="132" t="s">
        <v>3987</v>
      </c>
      <c r="B3217" s="131" t="s">
        <v>3986</v>
      </c>
      <c r="C3217" s="127" t="s">
        <v>3287</v>
      </c>
      <c r="D3217" s="141">
        <v>3174.84</v>
      </c>
      <c r="E3217" s="127">
        <v>0.99530600000000002</v>
      </c>
      <c r="F3217" s="127">
        <f>TRUNC(E3217*D3217,2)</f>
        <v>3159.93</v>
      </c>
      <c r="G3217" s="144"/>
    </row>
    <row r="3218" spans="1:7" x14ac:dyDescent="0.2">
      <c r="A3218" s="311" t="s">
        <v>4125</v>
      </c>
      <c r="B3218" s="311"/>
      <c r="C3218" s="311"/>
      <c r="D3218" s="311"/>
      <c r="E3218" s="311"/>
      <c r="F3218" s="165">
        <f>F3217</f>
        <v>3159.93</v>
      </c>
      <c r="G3218" s="144"/>
    </row>
    <row r="3219" spans="1:7" x14ac:dyDescent="0.2">
      <c r="G3219" s="144"/>
    </row>
    <row r="3220" spans="1:7" x14ac:dyDescent="0.2">
      <c r="A3220" s="312" t="s">
        <v>4124</v>
      </c>
      <c r="B3220" s="312"/>
      <c r="C3220" s="312"/>
      <c r="D3220" s="312"/>
      <c r="E3220" s="312"/>
      <c r="F3220" s="173">
        <f>F3218+G3214</f>
        <v>3408.95</v>
      </c>
      <c r="G3220" s="144"/>
    </row>
    <row r="3221" spans="1:7" ht="12.75" customHeight="1" x14ac:dyDescent="0.2">
      <c r="A3221" s="312" t="s">
        <v>4742</v>
      </c>
      <c r="B3221" s="312"/>
      <c r="C3221" s="312"/>
      <c r="D3221" s="312"/>
      <c r="E3221" s="313"/>
      <c r="F3221" s="180">
        <f>TRUNC('compos apresentar'!F3220*bdi!$D$19,2)</f>
        <v>693.38</v>
      </c>
      <c r="G3221" s="144"/>
    </row>
    <row r="3222" spans="1:7" x14ac:dyDescent="0.2">
      <c r="A3222" s="312" t="s">
        <v>4123</v>
      </c>
      <c r="B3222" s="312"/>
      <c r="C3222" s="312"/>
      <c r="D3222" s="312"/>
      <c r="E3222" s="312"/>
      <c r="F3222" s="179">
        <f>SUM(F3220:F3221)</f>
        <v>4102.33</v>
      </c>
      <c r="G3222" s="144"/>
    </row>
    <row r="3223" spans="1:7" x14ac:dyDescent="0.2">
      <c r="G3223" s="144"/>
    </row>
    <row r="3224" spans="1:7" x14ac:dyDescent="0.2">
      <c r="G3224" s="144"/>
    </row>
    <row r="3225" spans="1:7" ht="31.5" x14ac:dyDescent="0.2">
      <c r="A3225" s="314" t="s">
        <v>4611</v>
      </c>
      <c r="B3225" s="314"/>
      <c r="C3225" s="314"/>
      <c r="D3225" s="314"/>
      <c r="E3225" s="314"/>
      <c r="F3225" s="314"/>
      <c r="G3225" s="171" t="s">
        <v>4399</v>
      </c>
    </row>
    <row r="3226" spans="1:7" x14ac:dyDescent="0.2">
      <c r="G3226" s="144"/>
    </row>
    <row r="3227" spans="1:7" ht="21" x14ac:dyDescent="0.2">
      <c r="A3227" s="175" t="s">
        <v>4118</v>
      </c>
      <c r="B3227" s="174" t="s">
        <v>4117</v>
      </c>
      <c r="C3227" s="171" t="s">
        <v>4114</v>
      </c>
      <c r="D3227" s="171" t="s">
        <v>4113</v>
      </c>
      <c r="E3227" s="171" t="s">
        <v>4112</v>
      </c>
      <c r="F3227" s="182" t="s">
        <v>4116</v>
      </c>
      <c r="G3227" s="181" t="s">
        <v>4115</v>
      </c>
    </row>
    <row r="3228" spans="1:7" x14ac:dyDescent="0.2">
      <c r="A3228" s="162">
        <v>8</v>
      </c>
      <c r="B3228" s="128" t="s">
        <v>4141</v>
      </c>
      <c r="C3228" s="152">
        <v>5.65</v>
      </c>
      <c r="D3228" s="152">
        <v>12.31</v>
      </c>
      <c r="E3228" s="83">
        <v>117.99</v>
      </c>
      <c r="F3228" s="127">
        <v>0.4</v>
      </c>
      <c r="G3228" s="161">
        <f>TRUNC(F3228*D3228,2)</f>
        <v>4.92</v>
      </c>
    </row>
    <row r="3229" spans="1:7" x14ac:dyDescent="0.2">
      <c r="A3229" s="149">
        <v>18</v>
      </c>
      <c r="B3229" s="138" t="s">
        <v>4271</v>
      </c>
      <c r="C3229" s="148">
        <v>8.56</v>
      </c>
      <c r="D3229" s="148">
        <v>18.649999999999999</v>
      </c>
      <c r="E3229" s="83">
        <v>117.99</v>
      </c>
      <c r="F3229" s="137">
        <v>1.06</v>
      </c>
      <c r="G3229" s="161">
        <f>TRUNC(F3229*D3229,2)</f>
        <v>19.760000000000002</v>
      </c>
    </row>
    <row r="3230" spans="1:7" x14ac:dyDescent="0.2">
      <c r="A3230" s="149">
        <v>5</v>
      </c>
      <c r="B3230" s="138" t="s">
        <v>4140</v>
      </c>
      <c r="C3230" s="148">
        <v>5.12</v>
      </c>
      <c r="D3230" s="148">
        <v>11.16</v>
      </c>
      <c r="E3230" s="83">
        <v>117.99</v>
      </c>
      <c r="F3230" s="137">
        <v>0.81</v>
      </c>
      <c r="G3230" s="161">
        <f>TRUNC(F3230*D3230,2)</f>
        <v>9.0299999999999994</v>
      </c>
    </row>
    <row r="3231" spans="1:7" x14ac:dyDescent="0.2">
      <c r="A3231" s="149">
        <v>32</v>
      </c>
      <c r="B3231" s="138" t="s">
        <v>3807</v>
      </c>
      <c r="C3231" s="148">
        <v>6.14</v>
      </c>
      <c r="D3231" s="148">
        <v>13.38</v>
      </c>
      <c r="E3231" s="83">
        <v>117.99</v>
      </c>
      <c r="F3231" s="137">
        <v>0.2205</v>
      </c>
      <c r="G3231" s="161">
        <f>TRUNC(F3231*D3231,2)</f>
        <v>2.95</v>
      </c>
    </row>
    <row r="3232" spans="1:7" x14ac:dyDescent="0.2">
      <c r="A3232" s="149">
        <v>4</v>
      </c>
      <c r="B3232" s="138" t="s">
        <v>4262</v>
      </c>
      <c r="C3232" s="152">
        <v>8.56</v>
      </c>
      <c r="D3232" s="152">
        <v>18.649999999999999</v>
      </c>
      <c r="E3232" s="83">
        <v>117.99</v>
      </c>
      <c r="F3232" s="137">
        <v>0.81200000000000006</v>
      </c>
      <c r="G3232" s="161">
        <f>TRUNC(F3232*D3232,2)</f>
        <v>15.14</v>
      </c>
    </row>
    <row r="3233" spans="1:7" x14ac:dyDescent="0.2">
      <c r="A3233" s="311" t="s">
        <v>4138</v>
      </c>
      <c r="B3233" s="311"/>
      <c r="C3233" s="311"/>
      <c r="D3233" s="311"/>
      <c r="E3233" s="311"/>
      <c r="F3233" s="311"/>
      <c r="G3233" s="155">
        <f>SUM(G3228:G3232)</f>
        <v>51.800000000000004</v>
      </c>
    </row>
    <row r="3234" spans="1:7" x14ac:dyDescent="0.2">
      <c r="G3234" s="144"/>
    </row>
    <row r="3235" spans="1:7" ht="21" x14ac:dyDescent="0.2">
      <c r="A3235" s="175" t="s">
        <v>4118</v>
      </c>
      <c r="B3235" s="174" t="s">
        <v>4130</v>
      </c>
      <c r="C3235" s="171" t="s">
        <v>4129</v>
      </c>
      <c r="D3235" s="171" t="s">
        <v>4128</v>
      </c>
      <c r="E3235" s="171" t="s">
        <v>4116</v>
      </c>
      <c r="F3235" s="173" t="s">
        <v>4127</v>
      </c>
      <c r="G3235" s="144"/>
    </row>
    <row r="3236" spans="1:7" x14ac:dyDescent="0.2">
      <c r="A3236" s="129">
        <v>2957</v>
      </c>
      <c r="B3236" s="128" t="s">
        <v>3331</v>
      </c>
      <c r="C3236" s="127" t="s">
        <v>3287</v>
      </c>
      <c r="D3236" s="127">
        <v>405.01</v>
      </c>
      <c r="E3236" s="129">
        <v>1</v>
      </c>
      <c r="F3236" s="127">
        <f t="shared" ref="F3236:F3256" si="38">TRUNC(E3236*D3236,2)</f>
        <v>405.01</v>
      </c>
      <c r="G3236" s="144"/>
    </row>
    <row r="3237" spans="1:7" ht="67.5" x14ac:dyDescent="0.2">
      <c r="A3237" s="139">
        <v>2788</v>
      </c>
      <c r="B3237" s="138" t="s">
        <v>3995</v>
      </c>
      <c r="C3237" s="137" t="s">
        <v>3287</v>
      </c>
      <c r="D3237" s="137">
        <v>2.41</v>
      </c>
      <c r="E3237" s="139">
        <v>1.18E-2</v>
      </c>
      <c r="F3237" s="127">
        <f t="shared" si="38"/>
        <v>0.02</v>
      </c>
      <c r="G3237" s="144"/>
    </row>
    <row r="3238" spans="1:7" x14ac:dyDescent="0.2">
      <c r="A3238" s="139">
        <v>2804</v>
      </c>
      <c r="B3238" s="138" t="s">
        <v>3306</v>
      </c>
      <c r="C3238" s="137" t="s">
        <v>3285</v>
      </c>
      <c r="D3238" s="127">
        <v>145.30000000000001</v>
      </c>
      <c r="E3238" s="139">
        <v>0.112</v>
      </c>
      <c r="F3238" s="127">
        <f t="shared" si="38"/>
        <v>16.27</v>
      </c>
      <c r="G3238" s="144"/>
    </row>
    <row r="3239" spans="1:7" x14ac:dyDescent="0.2">
      <c r="A3239" s="139">
        <v>2212</v>
      </c>
      <c r="B3239" s="138" t="s">
        <v>3398</v>
      </c>
      <c r="C3239" s="137" t="s">
        <v>3308</v>
      </c>
      <c r="D3239" s="137">
        <v>34.67</v>
      </c>
      <c r="E3239" s="139">
        <v>0.189</v>
      </c>
      <c r="F3239" s="127">
        <f t="shared" si="38"/>
        <v>6.55</v>
      </c>
      <c r="G3239" s="144"/>
    </row>
    <row r="3240" spans="1:7" x14ac:dyDescent="0.2">
      <c r="A3240" s="139" t="s">
        <v>3660</v>
      </c>
      <c r="B3240" s="138" t="s">
        <v>3659</v>
      </c>
      <c r="C3240" s="137" t="s">
        <v>3290</v>
      </c>
      <c r="D3240" s="137">
        <v>187.07</v>
      </c>
      <c r="E3240" s="139">
        <v>0.94499999999999995</v>
      </c>
      <c r="F3240" s="127">
        <f t="shared" si="38"/>
        <v>176.78</v>
      </c>
      <c r="G3240" s="144"/>
    </row>
    <row r="3241" spans="1:7" x14ac:dyDescent="0.2">
      <c r="A3241" s="139" t="s">
        <v>3394</v>
      </c>
      <c r="B3241" s="138" t="s">
        <v>3393</v>
      </c>
      <c r="C3241" s="137" t="s">
        <v>3290</v>
      </c>
      <c r="D3241" s="137">
        <v>78.75</v>
      </c>
      <c r="E3241" s="139">
        <v>1.7776000000000001</v>
      </c>
      <c r="F3241" s="127">
        <f t="shared" si="38"/>
        <v>139.97999999999999</v>
      </c>
      <c r="G3241" s="144"/>
    </row>
    <row r="3242" spans="1:7" x14ac:dyDescent="0.2">
      <c r="A3242" s="139" t="s">
        <v>3662</v>
      </c>
      <c r="B3242" s="138" t="s">
        <v>3661</v>
      </c>
      <c r="C3242" s="137" t="s">
        <v>3290</v>
      </c>
      <c r="D3242" s="137">
        <v>134.80000000000001</v>
      </c>
      <c r="E3242" s="139">
        <v>4.2893999999999997</v>
      </c>
      <c r="F3242" s="127">
        <f t="shared" si="38"/>
        <v>578.21</v>
      </c>
      <c r="G3242" s="144"/>
    </row>
    <row r="3243" spans="1:7" x14ac:dyDescent="0.2">
      <c r="A3243" s="139">
        <v>2055</v>
      </c>
      <c r="B3243" s="138" t="s">
        <v>3392</v>
      </c>
      <c r="C3243" s="137" t="s">
        <v>3308</v>
      </c>
      <c r="D3243" s="137">
        <v>29.82</v>
      </c>
      <c r="E3243" s="139">
        <v>0.16020000000000001</v>
      </c>
      <c r="F3243" s="127">
        <f t="shared" si="38"/>
        <v>4.7699999999999996</v>
      </c>
      <c r="G3243" s="144"/>
    </row>
    <row r="3244" spans="1:7" x14ac:dyDescent="0.2">
      <c r="A3244" s="139">
        <v>1970</v>
      </c>
      <c r="B3244" s="138" t="s">
        <v>3395</v>
      </c>
      <c r="C3244" s="137" t="s">
        <v>3308</v>
      </c>
      <c r="D3244" s="137">
        <v>17.73</v>
      </c>
      <c r="E3244" s="139">
        <v>0.1051</v>
      </c>
      <c r="F3244" s="127">
        <f t="shared" si="38"/>
        <v>1.86</v>
      </c>
      <c r="G3244" s="144"/>
    </row>
    <row r="3245" spans="1:7" x14ac:dyDescent="0.2">
      <c r="A3245" s="139">
        <v>2467</v>
      </c>
      <c r="B3245" s="138" t="s">
        <v>3396</v>
      </c>
      <c r="C3245" s="137" t="s">
        <v>3308</v>
      </c>
      <c r="D3245" s="137">
        <v>41.22</v>
      </c>
      <c r="E3245" s="139">
        <v>8.2000000000000003E-2</v>
      </c>
      <c r="F3245" s="127">
        <f t="shared" si="38"/>
        <v>3.38</v>
      </c>
      <c r="G3245" s="144"/>
    </row>
    <row r="3246" spans="1:7" x14ac:dyDescent="0.2">
      <c r="A3246" s="139">
        <v>2723</v>
      </c>
      <c r="B3246" s="138" t="s">
        <v>3902</v>
      </c>
      <c r="C3246" s="137" t="s">
        <v>3287</v>
      </c>
      <c r="D3246" s="137">
        <v>0.92</v>
      </c>
      <c r="E3246" s="139">
        <v>4</v>
      </c>
      <c r="F3246" s="127">
        <f t="shared" si="38"/>
        <v>3.68</v>
      </c>
      <c r="G3246" s="144"/>
    </row>
    <row r="3247" spans="1:7" x14ac:dyDescent="0.2">
      <c r="A3247" s="139">
        <v>1264</v>
      </c>
      <c r="B3247" s="138" t="s">
        <v>4269</v>
      </c>
      <c r="C3247" s="137" t="s">
        <v>3287</v>
      </c>
      <c r="D3247" s="137">
        <v>13.34</v>
      </c>
      <c r="E3247" s="139">
        <v>6.6600000000000006E-2</v>
      </c>
      <c r="F3247" s="127">
        <f t="shared" si="38"/>
        <v>0.88</v>
      </c>
      <c r="G3247" s="144"/>
    </row>
    <row r="3248" spans="1:7" x14ac:dyDescent="0.2">
      <c r="A3248" s="139">
        <v>2246</v>
      </c>
      <c r="B3248" s="138" t="s">
        <v>3322</v>
      </c>
      <c r="C3248" s="137" t="s">
        <v>3292</v>
      </c>
      <c r="D3248" s="137">
        <v>21.66</v>
      </c>
      <c r="E3248" s="139">
        <v>0.10349999999999999</v>
      </c>
      <c r="F3248" s="127">
        <f t="shared" si="38"/>
        <v>2.2400000000000002</v>
      </c>
      <c r="G3248" s="144"/>
    </row>
    <row r="3249" spans="1:7" x14ac:dyDescent="0.2">
      <c r="A3249" s="139">
        <v>1672</v>
      </c>
      <c r="B3249" s="138" t="s">
        <v>4270</v>
      </c>
      <c r="C3249" s="137" t="s">
        <v>3287</v>
      </c>
      <c r="D3249" s="137">
        <v>2.3199999999999998</v>
      </c>
      <c r="E3249" s="139">
        <v>0.26469999999999999</v>
      </c>
      <c r="F3249" s="127">
        <f t="shared" si="38"/>
        <v>0.61</v>
      </c>
      <c r="G3249" s="144"/>
    </row>
    <row r="3250" spans="1:7" x14ac:dyDescent="0.2">
      <c r="A3250" s="139">
        <v>2417</v>
      </c>
      <c r="B3250" s="138" t="s">
        <v>3324</v>
      </c>
      <c r="C3250" s="137" t="s">
        <v>3292</v>
      </c>
      <c r="D3250" s="137">
        <v>28.06</v>
      </c>
      <c r="E3250" s="139">
        <v>0.4</v>
      </c>
      <c r="F3250" s="127">
        <f t="shared" si="38"/>
        <v>11.22</v>
      </c>
      <c r="G3250" s="144"/>
    </row>
    <row r="3251" spans="1:7" x14ac:dyDescent="0.2">
      <c r="A3251" s="139">
        <v>2509</v>
      </c>
      <c r="B3251" s="138" t="s">
        <v>4044</v>
      </c>
      <c r="C3251" s="137" t="s">
        <v>3290</v>
      </c>
      <c r="D3251" s="137">
        <v>7.55</v>
      </c>
      <c r="E3251" s="137">
        <v>7.1407999999999996</v>
      </c>
      <c r="F3251" s="127">
        <f t="shared" si="38"/>
        <v>53.91</v>
      </c>
      <c r="G3251" s="144"/>
    </row>
    <row r="3252" spans="1:7" x14ac:dyDescent="0.2">
      <c r="A3252" s="139">
        <v>2497</v>
      </c>
      <c r="B3252" s="138" t="s">
        <v>4059</v>
      </c>
      <c r="C3252" s="137" t="s">
        <v>3285</v>
      </c>
      <c r="D3252" s="137">
        <v>112.24</v>
      </c>
      <c r="E3252" s="137">
        <v>7.5300000000000006E-2</v>
      </c>
      <c r="F3252" s="127">
        <f t="shared" si="38"/>
        <v>8.4499999999999993</v>
      </c>
      <c r="G3252" s="144"/>
    </row>
    <row r="3253" spans="1:7" x14ac:dyDescent="0.2">
      <c r="A3253" s="139">
        <v>2386</v>
      </c>
      <c r="B3253" s="138" t="s">
        <v>4135</v>
      </c>
      <c r="C3253" s="137" t="s">
        <v>3285</v>
      </c>
      <c r="D3253" s="137">
        <v>114.18</v>
      </c>
      <c r="E3253" s="137">
        <v>2.52E-2</v>
      </c>
      <c r="F3253" s="127">
        <f t="shared" si="38"/>
        <v>2.87</v>
      </c>
      <c r="G3253" s="144"/>
    </row>
    <row r="3254" spans="1:7" x14ac:dyDescent="0.2">
      <c r="A3254" s="139">
        <v>1215</v>
      </c>
      <c r="B3254" s="138" t="s">
        <v>4134</v>
      </c>
      <c r="C3254" s="137" t="s">
        <v>3292</v>
      </c>
      <c r="D3254" s="137">
        <v>0.54</v>
      </c>
      <c r="E3254" s="137">
        <v>32.17</v>
      </c>
      <c r="F3254" s="127">
        <f t="shared" si="38"/>
        <v>17.37</v>
      </c>
      <c r="G3254" s="144"/>
    </row>
    <row r="3255" spans="1:7" x14ac:dyDescent="0.2">
      <c r="A3255" s="139">
        <v>1334</v>
      </c>
      <c r="B3255" s="138" t="s">
        <v>3330</v>
      </c>
      <c r="C3255" s="137" t="s">
        <v>3287</v>
      </c>
      <c r="D3255" s="137">
        <v>10.44</v>
      </c>
      <c r="E3255" s="137">
        <v>0.45200000000000001</v>
      </c>
      <c r="F3255" s="127">
        <f t="shared" si="38"/>
        <v>4.71</v>
      </c>
      <c r="G3255" s="144"/>
    </row>
    <row r="3256" spans="1:7" ht="22.5" x14ac:dyDescent="0.2">
      <c r="A3256" s="139">
        <v>2073</v>
      </c>
      <c r="B3256" s="138" t="s">
        <v>3391</v>
      </c>
      <c r="C3256" s="137" t="s">
        <v>3308</v>
      </c>
      <c r="D3256" s="137">
        <v>21.58</v>
      </c>
      <c r="E3256" s="137">
        <v>8.3999999999999995E-3</v>
      </c>
      <c r="F3256" s="127">
        <f t="shared" si="38"/>
        <v>0.18</v>
      </c>
      <c r="G3256" s="144"/>
    </row>
    <row r="3257" spans="1:7" x14ac:dyDescent="0.2">
      <c r="A3257" s="311" t="s">
        <v>4125</v>
      </c>
      <c r="B3257" s="311"/>
      <c r="C3257" s="311"/>
      <c r="D3257" s="311"/>
      <c r="E3257" s="311"/>
      <c r="F3257" s="165">
        <f>SUM(F3236:F3256)</f>
        <v>1438.9500000000003</v>
      </c>
      <c r="G3257" s="144"/>
    </row>
    <row r="3258" spans="1:7" x14ac:dyDescent="0.2">
      <c r="G3258" s="144"/>
    </row>
    <row r="3259" spans="1:7" x14ac:dyDescent="0.2">
      <c r="A3259" s="312" t="s">
        <v>4124</v>
      </c>
      <c r="B3259" s="312"/>
      <c r="C3259" s="312"/>
      <c r="D3259" s="312"/>
      <c r="E3259" s="312"/>
      <c r="F3259" s="173">
        <f>F3257+G3233</f>
        <v>1490.7500000000002</v>
      </c>
      <c r="G3259" s="144"/>
    </row>
    <row r="3260" spans="1:7" ht="12.75" customHeight="1" x14ac:dyDescent="0.2">
      <c r="A3260" s="312" t="s">
        <v>4742</v>
      </c>
      <c r="B3260" s="312"/>
      <c r="C3260" s="312"/>
      <c r="D3260" s="312"/>
      <c r="E3260" s="313"/>
      <c r="F3260" s="180">
        <f>TRUNC('compos apresentar'!F3259*bdi!$D$19,2)</f>
        <v>303.20999999999998</v>
      </c>
      <c r="G3260" s="144"/>
    </row>
    <row r="3261" spans="1:7" x14ac:dyDescent="0.2">
      <c r="A3261" s="312" t="s">
        <v>4123</v>
      </c>
      <c r="B3261" s="312"/>
      <c r="C3261" s="312"/>
      <c r="D3261" s="312"/>
      <c r="E3261" s="312"/>
      <c r="F3261" s="179">
        <f>SUM(F3259:F3260)</f>
        <v>1793.9600000000003</v>
      </c>
      <c r="G3261" s="144"/>
    </row>
    <row r="3262" spans="1:7" x14ac:dyDescent="0.2">
      <c r="G3262" s="144"/>
    </row>
    <row r="3263" spans="1:7" ht="31.5" x14ac:dyDescent="0.2">
      <c r="A3263" s="314" t="s">
        <v>4610</v>
      </c>
      <c r="B3263" s="314"/>
      <c r="C3263" s="314"/>
      <c r="D3263" s="314"/>
      <c r="E3263" s="314"/>
      <c r="F3263" s="314"/>
      <c r="G3263" s="171" t="s">
        <v>4170</v>
      </c>
    </row>
    <row r="3264" spans="1:7" x14ac:dyDescent="0.2">
      <c r="G3264" s="144"/>
    </row>
    <row r="3265" spans="1:7" ht="21" x14ac:dyDescent="0.2">
      <c r="A3265" s="175" t="s">
        <v>4118</v>
      </c>
      <c r="B3265" s="174" t="s">
        <v>4117</v>
      </c>
      <c r="C3265" s="171" t="s">
        <v>4114</v>
      </c>
      <c r="D3265" s="171" t="s">
        <v>4113</v>
      </c>
      <c r="E3265" s="171" t="s">
        <v>4112</v>
      </c>
      <c r="F3265" s="182" t="s">
        <v>4116</v>
      </c>
      <c r="G3265" s="181" t="s">
        <v>4115</v>
      </c>
    </row>
    <row r="3266" spans="1:7" x14ac:dyDescent="0.2">
      <c r="A3266" s="162">
        <v>8</v>
      </c>
      <c r="B3266" s="128" t="s">
        <v>4141</v>
      </c>
      <c r="C3266" s="152">
        <v>5.65</v>
      </c>
      <c r="D3266" s="152">
        <v>12.31</v>
      </c>
      <c r="E3266" s="83">
        <v>117.99</v>
      </c>
      <c r="F3266" s="127">
        <v>2.3109999999999999</v>
      </c>
      <c r="G3266" s="161">
        <f>TRUNC(F3266*D3266,2)</f>
        <v>28.44</v>
      </c>
    </row>
    <row r="3267" spans="1:7" x14ac:dyDescent="0.2">
      <c r="A3267" s="149">
        <v>12</v>
      </c>
      <c r="B3267" s="138" t="s">
        <v>4213</v>
      </c>
      <c r="C3267" s="152">
        <v>8.56</v>
      </c>
      <c r="D3267" s="152">
        <v>18.649999999999999</v>
      </c>
      <c r="E3267" s="83">
        <v>117.99</v>
      </c>
      <c r="F3267" s="137">
        <v>2.3140000000000001</v>
      </c>
      <c r="G3267" s="161">
        <f>TRUNC(F3267*D3267,2)</f>
        <v>43.15</v>
      </c>
    </row>
    <row r="3268" spans="1:7" x14ac:dyDescent="0.2">
      <c r="A3268" s="311" t="s">
        <v>4138</v>
      </c>
      <c r="B3268" s="311"/>
      <c r="C3268" s="311"/>
      <c r="D3268" s="311"/>
      <c r="E3268" s="311"/>
      <c r="F3268" s="311"/>
      <c r="G3268" s="155">
        <f>SUM(G3266:G3267)</f>
        <v>71.59</v>
      </c>
    </row>
    <row r="3269" spans="1:7" x14ac:dyDescent="0.2">
      <c r="G3269" s="144"/>
    </row>
    <row r="3270" spans="1:7" ht="21" x14ac:dyDescent="0.2">
      <c r="A3270" s="175" t="s">
        <v>4118</v>
      </c>
      <c r="B3270" s="174" t="s">
        <v>4130</v>
      </c>
      <c r="C3270" s="171" t="s">
        <v>4129</v>
      </c>
      <c r="D3270" s="171" t="s">
        <v>4128</v>
      </c>
      <c r="E3270" s="171" t="s">
        <v>4116</v>
      </c>
      <c r="F3270" s="173" t="s">
        <v>4127</v>
      </c>
      <c r="G3270" s="144"/>
    </row>
    <row r="3271" spans="1:7" ht="22.5" x14ac:dyDescent="0.2">
      <c r="A3271" s="129">
        <v>3215</v>
      </c>
      <c r="B3271" s="128" t="s">
        <v>4609</v>
      </c>
      <c r="C3271" s="127" t="s">
        <v>3287</v>
      </c>
      <c r="D3271" s="127">
        <v>89.88</v>
      </c>
      <c r="E3271" s="127">
        <v>1</v>
      </c>
      <c r="F3271" s="127">
        <f>TRUNC(E3271*D3271,2)</f>
        <v>89.88</v>
      </c>
      <c r="G3271" s="144"/>
    </row>
    <row r="3272" spans="1:7" x14ac:dyDescent="0.2">
      <c r="A3272" s="311" t="s">
        <v>4125</v>
      </c>
      <c r="B3272" s="311"/>
      <c r="C3272" s="311"/>
      <c r="D3272" s="311"/>
      <c r="E3272" s="311"/>
      <c r="F3272" s="165">
        <f>SUM(F3271)</f>
        <v>89.88</v>
      </c>
      <c r="G3272" s="144"/>
    </row>
    <row r="3273" spans="1:7" x14ac:dyDescent="0.2">
      <c r="G3273" s="144"/>
    </row>
    <row r="3274" spans="1:7" x14ac:dyDescent="0.2">
      <c r="A3274" s="312" t="s">
        <v>4124</v>
      </c>
      <c r="B3274" s="312"/>
      <c r="C3274" s="312"/>
      <c r="D3274" s="312"/>
      <c r="E3274" s="312"/>
      <c r="F3274" s="173">
        <f>F3272+G3268</f>
        <v>161.47</v>
      </c>
      <c r="G3274" s="144"/>
    </row>
    <row r="3275" spans="1:7" ht="12.75" customHeight="1" x14ac:dyDescent="0.2">
      <c r="A3275" s="312" t="s">
        <v>4742</v>
      </c>
      <c r="B3275" s="312"/>
      <c r="C3275" s="312"/>
      <c r="D3275" s="312"/>
      <c r="E3275" s="313"/>
      <c r="F3275" s="180">
        <f>TRUNC('compos apresentar'!F3274*bdi!$D$19,2)</f>
        <v>32.840000000000003</v>
      </c>
      <c r="G3275" s="144"/>
    </row>
    <row r="3276" spans="1:7" x14ac:dyDescent="0.2">
      <c r="A3276" s="312" t="s">
        <v>4123</v>
      </c>
      <c r="B3276" s="312"/>
      <c r="C3276" s="312"/>
      <c r="D3276" s="312"/>
      <c r="E3276" s="312"/>
      <c r="F3276" s="179">
        <f>SUM(F3274:F3275)</f>
        <v>194.31</v>
      </c>
      <c r="G3276" s="144"/>
    </row>
    <row r="3277" spans="1:7" x14ac:dyDescent="0.2">
      <c r="A3277" s="178"/>
      <c r="B3277" s="178"/>
      <c r="C3277" s="178"/>
      <c r="D3277" s="178"/>
      <c r="E3277" s="178"/>
      <c r="F3277" s="178"/>
      <c r="G3277" s="144"/>
    </row>
    <row r="3278" spans="1:7" ht="31.5" x14ac:dyDescent="0.2">
      <c r="A3278" s="314" t="s">
        <v>4917</v>
      </c>
      <c r="B3278" s="314"/>
      <c r="C3278" s="314"/>
      <c r="D3278" s="314"/>
      <c r="E3278" s="314"/>
      <c r="F3278" s="314"/>
      <c r="G3278" s="171" t="s">
        <v>4170</v>
      </c>
    </row>
    <row r="3279" spans="1:7" x14ac:dyDescent="0.2">
      <c r="G3279" s="144"/>
    </row>
    <row r="3280" spans="1:7" ht="21" x14ac:dyDescent="0.2">
      <c r="A3280" s="175" t="s">
        <v>4118</v>
      </c>
      <c r="B3280" s="174" t="s">
        <v>4117</v>
      </c>
      <c r="C3280" s="171" t="s">
        <v>4114</v>
      </c>
      <c r="D3280" s="171" t="s">
        <v>4113</v>
      </c>
      <c r="E3280" s="171" t="s">
        <v>4112</v>
      </c>
      <c r="F3280" s="182" t="s">
        <v>4116</v>
      </c>
      <c r="G3280" s="181" t="s">
        <v>4115</v>
      </c>
    </row>
    <row r="3281" spans="1:7" x14ac:dyDescent="0.2">
      <c r="A3281" s="162">
        <v>8</v>
      </c>
      <c r="B3281" s="128" t="s">
        <v>4141</v>
      </c>
      <c r="C3281" s="152">
        <v>5.65</v>
      </c>
      <c r="D3281" s="152">
        <v>12.31</v>
      </c>
      <c r="E3281" s="83">
        <v>117.99</v>
      </c>
      <c r="F3281" s="127">
        <v>2.4135</v>
      </c>
      <c r="G3281" s="161">
        <f>TRUNC(F3281*D3281,2)</f>
        <v>29.71</v>
      </c>
    </row>
    <row r="3282" spans="1:7" x14ac:dyDescent="0.2">
      <c r="A3282" s="149">
        <v>12</v>
      </c>
      <c r="B3282" s="138" t="s">
        <v>4213</v>
      </c>
      <c r="C3282" s="152">
        <v>8.56</v>
      </c>
      <c r="D3282" s="152">
        <v>18.649999999999999</v>
      </c>
      <c r="E3282" s="83">
        <v>117.99</v>
      </c>
      <c r="F3282" s="137">
        <v>2.4129999999999998</v>
      </c>
      <c r="G3282" s="161">
        <f>TRUNC(F3282*D3282,2)</f>
        <v>45</v>
      </c>
    </row>
    <row r="3283" spans="1:7" x14ac:dyDescent="0.2">
      <c r="A3283" s="311" t="s">
        <v>4138</v>
      </c>
      <c r="B3283" s="311"/>
      <c r="C3283" s="311"/>
      <c r="D3283" s="311"/>
      <c r="E3283" s="311"/>
      <c r="F3283" s="311"/>
      <c r="G3283" s="155">
        <f>SUM(G3281:G3282)</f>
        <v>74.710000000000008</v>
      </c>
    </row>
    <row r="3284" spans="1:7" x14ac:dyDescent="0.2">
      <c r="G3284" s="144"/>
    </row>
    <row r="3285" spans="1:7" ht="21" x14ac:dyDescent="0.2">
      <c r="A3285" s="175" t="s">
        <v>4118</v>
      </c>
      <c r="B3285" s="174" t="s">
        <v>4130</v>
      </c>
      <c r="C3285" s="171" t="s">
        <v>4129</v>
      </c>
      <c r="D3285" s="171" t="s">
        <v>4128</v>
      </c>
      <c r="E3285" s="171" t="s">
        <v>4116</v>
      </c>
      <c r="F3285" s="173" t="s">
        <v>4127</v>
      </c>
      <c r="G3285" s="144"/>
    </row>
    <row r="3286" spans="1:7" ht="33.75" x14ac:dyDescent="0.2">
      <c r="A3286" s="129">
        <v>3216</v>
      </c>
      <c r="B3286" s="128" t="s">
        <v>4918</v>
      </c>
      <c r="C3286" s="127" t="s">
        <v>3287</v>
      </c>
      <c r="D3286" s="127">
        <v>137.08000000000001</v>
      </c>
      <c r="E3286" s="127">
        <v>1</v>
      </c>
      <c r="F3286" s="127">
        <f>TRUNC(E3286*D3286,2)</f>
        <v>137.08000000000001</v>
      </c>
      <c r="G3286" s="144"/>
    </row>
    <row r="3287" spans="1:7" x14ac:dyDescent="0.2">
      <c r="A3287" s="311" t="s">
        <v>4125</v>
      </c>
      <c r="B3287" s="311"/>
      <c r="C3287" s="311"/>
      <c r="D3287" s="311"/>
      <c r="E3287" s="311"/>
      <c r="F3287" s="165">
        <f>SUM(F3286)</f>
        <v>137.08000000000001</v>
      </c>
      <c r="G3287" s="144"/>
    </row>
    <row r="3288" spans="1:7" x14ac:dyDescent="0.2">
      <c r="G3288" s="144"/>
    </row>
    <row r="3289" spans="1:7" x14ac:dyDescent="0.2">
      <c r="A3289" s="312" t="s">
        <v>4124</v>
      </c>
      <c r="B3289" s="312"/>
      <c r="C3289" s="312"/>
      <c r="D3289" s="312"/>
      <c r="E3289" s="312"/>
      <c r="F3289" s="173">
        <f>F3287+G3283</f>
        <v>211.79000000000002</v>
      </c>
      <c r="G3289" s="144"/>
    </row>
    <row r="3290" spans="1:7" x14ac:dyDescent="0.2">
      <c r="A3290" s="312" t="s">
        <v>4742</v>
      </c>
      <c r="B3290" s="312"/>
      <c r="C3290" s="312"/>
      <c r="D3290" s="312"/>
      <c r="E3290" s="313"/>
      <c r="F3290" s="180">
        <f>TRUNC('compos apresentar'!F3289*bdi!$D$19,2)</f>
        <v>43.07</v>
      </c>
      <c r="G3290" s="144"/>
    </row>
    <row r="3291" spans="1:7" x14ac:dyDescent="0.2">
      <c r="A3291" s="312" t="s">
        <v>4123</v>
      </c>
      <c r="B3291" s="312"/>
      <c r="C3291" s="312"/>
      <c r="D3291" s="312"/>
      <c r="E3291" s="312"/>
      <c r="F3291" s="179">
        <f>SUM(F3289:F3290)</f>
        <v>254.86</v>
      </c>
      <c r="G3291" s="144"/>
    </row>
    <row r="3292" spans="1:7" x14ac:dyDescent="0.2">
      <c r="A3292" s="178"/>
      <c r="B3292" s="178"/>
      <c r="C3292" s="178"/>
      <c r="D3292" s="178"/>
      <c r="E3292" s="178"/>
      <c r="F3292" s="178"/>
      <c r="G3292" s="144"/>
    </row>
    <row r="3293" spans="1:7" x14ac:dyDescent="0.2">
      <c r="G3293" s="144"/>
    </row>
    <row r="3294" spans="1:7" ht="24" customHeight="1" x14ac:dyDescent="0.2">
      <c r="A3294" s="317" t="s">
        <v>4608</v>
      </c>
      <c r="B3294" s="317"/>
      <c r="C3294" s="317"/>
      <c r="D3294" s="317"/>
      <c r="E3294" s="317"/>
      <c r="F3294" s="317"/>
      <c r="G3294" s="183" t="s">
        <v>255</v>
      </c>
    </row>
    <row r="3295" spans="1:7" x14ac:dyDescent="0.2">
      <c r="G3295" s="144"/>
    </row>
    <row r="3296" spans="1:7" ht="21" x14ac:dyDescent="0.2">
      <c r="A3296" s="175" t="s">
        <v>4118</v>
      </c>
      <c r="B3296" s="174" t="s">
        <v>4117</v>
      </c>
      <c r="C3296" s="171" t="s">
        <v>4114</v>
      </c>
      <c r="D3296" s="171" t="s">
        <v>4113</v>
      </c>
      <c r="E3296" s="171" t="s">
        <v>4112</v>
      </c>
      <c r="F3296" s="182" t="s">
        <v>4116</v>
      </c>
      <c r="G3296" s="181" t="s">
        <v>4115</v>
      </c>
    </row>
    <row r="3297" spans="1:7" x14ac:dyDescent="0.2">
      <c r="A3297" s="157">
        <v>88264</v>
      </c>
      <c r="B3297" s="131" t="s">
        <v>3955</v>
      </c>
      <c r="C3297" s="152">
        <v>8.56</v>
      </c>
      <c r="D3297" s="152">
        <v>18.649999999999999</v>
      </c>
      <c r="E3297" s="83">
        <v>117.99</v>
      </c>
      <c r="F3297" s="130">
        <v>3.5000000000000003E-2</v>
      </c>
      <c r="G3297" s="161">
        <f>TRUNC(F3297*D3297,2)</f>
        <v>0.65</v>
      </c>
    </row>
    <row r="3298" spans="1:7" ht="22.5" x14ac:dyDescent="0.2">
      <c r="A3298" s="154">
        <v>88247</v>
      </c>
      <c r="B3298" s="134" t="s">
        <v>4440</v>
      </c>
      <c r="C3298" s="148">
        <v>5.65</v>
      </c>
      <c r="D3298" s="148">
        <v>12.31</v>
      </c>
      <c r="E3298" s="83">
        <v>117.99</v>
      </c>
      <c r="F3298" s="133">
        <v>3.2000000000000001E-2</v>
      </c>
      <c r="G3298" s="161">
        <f>TRUNC(F3298*D3298,2)</f>
        <v>0.39</v>
      </c>
    </row>
    <row r="3299" spans="1:7" x14ac:dyDescent="0.2">
      <c r="A3299" s="311" t="s">
        <v>4138</v>
      </c>
      <c r="B3299" s="311"/>
      <c r="C3299" s="311"/>
      <c r="D3299" s="311"/>
      <c r="E3299" s="311"/>
      <c r="F3299" s="311"/>
      <c r="G3299" s="155">
        <f>SUM(G3297:G3298)</f>
        <v>1.04</v>
      </c>
    </row>
    <row r="3300" spans="1:7" x14ac:dyDescent="0.2">
      <c r="G3300" s="144"/>
    </row>
    <row r="3301" spans="1:7" ht="21" x14ac:dyDescent="0.2">
      <c r="A3301" s="175" t="s">
        <v>4118</v>
      </c>
      <c r="B3301" s="174" t="s">
        <v>4130</v>
      </c>
      <c r="C3301" s="171" t="s">
        <v>4129</v>
      </c>
      <c r="D3301" s="171" t="s">
        <v>4128</v>
      </c>
      <c r="E3301" s="171" t="s">
        <v>4116</v>
      </c>
      <c r="F3301" s="173" t="s">
        <v>4127</v>
      </c>
      <c r="G3301" s="144"/>
    </row>
    <row r="3302" spans="1:7" x14ac:dyDescent="0.2">
      <c r="A3302" s="132">
        <v>867</v>
      </c>
      <c r="B3302" s="131" t="s">
        <v>4043</v>
      </c>
      <c r="C3302" s="127" t="s">
        <v>3287</v>
      </c>
      <c r="D3302" s="130">
        <v>40.32</v>
      </c>
      <c r="E3302" s="130">
        <v>1.1616</v>
      </c>
      <c r="F3302" s="127">
        <f>TRUNC(E3302*D3302,2)</f>
        <v>46.83</v>
      </c>
      <c r="G3302" s="144"/>
    </row>
    <row r="3303" spans="1:7" x14ac:dyDescent="0.2">
      <c r="A3303" s="311" t="s">
        <v>4125</v>
      </c>
      <c r="B3303" s="311"/>
      <c r="C3303" s="311"/>
      <c r="D3303" s="311"/>
      <c r="E3303" s="311"/>
      <c r="F3303" s="165">
        <f>F3302</f>
        <v>46.83</v>
      </c>
      <c r="G3303" s="144"/>
    </row>
    <row r="3304" spans="1:7" x14ac:dyDescent="0.2">
      <c r="G3304" s="144"/>
    </row>
    <row r="3305" spans="1:7" x14ac:dyDescent="0.2">
      <c r="A3305" s="312" t="s">
        <v>4124</v>
      </c>
      <c r="B3305" s="312"/>
      <c r="C3305" s="312"/>
      <c r="D3305" s="312"/>
      <c r="E3305" s="312"/>
      <c r="F3305" s="173">
        <f>F3303+G3299</f>
        <v>47.87</v>
      </c>
      <c r="G3305" s="144"/>
    </row>
    <row r="3306" spans="1:7" ht="12.75" customHeight="1" x14ac:dyDescent="0.2">
      <c r="A3306" s="312" t="s">
        <v>4742</v>
      </c>
      <c r="B3306" s="312"/>
      <c r="C3306" s="312"/>
      <c r="D3306" s="312"/>
      <c r="E3306" s="313"/>
      <c r="F3306" s="180">
        <f>TRUNC('compos apresentar'!F3305*bdi!$D$19,2)</f>
        <v>9.73</v>
      </c>
      <c r="G3306" s="144"/>
    </row>
    <row r="3307" spans="1:7" x14ac:dyDescent="0.2">
      <c r="A3307" s="312" t="s">
        <v>4123</v>
      </c>
      <c r="B3307" s="312"/>
      <c r="C3307" s="312"/>
      <c r="D3307" s="312"/>
      <c r="E3307" s="312"/>
      <c r="F3307" s="179">
        <f>SUM(F3305:F3306)</f>
        <v>57.599999999999994</v>
      </c>
      <c r="G3307" s="144"/>
    </row>
    <row r="3308" spans="1:7" x14ac:dyDescent="0.2">
      <c r="G3308" s="144"/>
    </row>
    <row r="3309" spans="1:7" x14ac:dyDescent="0.2">
      <c r="G3309" s="144"/>
    </row>
    <row r="3310" spans="1:7" ht="26.25" customHeight="1" x14ac:dyDescent="0.2">
      <c r="A3310" s="317" t="s">
        <v>4607</v>
      </c>
      <c r="B3310" s="317"/>
      <c r="C3310" s="317"/>
      <c r="D3310" s="317"/>
      <c r="E3310" s="317"/>
      <c r="F3310" s="317"/>
      <c r="G3310" s="183" t="s">
        <v>255</v>
      </c>
    </row>
    <row r="3311" spans="1:7" x14ac:dyDescent="0.2">
      <c r="G3311" s="144"/>
    </row>
    <row r="3312" spans="1:7" ht="21" x14ac:dyDescent="0.2">
      <c r="A3312" s="175" t="s">
        <v>4118</v>
      </c>
      <c r="B3312" s="174" t="s">
        <v>4117</v>
      </c>
      <c r="C3312" s="171" t="s">
        <v>4114</v>
      </c>
      <c r="D3312" s="171" t="s">
        <v>4113</v>
      </c>
      <c r="E3312" s="171" t="s">
        <v>4112</v>
      </c>
      <c r="F3312" s="182" t="s">
        <v>4116</v>
      </c>
      <c r="G3312" s="181" t="s">
        <v>4115</v>
      </c>
    </row>
    <row r="3313" spans="1:7" x14ac:dyDescent="0.2">
      <c r="A3313" s="157">
        <v>88264</v>
      </c>
      <c r="B3313" s="131" t="s">
        <v>3955</v>
      </c>
      <c r="C3313" s="152">
        <v>8.56</v>
      </c>
      <c r="D3313" s="152">
        <v>18.649999999999999</v>
      </c>
      <c r="E3313" s="83">
        <v>117.99</v>
      </c>
      <c r="F3313" s="130">
        <v>0.48899999999999999</v>
      </c>
      <c r="G3313" s="161">
        <f>TRUNC(F3313*D3313,2)</f>
        <v>9.11</v>
      </c>
    </row>
    <row r="3314" spans="1:7" ht="22.5" x14ac:dyDescent="0.2">
      <c r="A3314" s="154">
        <v>88247</v>
      </c>
      <c r="B3314" s="134" t="s">
        <v>4440</v>
      </c>
      <c r="C3314" s="148">
        <v>5.65</v>
      </c>
      <c r="D3314" s="148">
        <v>12.31</v>
      </c>
      <c r="E3314" s="83">
        <v>117.99</v>
      </c>
      <c r="F3314" s="133">
        <v>0.5</v>
      </c>
      <c r="G3314" s="161">
        <f>TRUNC(F3314*D3314,2)</f>
        <v>6.15</v>
      </c>
    </row>
    <row r="3315" spans="1:7" x14ac:dyDescent="0.2">
      <c r="A3315" s="311" t="s">
        <v>4138</v>
      </c>
      <c r="B3315" s="311"/>
      <c r="C3315" s="311"/>
      <c r="D3315" s="311"/>
      <c r="E3315" s="311"/>
      <c r="F3315" s="311"/>
      <c r="G3315" s="155">
        <f>SUM(G3313:G3314)</f>
        <v>15.26</v>
      </c>
    </row>
    <row r="3316" spans="1:7" x14ac:dyDescent="0.2">
      <c r="G3316" s="144"/>
    </row>
    <row r="3317" spans="1:7" ht="21" x14ac:dyDescent="0.2">
      <c r="A3317" s="175" t="s">
        <v>4118</v>
      </c>
      <c r="B3317" s="174" t="s">
        <v>4130</v>
      </c>
      <c r="C3317" s="171" t="s">
        <v>4129</v>
      </c>
      <c r="D3317" s="171" t="s">
        <v>4128</v>
      </c>
      <c r="E3317" s="171" t="s">
        <v>4116</v>
      </c>
      <c r="F3317" s="173" t="s">
        <v>4127</v>
      </c>
      <c r="G3317" s="144"/>
    </row>
    <row r="3318" spans="1:7" x14ac:dyDescent="0.2">
      <c r="A3318" s="132">
        <v>867</v>
      </c>
      <c r="B3318" s="131" t="s">
        <v>4043</v>
      </c>
      <c r="C3318" s="127" t="s">
        <v>3287</v>
      </c>
      <c r="D3318" s="130">
        <v>40.32</v>
      </c>
      <c r="E3318" s="130">
        <v>1.0076000000000001</v>
      </c>
      <c r="F3318" s="127">
        <f>TRUNC(E3318*D3318,2)</f>
        <v>40.619999999999997</v>
      </c>
      <c r="G3318" s="144"/>
    </row>
    <row r="3319" spans="1:7" ht="33.75" x14ac:dyDescent="0.2">
      <c r="A3319" s="135">
        <v>98463</v>
      </c>
      <c r="B3319" s="134" t="s">
        <v>3728</v>
      </c>
      <c r="C3319" s="133" t="s">
        <v>230</v>
      </c>
      <c r="D3319" s="133">
        <v>19.010000000000002</v>
      </c>
      <c r="E3319" s="133">
        <v>0.63500000000000001</v>
      </c>
      <c r="F3319" s="127">
        <f>TRUNC(E3319*D3319,2)</f>
        <v>12.07</v>
      </c>
      <c r="G3319" s="144"/>
    </row>
    <row r="3320" spans="1:7" x14ac:dyDescent="0.2">
      <c r="A3320" s="311" t="s">
        <v>4125</v>
      </c>
      <c r="B3320" s="311"/>
      <c r="C3320" s="311"/>
      <c r="D3320" s="311"/>
      <c r="E3320" s="311"/>
      <c r="F3320" s="165">
        <f>SUM(F3318:F3319)</f>
        <v>52.69</v>
      </c>
      <c r="G3320" s="144"/>
    </row>
    <row r="3321" spans="1:7" x14ac:dyDescent="0.2">
      <c r="G3321" s="144"/>
    </row>
    <row r="3322" spans="1:7" x14ac:dyDescent="0.2">
      <c r="A3322" s="312" t="s">
        <v>4124</v>
      </c>
      <c r="B3322" s="312"/>
      <c r="C3322" s="312"/>
      <c r="D3322" s="312"/>
      <c r="E3322" s="312"/>
      <c r="F3322" s="173">
        <f>F3320+G3315</f>
        <v>67.95</v>
      </c>
      <c r="G3322" s="144"/>
    </row>
    <row r="3323" spans="1:7" ht="12.75" customHeight="1" x14ac:dyDescent="0.2">
      <c r="A3323" s="312" t="s">
        <v>4742</v>
      </c>
      <c r="B3323" s="312"/>
      <c r="C3323" s="312"/>
      <c r="D3323" s="312"/>
      <c r="E3323" s="313"/>
      <c r="F3323" s="180">
        <f>TRUNC('compos apresentar'!F3322*bdi!$D$19,2)</f>
        <v>13.82</v>
      </c>
      <c r="G3323" s="144"/>
    </row>
    <row r="3324" spans="1:7" x14ac:dyDescent="0.2">
      <c r="A3324" s="312" t="s">
        <v>4123</v>
      </c>
      <c r="B3324" s="312"/>
      <c r="C3324" s="312"/>
      <c r="D3324" s="312"/>
      <c r="E3324" s="312"/>
      <c r="F3324" s="179">
        <f>SUM(F3322:F3323)</f>
        <v>81.77000000000001</v>
      </c>
      <c r="G3324" s="144"/>
    </row>
    <row r="3325" spans="1:7" x14ac:dyDescent="0.2">
      <c r="G3325" s="144"/>
    </row>
    <row r="3326" spans="1:7" x14ac:dyDescent="0.2">
      <c r="G3326" s="144"/>
    </row>
    <row r="3327" spans="1:7" ht="31.5" x14ac:dyDescent="0.2">
      <c r="A3327" s="314" t="s">
        <v>4606</v>
      </c>
      <c r="B3327" s="314"/>
      <c r="C3327" s="314"/>
      <c r="D3327" s="314"/>
      <c r="E3327" s="314"/>
      <c r="F3327" s="314"/>
      <c r="G3327" s="171" t="s">
        <v>4155</v>
      </c>
    </row>
    <row r="3328" spans="1:7" x14ac:dyDescent="0.2">
      <c r="G3328" s="144"/>
    </row>
    <row r="3329" spans="1:7" ht="21" x14ac:dyDescent="0.2">
      <c r="A3329" s="175" t="s">
        <v>4118</v>
      </c>
      <c r="B3329" s="174" t="s">
        <v>4117</v>
      </c>
      <c r="C3329" s="171" t="s">
        <v>4114</v>
      </c>
      <c r="D3329" s="171" t="s">
        <v>4113</v>
      </c>
      <c r="E3329" s="171" t="s">
        <v>4112</v>
      </c>
      <c r="F3329" s="182" t="s">
        <v>4116</v>
      </c>
      <c r="G3329" s="181" t="s">
        <v>4115</v>
      </c>
    </row>
    <row r="3330" spans="1:7" x14ac:dyDescent="0.2">
      <c r="A3330" s="162">
        <v>11</v>
      </c>
      <c r="B3330" s="128" t="s">
        <v>4146</v>
      </c>
      <c r="C3330" s="152">
        <v>8.56</v>
      </c>
      <c r="D3330" s="152">
        <v>18.649999999999999</v>
      </c>
      <c r="E3330" s="83">
        <v>117.99</v>
      </c>
      <c r="F3330" s="127">
        <v>0.222</v>
      </c>
      <c r="G3330" s="161">
        <f>TRUNC(F3330*D3330,2)</f>
        <v>4.1399999999999997</v>
      </c>
    </row>
    <row r="3331" spans="1:7" x14ac:dyDescent="0.2">
      <c r="A3331" s="149">
        <v>8</v>
      </c>
      <c r="B3331" s="138" t="s">
        <v>4141</v>
      </c>
      <c r="C3331" s="152">
        <v>5.65</v>
      </c>
      <c r="D3331" s="152">
        <v>12.31</v>
      </c>
      <c r="E3331" s="83">
        <v>117.99</v>
      </c>
      <c r="F3331" s="137">
        <v>0.221</v>
      </c>
      <c r="G3331" s="161">
        <f>TRUNC(F3331*D3331,2)</f>
        <v>2.72</v>
      </c>
    </row>
    <row r="3332" spans="1:7" x14ac:dyDescent="0.2">
      <c r="A3332" s="311" t="s">
        <v>4138</v>
      </c>
      <c r="B3332" s="311"/>
      <c r="C3332" s="311"/>
      <c r="D3332" s="311"/>
      <c r="E3332" s="311"/>
      <c r="F3332" s="311"/>
      <c r="G3332" s="155">
        <f>SUM(G3330:G3331)</f>
        <v>6.8599999999999994</v>
      </c>
    </row>
    <row r="3333" spans="1:7" x14ac:dyDescent="0.2">
      <c r="G3333" s="144"/>
    </row>
    <row r="3334" spans="1:7" ht="21" x14ac:dyDescent="0.2">
      <c r="A3334" s="175" t="s">
        <v>4118</v>
      </c>
      <c r="B3334" s="174" t="s">
        <v>4130</v>
      </c>
      <c r="C3334" s="171" t="s">
        <v>4129</v>
      </c>
      <c r="D3334" s="171" t="s">
        <v>4128</v>
      </c>
      <c r="E3334" s="171" t="s">
        <v>4116</v>
      </c>
      <c r="F3334" s="173" t="s">
        <v>4127</v>
      </c>
      <c r="G3334" s="144"/>
    </row>
    <row r="3335" spans="1:7" x14ac:dyDescent="0.2">
      <c r="A3335" s="129" t="s">
        <v>3534</v>
      </c>
      <c r="B3335" s="128" t="s">
        <v>3984</v>
      </c>
      <c r="C3335" s="127" t="s">
        <v>3287</v>
      </c>
      <c r="D3335" s="127">
        <v>31</v>
      </c>
      <c r="E3335" s="127">
        <v>1.0429999999999999</v>
      </c>
      <c r="F3335" s="127">
        <f>TRUNC(E3335*D3335,2)</f>
        <v>32.33</v>
      </c>
      <c r="G3335" s="144"/>
    </row>
    <row r="3336" spans="1:7" x14ac:dyDescent="0.2">
      <c r="A3336" s="311" t="s">
        <v>4125</v>
      </c>
      <c r="B3336" s="311"/>
      <c r="C3336" s="311"/>
      <c r="D3336" s="311"/>
      <c r="E3336" s="311"/>
      <c r="F3336" s="165">
        <f>SUM(F3335)</f>
        <v>32.33</v>
      </c>
      <c r="G3336" s="144"/>
    </row>
    <row r="3337" spans="1:7" x14ac:dyDescent="0.2">
      <c r="G3337" s="144"/>
    </row>
    <row r="3338" spans="1:7" x14ac:dyDescent="0.2">
      <c r="A3338" s="312" t="s">
        <v>4124</v>
      </c>
      <c r="B3338" s="312"/>
      <c r="C3338" s="312"/>
      <c r="D3338" s="312"/>
      <c r="E3338" s="312"/>
      <c r="F3338" s="173">
        <f>F3336+G3332</f>
        <v>39.19</v>
      </c>
      <c r="G3338" s="144"/>
    </row>
    <row r="3339" spans="1:7" ht="12.75" customHeight="1" x14ac:dyDescent="0.2">
      <c r="A3339" s="312" t="s">
        <v>4742</v>
      </c>
      <c r="B3339" s="312"/>
      <c r="C3339" s="312"/>
      <c r="D3339" s="312"/>
      <c r="E3339" s="313"/>
      <c r="F3339" s="180">
        <f>TRUNC('compos apresentar'!F3338*bdi!$D$19,2)</f>
        <v>7.97</v>
      </c>
      <c r="G3339" s="144"/>
    </row>
    <row r="3340" spans="1:7" x14ac:dyDescent="0.2">
      <c r="A3340" s="312" t="s">
        <v>4123</v>
      </c>
      <c r="B3340" s="312"/>
      <c r="C3340" s="312"/>
      <c r="D3340" s="312"/>
      <c r="E3340" s="312"/>
      <c r="F3340" s="179">
        <f>SUM(F3338:F3339)</f>
        <v>47.16</v>
      </c>
      <c r="G3340" s="144"/>
    </row>
    <row r="3341" spans="1:7" x14ac:dyDescent="0.2">
      <c r="A3341" s="178"/>
      <c r="B3341" s="178"/>
      <c r="C3341" s="178"/>
      <c r="D3341" s="178"/>
      <c r="E3341" s="178"/>
      <c r="F3341" s="178"/>
      <c r="G3341" s="144"/>
    </row>
    <row r="3342" spans="1:7" ht="31.5" x14ac:dyDescent="0.2">
      <c r="A3342" s="314" t="s">
        <v>4919</v>
      </c>
      <c r="B3342" s="314"/>
      <c r="C3342" s="314"/>
      <c r="D3342" s="314"/>
      <c r="E3342" s="314"/>
      <c r="F3342" s="314"/>
      <c r="G3342" s="171" t="s">
        <v>4155</v>
      </c>
    </row>
    <row r="3343" spans="1:7" x14ac:dyDescent="0.2">
      <c r="G3343" s="144"/>
    </row>
    <row r="3344" spans="1:7" ht="21" x14ac:dyDescent="0.2">
      <c r="A3344" s="175" t="s">
        <v>4118</v>
      </c>
      <c r="B3344" s="174" t="s">
        <v>4130</v>
      </c>
      <c r="C3344" s="171" t="s">
        <v>4129</v>
      </c>
      <c r="D3344" s="171" t="s">
        <v>4128</v>
      </c>
      <c r="E3344" s="171" t="s">
        <v>4116</v>
      </c>
      <c r="F3344" s="173" t="s">
        <v>4127</v>
      </c>
      <c r="G3344" s="144"/>
    </row>
    <row r="3345" spans="1:7" x14ac:dyDescent="0.2">
      <c r="A3345" s="129">
        <v>2757</v>
      </c>
      <c r="B3345" s="128" t="s">
        <v>3983</v>
      </c>
      <c r="C3345" s="127" t="s">
        <v>3287</v>
      </c>
      <c r="D3345" s="127">
        <v>12.72</v>
      </c>
      <c r="E3345" s="127">
        <v>1</v>
      </c>
      <c r="F3345" s="127">
        <f>TRUNC(E3345*D3345,2)</f>
        <v>12.72</v>
      </c>
      <c r="G3345" s="144"/>
    </row>
    <row r="3346" spans="1:7" x14ac:dyDescent="0.2">
      <c r="A3346" s="311" t="s">
        <v>4125</v>
      </c>
      <c r="B3346" s="311"/>
      <c r="C3346" s="311"/>
      <c r="D3346" s="311"/>
      <c r="E3346" s="311"/>
      <c r="F3346" s="165">
        <f>F3345</f>
        <v>12.72</v>
      </c>
      <c r="G3346" s="144"/>
    </row>
    <row r="3347" spans="1:7" x14ac:dyDescent="0.2">
      <c r="G3347" s="144"/>
    </row>
    <row r="3348" spans="1:7" x14ac:dyDescent="0.2">
      <c r="A3348" s="312" t="s">
        <v>4124</v>
      </c>
      <c r="B3348" s="312"/>
      <c r="C3348" s="312"/>
      <c r="D3348" s="312"/>
      <c r="E3348" s="312"/>
      <c r="F3348" s="173">
        <f>F3346</f>
        <v>12.72</v>
      </c>
      <c r="G3348" s="144"/>
    </row>
    <row r="3349" spans="1:7" x14ac:dyDescent="0.2">
      <c r="A3349" s="312" t="s">
        <v>4742</v>
      </c>
      <c r="B3349" s="312"/>
      <c r="C3349" s="312"/>
      <c r="D3349" s="312"/>
      <c r="E3349" s="313"/>
      <c r="F3349" s="180">
        <f>TRUNC('compos apresentar'!F3348*bdi!$D$19,2)</f>
        <v>2.58</v>
      </c>
      <c r="G3349" s="144"/>
    </row>
    <row r="3350" spans="1:7" x14ac:dyDescent="0.2">
      <c r="A3350" s="312" t="s">
        <v>4123</v>
      </c>
      <c r="B3350" s="312"/>
      <c r="C3350" s="312"/>
      <c r="D3350" s="312"/>
      <c r="E3350" s="312"/>
      <c r="F3350" s="179">
        <f>SUM(F3348:F3349)</f>
        <v>15.3</v>
      </c>
      <c r="G3350" s="144"/>
    </row>
    <row r="3351" spans="1:7" x14ac:dyDescent="0.2">
      <c r="A3351" s="178"/>
      <c r="B3351" s="178"/>
      <c r="C3351" s="178"/>
      <c r="D3351" s="178"/>
      <c r="E3351" s="178"/>
      <c r="F3351" s="178"/>
      <c r="G3351" s="144"/>
    </row>
    <row r="3352" spans="1:7" x14ac:dyDescent="0.2">
      <c r="G3352" s="144"/>
    </row>
    <row r="3353" spans="1:7" ht="31.5" x14ac:dyDescent="0.2">
      <c r="A3353" s="314" t="s">
        <v>4605</v>
      </c>
      <c r="B3353" s="314"/>
      <c r="C3353" s="314"/>
      <c r="D3353" s="314"/>
      <c r="E3353" s="314"/>
      <c r="F3353" s="314"/>
      <c r="G3353" s="171" t="s">
        <v>4155</v>
      </c>
    </row>
    <row r="3354" spans="1:7" x14ac:dyDescent="0.2">
      <c r="G3354" s="144"/>
    </row>
    <row r="3355" spans="1:7" ht="21" x14ac:dyDescent="0.2">
      <c r="A3355" s="175" t="s">
        <v>4118</v>
      </c>
      <c r="B3355" s="174" t="s">
        <v>4130</v>
      </c>
      <c r="C3355" s="171" t="s">
        <v>4129</v>
      </c>
      <c r="D3355" s="171" t="s">
        <v>4128</v>
      </c>
      <c r="E3355" s="171" t="s">
        <v>4116</v>
      </c>
      <c r="F3355" s="173" t="s">
        <v>4127</v>
      </c>
      <c r="G3355" s="144"/>
    </row>
    <row r="3356" spans="1:7" x14ac:dyDescent="0.2">
      <c r="A3356" s="129">
        <v>2757</v>
      </c>
      <c r="B3356" s="128" t="s">
        <v>3983</v>
      </c>
      <c r="C3356" s="127" t="s">
        <v>3287</v>
      </c>
      <c r="D3356" s="127">
        <v>12.72</v>
      </c>
      <c r="E3356" s="127">
        <v>1</v>
      </c>
      <c r="F3356" s="127">
        <f>TRUNC(E3356*D3356,2)</f>
        <v>12.72</v>
      </c>
      <c r="G3356" s="144"/>
    </row>
    <row r="3357" spans="1:7" x14ac:dyDescent="0.2">
      <c r="A3357" s="311" t="s">
        <v>4125</v>
      </c>
      <c r="B3357" s="311"/>
      <c r="C3357" s="311"/>
      <c r="D3357" s="311"/>
      <c r="E3357" s="311"/>
      <c r="F3357" s="165">
        <f>F3356</f>
        <v>12.72</v>
      </c>
      <c r="G3357" s="144"/>
    </row>
    <row r="3358" spans="1:7" x14ac:dyDescent="0.2">
      <c r="G3358" s="144"/>
    </row>
    <row r="3359" spans="1:7" x14ac:dyDescent="0.2">
      <c r="A3359" s="312" t="s">
        <v>4124</v>
      </c>
      <c r="B3359" s="312"/>
      <c r="C3359" s="312"/>
      <c r="D3359" s="312"/>
      <c r="E3359" s="312"/>
      <c r="F3359" s="173">
        <f>F3357</f>
        <v>12.72</v>
      </c>
      <c r="G3359" s="144"/>
    </row>
    <row r="3360" spans="1:7" ht="12.75" customHeight="1" x14ac:dyDescent="0.2">
      <c r="A3360" s="312" t="s">
        <v>4742</v>
      </c>
      <c r="B3360" s="312"/>
      <c r="C3360" s="312"/>
      <c r="D3360" s="312"/>
      <c r="E3360" s="313"/>
      <c r="F3360" s="180">
        <f>TRUNC('compos apresentar'!F3359*bdi!$D$19,2)</f>
        <v>2.58</v>
      </c>
      <c r="G3360" s="144"/>
    </row>
    <row r="3361" spans="1:7" x14ac:dyDescent="0.2">
      <c r="A3361" s="312" t="s">
        <v>4123</v>
      </c>
      <c r="B3361" s="312"/>
      <c r="C3361" s="312"/>
      <c r="D3361" s="312"/>
      <c r="E3361" s="312"/>
      <c r="F3361" s="179">
        <f>SUM(F3359:F3360)</f>
        <v>15.3</v>
      </c>
      <c r="G3361" s="144"/>
    </row>
    <row r="3362" spans="1:7" x14ac:dyDescent="0.2">
      <c r="G3362" s="144"/>
    </row>
    <row r="3363" spans="1:7" x14ac:dyDescent="0.2">
      <c r="G3363" s="144"/>
    </row>
    <row r="3364" spans="1:7" ht="31.5" x14ac:dyDescent="0.2">
      <c r="A3364" s="314" t="s">
        <v>4604</v>
      </c>
      <c r="B3364" s="314"/>
      <c r="C3364" s="314"/>
      <c r="D3364" s="314"/>
      <c r="E3364" s="314"/>
      <c r="F3364" s="314"/>
      <c r="G3364" s="171" t="s">
        <v>4155</v>
      </c>
    </row>
    <row r="3365" spans="1:7" x14ac:dyDescent="0.2">
      <c r="G3365" s="144"/>
    </row>
    <row r="3366" spans="1:7" x14ac:dyDescent="0.2">
      <c r="G3366" s="144"/>
    </row>
    <row r="3367" spans="1:7" ht="21" x14ac:dyDescent="0.2">
      <c r="A3367" s="175" t="s">
        <v>4118</v>
      </c>
      <c r="B3367" s="174" t="s">
        <v>4117</v>
      </c>
      <c r="C3367" s="171" t="s">
        <v>4114</v>
      </c>
      <c r="D3367" s="171" t="s">
        <v>4113</v>
      </c>
      <c r="E3367" s="171" t="s">
        <v>4112</v>
      </c>
      <c r="F3367" s="182" t="s">
        <v>4116</v>
      </c>
      <c r="G3367" s="181" t="s">
        <v>4115</v>
      </c>
    </row>
    <row r="3368" spans="1:7" x14ac:dyDescent="0.2">
      <c r="A3368" s="162">
        <v>11</v>
      </c>
      <c r="B3368" s="128" t="s">
        <v>4146</v>
      </c>
      <c r="C3368" s="152">
        <v>8.56</v>
      </c>
      <c r="D3368" s="152">
        <v>18.649999999999999</v>
      </c>
      <c r="E3368" s="83">
        <v>117.99</v>
      </c>
      <c r="F3368" s="127">
        <v>0.222</v>
      </c>
      <c r="G3368" s="161">
        <f>TRUNC(F3368*D3368,2)</f>
        <v>4.1399999999999997</v>
      </c>
    </row>
    <row r="3369" spans="1:7" x14ac:dyDescent="0.2">
      <c r="A3369" s="149">
        <v>8</v>
      </c>
      <c r="B3369" s="138" t="s">
        <v>4141</v>
      </c>
      <c r="C3369" s="152">
        <v>5.65</v>
      </c>
      <c r="D3369" s="152">
        <v>12.31</v>
      </c>
      <c r="E3369" s="83">
        <v>117.99</v>
      </c>
      <c r="F3369" s="137">
        <v>0.221</v>
      </c>
      <c r="G3369" s="161">
        <f>TRUNC(F3369*D3369,2)</f>
        <v>2.72</v>
      </c>
    </row>
    <row r="3370" spans="1:7" x14ac:dyDescent="0.2">
      <c r="A3370" s="311" t="s">
        <v>4138</v>
      </c>
      <c r="B3370" s="311"/>
      <c r="C3370" s="311"/>
      <c r="D3370" s="311"/>
      <c r="E3370" s="311"/>
      <c r="F3370" s="311"/>
      <c r="G3370" s="155">
        <f>SUM(G3368:G3369)</f>
        <v>6.8599999999999994</v>
      </c>
    </row>
    <row r="3371" spans="1:7" x14ac:dyDescent="0.2">
      <c r="G3371" s="144"/>
    </row>
    <row r="3372" spans="1:7" ht="21" x14ac:dyDescent="0.2">
      <c r="A3372" s="175" t="s">
        <v>4118</v>
      </c>
      <c r="B3372" s="174" t="s">
        <v>4130</v>
      </c>
      <c r="C3372" s="171" t="s">
        <v>4129</v>
      </c>
      <c r="D3372" s="171" t="s">
        <v>4128</v>
      </c>
      <c r="E3372" s="171" t="s">
        <v>4116</v>
      </c>
      <c r="F3372" s="173" t="s">
        <v>4127</v>
      </c>
      <c r="G3372" s="144"/>
    </row>
    <row r="3373" spans="1:7" x14ac:dyDescent="0.2">
      <c r="A3373" s="129" t="s">
        <v>3982</v>
      </c>
      <c r="B3373" s="128" t="s">
        <v>3981</v>
      </c>
      <c r="C3373" s="127" t="s">
        <v>3287</v>
      </c>
      <c r="D3373" s="127">
        <v>8.17</v>
      </c>
      <c r="E3373" s="127">
        <v>1.046</v>
      </c>
      <c r="F3373" s="127">
        <f>TRUNC(E3373*D3373,2)</f>
        <v>8.5399999999999991</v>
      </c>
      <c r="G3373" s="144"/>
    </row>
    <row r="3374" spans="1:7" x14ac:dyDescent="0.2">
      <c r="A3374" s="311" t="s">
        <v>4125</v>
      </c>
      <c r="B3374" s="311"/>
      <c r="C3374" s="311"/>
      <c r="D3374" s="311"/>
      <c r="E3374" s="311"/>
      <c r="F3374" s="165">
        <f>F3373</f>
        <v>8.5399999999999991</v>
      </c>
      <c r="G3374" s="144"/>
    </row>
    <row r="3375" spans="1:7" x14ac:dyDescent="0.2">
      <c r="G3375" s="144"/>
    </row>
    <row r="3376" spans="1:7" x14ac:dyDescent="0.2">
      <c r="A3376" s="312" t="s">
        <v>4124</v>
      </c>
      <c r="B3376" s="312"/>
      <c r="C3376" s="312"/>
      <c r="D3376" s="312"/>
      <c r="E3376" s="312"/>
      <c r="F3376" s="173">
        <f>F3374+G3370</f>
        <v>15.399999999999999</v>
      </c>
      <c r="G3376" s="144"/>
    </row>
    <row r="3377" spans="1:7" ht="12.75" customHeight="1" x14ac:dyDescent="0.2">
      <c r="A3377" s="312" t="s">
        <v>4742</v>
      </c>
      <c r="B3377" s="312"/>
      <c r="C3377" s="312"/>
      <c r="D3377" s="312"/>
      <c r="E3377" s="313"/>
      <c r="F3377" s="180">
        <f>TRUNC('compos apresentar'!F3376*bdi!$D$19,2)</f>
        <v>3.13</v>
      </c>
      <c r="G3377" s="144"/>
    </row>
    <row r="3378" spans="1:7" x14ac:dyDescent="0.2">
      <c r="A3378" s="312" t="s">
        <v>4123</v>
      </c>
      <c r="B3378" s="312"/>
      <c r="C3378" s="312"/>
      <c r="D3378" s="312"/>
      <c r="E3378" s="312"/>
      <c r="F3378" s="179">
        <f>SUM(F3376:F3377)</f>
        <v>18.529999999999998</v>
      </c>
      <c r="G3378" s="144"/>
    </row>
    <row r="3379" spans="1:7" x14ac:dyDescent="0.2">
      <c r="A3379" s="178"/>
      <c r="B3379" s="178"/>
      <c r="C3379" s="178"/>
      <c r="D3379" s="178"/>
      <c r="E3379" s="178"/>
      <c r="F3379" s="178"/>
      <c r="G3379" s="144"/>
    </row>
    <row r="3380" spans="1:7" ht="31.5" x14ac:dyDescent="0.2">
      <c r="A3380" s="314" t="s">
        <v>4920</v>
      </c>
      <c r="B3380" s="314"/>
      <c r="C3380" s="314"/>
      <c r="D3380" s="314"/>
      <c r="E3380" s="314"/>
      <c r="F3380" s="314"/>
      <c r="G3380" s="171" t="s">
        <v>4155</v>
      </c>
    </row>
    <row r="3381" spans="1:7" x14ac:dyDescent="0.2">
      <c r="G3381" s="144"/>
    </row>
    <row r="3382" spans="1:7" x14ac:dyDescent="0.2">
      <c r="G3382" s="144"/>
    </row>
    <row r="3383" spans="1:7" ht="21" x14ac:dyDescent="0.2">
      <c r="A3383" s="175" t="s">
        <v>4118</v>
      </c>
      <c r="B3383" s="174" t="s">
        <v>4117</v>
      </c>
      <c r="C3383" s="171" t="s">
        <v>4114</v>
      </c>
      <c r="D3383" s="171" t="s">
        <v>4113</v>
      </c>
      <c r="E3383" s="171" t="s">
        <v>4112</v>
      </c>
      <c r="F3383" s="182" t="s">
        <v>4116</v>
      </c>
      <c r="G3383" s="181" t="s">
        <v>4115</v>
      </c>
    </row>
    <row r="3384" spans="1:7" x14ac:dyDescent="0.2">
      <c r="A3384" s="162">
        <v>11</v>
      </c>
      <c r="B3384" s="128" t="s">
        <v>4146</v>
      </c>
      <c r="C3384" s="152">
        <v>8.56</v>
      </c>
      <c r="D3384" s="152">
        <v>18.649999999999999</v>
      </c>
      <c r="E3384" s="83">
        <v>117.99</v>
      </c>
      <c r="F3384" s="127">
        <v>0.222</v>
      </c>
      <c r="G3384" s="161">
        <f>TRUNC(F3384*D3384,2)</f>
        <v>4.1399999999999997</v>
      </c>
    </row>
    <row r="3385" spans="1:7" x14ac:dyDescent="0.2">
      <c r="A3385" s="149">
        <v>8</v>
      </c>
      <c r="B3385" s="138" t="s">
        <v>4141</v>
      </c>
      <c r="C3385" s="152">
        <v>5.65</v>
      </c>
      <c r="D3385" s="152">
        <v>12.31</v>
      </c>
      <c r="E3385" s="83">
        <v>117.99</v>
      </c>
      <c r="F3385" s="137">
        <v>0.221</v>
      </c>
      <c r="G3385" s="161">
        <f>TRUNC(F3385*D3385,2)</f>
        <v>2.72</v>
      </c>
    </row>
    <row r="3386" spans="1:7" x14ac:dyDescent="0.2">
      <c r="A3386" s="311" t="s">
        <v>4138</v>
      </c>
      <c r="B3386" s="311"/>
      <c r="C3386" s="311"/>
      <c r="D3386" s="311"/>
      <c r="E3386" s="311"/>
      <c r="F3386" s="311"/>
      <c r="G3386" s="155">
        <f>SUM(G3384:G3385)</f>
        <v>6.8599999999999994</v>
      </c>
    </row>
    <row r="3387" spans="1:7" x14ac:dyDescent="0.2">
      <c r="G3387" s="144"/>
    </row>
    <row r="3388" spans="1:7" ht="21" x14ac:dyDescent="0.2">
      <c r="A3388" s="175" t="s">
        <v>4118</v>
      </c>
      <c r="B3388" s="174" t="s">
        <v>4130</v>
      </c>
      <c r="C3388" s="171" t="s">
        <v>4129</v>
      </c>
      <c r="D3388" s="171" t="s">
        <v>4128</v>
      </c>
      <c r="E3388" s="171" t="s">
        <v>4116</v>
      </c>
      <c r="F3388" s="173" t="s">
        <v>4127</v>
      </c>
      <c r="G3388" s="144"/>
    </row>
    <row r="3389" spans="1:7" x14ac:dyDescent="0.2">
      <c r="A3389" s="129" t="s">
        <v>3980</v>
      </c>
      <c r="B3389" s="128" t="s">
        <v>4921</v>
      </c>
      <c r="C3389" s="127" t="s">
        <v>3287</v>
      </c>
      <c r="D3389" s="127">
        <v>5.52</v>
      </c>
      <c r="E3389" s="127">
        <v>1</v>
      </c>
      <c r="F3389" s="127">
        <f>TRUNC(E3389*D3389,2)</f>
        <v>5.52</v>
      </c>
      <c r="G3389" s="144"/>
    </row>
    <row r="3390" spans="1:7" x14ac:dyDescent="0.2">
      <c r="A3390" s="311" t="s">
        <v>4125</v>
      </c>
      <c r="B3390" s="311"/>
      <c r="C3390" s="311"/>
      <c r="D3390" s="311"/>
      <c r="E3390" s="311"/>
      <c r="F3390" s="165">
        <f>F3389</f>
        <v>5.52</v>
      </c>
      <c r="G3390" s="144"/>
    </row>
    <row r="3391" spans="1:7" x14ac:dyDescent="0.2">
      <c r="G3391" s="144"/>
    </row>
    <row r="3392" spans="1:7" x14ac:dyDescent="0.2">
      <c r="A3392" s="312" t="s">
        <v>4124</v>
      </c>
      <c r="B3392" s="312"/>
      <c r="C3392" s="312"/>
      <c r="D3392" s="312"/>
      <c r="E3392" s="312"/>
      <c r="F3392" s="173">
        <f>F3390+G3386</f>
        <v>12.379999999999999</v>
      </c>
      <c r="G3392" s="144"/>
    </row>
    <row r="3393" spans="1:7" x14ac:dyDescent="0.2">
      <c r="A3393" s="312" t="s">
        <v>4742</v>
      </c>
      <c r="B3393" s="312"/>
      <c r="C3393" s="312"/>
      <c r="D3393" s="312"/>
      <c r="E3393" s="313"/>
      <c r="F3393" s="180">
        <f>TRUNC('compos apresentar'!F3392*bdi!$D$19,2)</f>
        <v>2.5099999999999998</v>
      </c>
      <c r="G3393" s="144"/>
    </row>
    <row r="3394" spans="1:7" x14ac:dyDescent="0.2">
      <c r="A3394" s="312" t="s">
        <v>4123</v>
      </c>
      <c r="B3394" s="312"/>
      <c r="C3394" s="312"/>
      <c r="D3394" s="312"/>
      <c r="E3394" s="312"/>
      <c r="F3394" s="179">
        <f>SUM(F3392:F3393)</f>
        <v>14.889999999999999</v>
      </c>
      <c r="G3394" s="144"/>
    </row>
    <row r="3395" spans="1:7" x14ac:dyDescent="0.2">
      <c r="A3395" s="178"/>
      <c r="B3395" s="178"/>
      <c r="C3395" s="178"/>
      <c r="D3395" s="178"/>
      <c r="E3395" s="178"/>
      <c r="F3395" s="178"/>
      <c r="G3395" s="144"/>
    </row>
    <row r="3396" spans="1:7" ht="21" x14ac:dyDescent="0.2">
      <c r="A3396" s="191" t="s">
        <v>2975</v>
      </c>
      <c r="B3396" s="315" t="s">
        <v>2976</v>
      </c>
      <c r="C3396" s="315"/>
      <c r="D3396" s="315"/>
      <c r="E3396" s="315"/>
      <c r="F3396" s="315"/>
      <c r="G3396" s="183" t="s">
        <v>255</v>
      </c>
    </row>
    <row r="3397" spans="1:7" x14ac:dyDescent="0.2">
      <c r="G3397" s="144"/>
    </row>
    <row r="3398" spans="1:7" ht="21" x14ac:dyDescent="0.2">
      <c r="A3398" s="175" t="s">
        <v>4118</v>
      </c>
      <c r="B3398" s="174" t="s">
        <v>4117</v>
      </c>
      <c r="C3398" s="171" t="s">
        <v>4114</v>
      </c>
      <c r="D3398" s="171" t="s">
        <v>4113</v>
      </c>
      <c r="E3398" s="171" t="s">
        <v>4112</v>
      </c>
      <c r="F3398" s="182" t="s">
        <v>4116</v>
      </c>
      <c r="G3398" s="181" t="s">
        <v>4115</v>
      </c>
    </row>
    <row r="3399" spans="1:7" x14ac:dyDescent="0.2">
      <c r="A3399" s="163">
        <v>25</v>
      </c>
      <c r="B3399" s="131" t="s">
        <v>3809</v>
      </c>
      <c r="C3399" s="148">
        <v>8.69</v>
      </c>
      <c r="D3399" s="148">
        <v>18.940000000000001</v>
      </c>
      <c r="E3399" s="83">
        <v>117.99</v>
      </c>
      <c r="F3399" s="141">
        <v>0.99299999999999999</v>
      </c>
      <c r="G3399" s="161">
        <f>TRUNC(F3399*D3399,2)</f>
        <v>18.8</v>
      </c>
    </row>
    <row r="3400" spans="1:7" x14ac:dyDescent="0.2">
      <c r="A3400" s="158">
        <v>8</v>
      </c>
      <c r="B3400" s="134" t="s">
        <v>4093</v>
      </c>
      <c r="C3400" s="152">
        <v>5.65</v>
      </c>
      <c r="D3400" s="152">
        <v>12.31</v>
      </c>
      <c r="E3400" s="83">
        <v>117.99</v>
      </c>
      <c r="F3400" s="153">
        <v>1</v>
      </c>
      <c r="G3400" s="161">
        <f>TRUNC(F3400*D3400,2)</f>
        <v>12.31</v>
      </c>
    </row>
    <row r="3401" spans="1:7" x14ac:dyDescent="0.2">
      <c r="A3401" s="311" t="s">
        <v>4138</v>
      </c>
      <c r="B3401" s="311"/>
      <c r="C3401" s="311"/>
      <c r="D3401" s="311"/>
      <c r="E3401" s="311"/>
      <c r="F3401" s="311"/>
      <c r="G3401" s="155">
        <f>SUM(G3399:G3400)</f>
        <v>31.11</v>
      </c>
    </row>
    <row r="3402" spans="1:7" x14ac:dyDescent="0.2">
      <c r="G3402" s="144"/>
    </row>
    <row r="3403" spans="1:7" ht="21" x14ac:dyDescent="0.2">
      <c r="A3403" s="175" t="s">
        <v>4118</v>
      </c>
      <c r="B3403" s="174" t="s">
        <v>4130</v>
      </c>
      <c r="C3403" s="171" t="s">
        <v>4129</v>
      </c>
      <c r="D3403" s="171" t="s">
        <v>4128</v>
      </c>
      <c r="E3403" s="171" t="s">
        <v>4116</v>
      </c>
      <c r="F3403" s="173" t="s">
        <v>4127</v>
      </c>
      <c r="G3403" s="144"/>
    </row>
    <row r="3404" spans="1:7" x14ac:dyDescent="0.2">
      <c r="A3404" s="143">
        <v>2376</v>
      </c>
      <c r="B3404" s="131" t="s">
        <v>3658</v>
      </c>
      <c r="C3404" s="130" t="s">
        <v>3356</v>
      </c>
      <c r="D3404" s="137">
        <v>9.14</v>
      </c>
      <c r="E3404" s="141">
        <v>5.5247999999999999</v>
      </c>
      <c r="F3404" s="127">
        <f t="shared" ref="F3404:F3414" si="39">TRUNC(E3404*D3404,2)</f>
        <v>50.49</v>
      </c>
      <c r="G3404" s="144"/>
    </row>
    <row r="3405" spans="1:7" x14ac:dyDescent="0.2">
      <c r="A3405" s="142">
        <v>2504</v>
      </c>
      <c r="B3405" s="134" t="s">
        <v>3657</v>
      </c>
      <c r="C3405" s="133" t="s">
        <v>3356</v>
      </c>
      <c r="D3405" s="153">
        <v>11.35</v>
      </c>
      <c r="E3405" s="153">
        <v>1.1000000000000001</v>
      </c>
      <c r="F3405" s="127">
        <f t="shared" si="39"/>
        <v>12.48</v>
      </c>
      <c r="G3405" s="144"/>
    </row>
    <row r="3406" spans="1:7" x14ac:dyDescent="0.2">
      <c r="A3406" s="142">
        <v>2417</v>
      </c>
      <c r="B3406" s="134" t="s">
        <v>3820</v>
      </c>
      <c r="C3406" s="133" t="s">
        <v>3356</v>
      </c>
      <c r="D3406" s="137">
        <v>28.06</v>
      </c>
      <c r="E3406" s="153">
        <v>0.2041</v>
      </c>
      <c r="F3406" s="127">
        <f t="shared" si="39"/>
        <v>5.72</v>
      </c>
      <c r="G3406" s="144"/>
    </row>
    <row r="3407" spans="1:7" x14ac:dyDescent="0.2">
      <c r="A3407" s="142">
        <v>2246</v>
      </c>
      <c r="B3407" s="134" t="s">
        <v>3954</v>
      </c>
      <c r="C3407" s="133" t="s">
        <v>3356</v>
      </c>
      <c r="D3407" s="137">
        <v>21.66</v>
      </c>
      <c r="E3407" s="153">
        <v>0.11459999999999999</v>
      </c>
      <c r="F3407" s="127">
        <f t="shared" si="39"/>
        <v>2.48</v>
      </c>
      <c r="G3407" s="144"/>
    </row>
    <row r="3408" spans="1:7" x14ac:dyDescent="0.2">
      <c r="A3408" s="142">
        <v>1672</v>
      </c>
      <c r="B3408" s="134" t="s">
        <v>3849</v>
      </c>
      <c r="C3408" s="133" t="s">
        <v>3307</v>
      </c>
      <c r="D3408" s="137">
        <v>2.3199999999999998</v>
      </c>
      <c r="E3408" s="153">
        <v>0.125</v>
      </c>
      <c r="F3408" s="127">
        <f t="shared" si="39"/>
        <v>0.28999999999999998</v>
      </c>
      <c r="G3408" s="144"/>
    </row>
    <row r="3409" spans="1:7" x14ac:dyDescent="0.2">
      <c r="A3409" s="142">
        <v>1264</v>
      </c>
      <c r="B3409" s="134" t="s">
        <v>3964</v>
      </c>
      <c r="C3409" s="133" t="s">
        <v>3307</v>
      </c>
      <c r="D3409" s="137">
        <v>13.34</v>
      </c>
      <c r="E3409" s="153">
        <v>2.5000000000000001E-2</v>
      </c>
      <c r="F3409" s="127">
        <f t="shared" si="39"/>
        <v>0.33</v>
      </c>
      <c r="G3409" s="144"/>
    </row>
    <row r="3410" spans="1:7" x14ac:dyDescent="0.2">
      <c r="A3410" s="142">
        <v>1334</v>
      </c>
      <c r="B3410" s="134" t="s">
        <v>3965</v>
      </c>
      <c r="C3410" s="133" t="s">
        <v>3307</v>
      </c>
      <c r="D3410" s="137">
        <v>10.44</v>
      </c>
      <c r="E3410" s="153">
        <v>0.18</v>
      </c>
      <c r="F3410" s="127">
        <f t="shared" si="39"/>
        <v>1.87</v>
      </c>
      <c r="G3410" s="144"/>
    </row>
    <row r="3411" spans="1:7" x14ac:dyDescent="0.2">
      <c r="A3411" s="142">
        <v>2904</v>
      </c>
      <c r="B3411" s="134" t="s">
        <v>3418</v>
      </c>
      <c r="C3411" s="133" t="s">
        <v>3307</v>
      </c>
      <c r="D3411" s="153">
        <v>10</v>
      </c>
      <c r="E3411" s="153">
        <v>1</v>
      </c>
      <c r="F3411" s="127">
        <f t="shared" si="39"/>
        <v>10</v>
      </c>
      <c r="G3411" s="144"/>
    </row>
    <row r="3412" spans="1:7" x14ac:dyDescent="0.2">
      <c r="A3412" s="142">
        <v>2719</v>
      </c>
      <c r="B3412" s="134" t="s">
        <v>4009</v>
      </c>
      <c r="C3412" s="133" t="s">
        <v>3356</v>
      </c>
      <c r="D3412" s="153">
        <v>8.31</v>
      </c>
      <c r="E3412" s="153">
        <v>0.72</v>
      </c>
      <c r="F3412" s="127">
        <f t="shared" si="39"/>
        <v>5.98</v>
      </c>
      <c r="G3412" s="144"/>
    </row>
    <row r="3413" spans="1:7" x14ac:dyDescent="0.2">
      <c r="A3413" s="142">
        <v>2436</v>
      </c>
      <c r="B3413" s="134" t="s">
        <v>4108</v>
      </c>
      <c r="C3413" s="133" t="s">
        <v>3356</v>
      </c>
      <c r="D3413" s="153">
        <v>7.59</v>
      </c>
      <c r="E3413" s="153">
        <v>0.25</v>
      </c>
      <c r="F3413" s="127">
        <f t="shared" si="39"/>
        <v>1.89</v>
      </c>
      <c r="G3413" s="144"/>
    </row>
    <row r="3414" spans="1:7" x14ac:dyDescent="0.2">
      <c r="A3414" s="142">
        <v>261602</v>
      </c>
      <c r="B3414" s="134" t="s">
        <v>3789</v>
      </c>
      <c r="C3414" s="133" t="s">
        <v>3353</v>
      </c>
      <c r="D3414" s="153">
        <v>20.100000000000001</v>
      </c>
      <c r="E3414" s="153">
        <v>0.3</v>
      </c>
      <c r="F3414" s="127">
        <f t="shared" si="39"/>
        <v>6.03</v>
      </c>
      <c r="G3414" s="144"/>
    </row>
    <row r="3415" spans="1:7" x14ac:dyDescent="0.2">
      <c r="A3415" s="311" t="s">
        <v>4125</v>
      </c>
      <c r="B3415" s="311"/>
      <c r="C3415" s="311"/>
      <c r="D3415" s="311"/>
      <c r="E3415" s="311"/>
      <c r="F3415" s="165">
        <f>SUM(F3404:F3414)</f>
        <v>97.560000000000016</v>
      </c>
      <c r="G3415" s="144"/>
    </row>
    <row r="3416" spans="1:7" x14ac:dyDescent="0.2">
      <c r="G3416" s="144"/>
    </row>
    <row r="3417" spans="1:7" x14ac:dyDescent="0.2">
      <c r="A3417" s="312" t="s">
        <v>4124</v>
      </c>
      <c r="B3417" s="312"/>
      <c r="C3417" s="312"/>
      <c r="D3417" s="312"/>
      <c r="E3417" s="312"/>
      <c r="F3417" s="173">
        <f>F3415+G3401</f>
        <v>128.67000000000002</v>
      </c>
      <c r="G3417" s="144"/>
    </row>
    <row r="3418" spans="1:7" x14ac:dyDescent="0.2">
      <c r="A3418" s="312" t="s">
        <v>4742</v>
      </c>
      <c r="B3418" s="312"/>
      <c r="C3418" s="312"/>
      <c r="D3418" s="312"/>
      <c r="E3418" s="313"/>
      <c r="F3418" s="180">
        <f>TRUNC('compos apresentar'!F3417*bdi!$D$19,2)</f>
        <v>26.17</v>
      </c>
      <c r="G3418" s="144"/>
    </row>
    <row r="3419" spans="1:7" x14ac:dyDescent="0.2">
      <c r="A3419" s="312" t="s">
        <v>4123</v>
      </c>
      <c r="B3419" s="312"/>
      <c r="C3419" s="312"/>
      <c r="D3419" s="312"/>
      <c r="E3419" s="312"/>
      <c r="F3419" s="179">
        <f>SUM(F3417:F3418)</f>
        <v>154.84000000000003</v>
      </c>
      <c r="G3419" s="144"/>
    </row>
    <row r="3420" spans="1:7" x14ac:dyDescent="0.2">
      <c r="A3420" s="178"/>
      <c r="B3420" s="178"/>
      <c r="C3420" s="178"/>
      <c r="D3420" s="178"/>
      <c r="E3420" s="178"/>
      <c r="F3420" s="178"/>
      <c r="G3420" s="144"/>
    </row>
    <row r="3421" spans="1:7" x14ac:dyDescent="0.2">
      <c r="G3421" s="144"/>
    </row>
    <row r="3422" spans="1:7" ht="21" x14ac:dyDescent="0.2">
      <c r="A3422" s="191" t="s">
        <v>1396</v>
      </c>
      <c r="B3422" s="315" t="s">
        <v>1397</v>
      </c>
      <c r="C3422" s="315"/>
      <c r="D3422" s="315"/>
      <c r="E3422" s="315"/>
      <c r="F3422" s="315"/>
      <c r="G3422" s="183" t="s">
        <v>255</v>
      </c>
    </row>
    <row r="3423" spans="1:7" x14ac:dyDescent="0.2">
      <c r="G3423" s="144"/>
    </row>
    <row r="3424" spans="1:7" ht="21" x14ac:dyDescent="0.2">
      <c r="A3424" s="175" t="s">
        <v>4118</v>
      </c>
      <c r="B3424" s="174" t="s">
        <v>4117</v>
      </c>
      <c r="C3424" s="171" t="s">
        <v>4114</v>
      </c>
      <c r="D3424" s="171" t="s">
        <v>4113</v>
      </c>
      <c r="E3424" s="171" t="s">
        <v>4112</v>
      </c>
      <c r="F3424" s="182" t="s">
        <v>4116</v>
      </c>
      <c r="G3424" s="181" t="s">
        <v>4115</v>
      </c>
    </row>
    <row r="3425" spans="1:7" x14ac:dyDescent="0.2">
      <c r="A3425" s="163">
        <v>25</v>
      </c>
      <c r="B3425" s="131" t="s">
        <v>3809</v>
      </c>
      <c r="C3425" s="148">
        <v>8.69</v>
      </c>
      <c r="D3425" s="148">
        <v>18.940000000000001</v>
      </c>
      <c r="E3425" s="83">
        <v>117.99</v>
      </c>
      <c r="F3425" s="141">
        <v>0.99299999999999999</v>
      </c>
      <c r="G3425" s="161">
        <f>TRUNC(F3425*D3425,2)</f>
        <v>18.8</v>
      </c>
    </row>
    <row r="3426" spans="1:7" x14ac:dyDescent="0.2">
      <c r="A3426" s="158">
        <v>8</v>
      </c>
      <c r="B3426" s="134" t="s">
        <v>4093</v>
      </c>
      <c r="C3426" s="152">
        <v>5.65</v>
      </c>
      <c r="D3426" s="152">
        <v>12.31</v>
      </c>
      <c r="E3426" s="83">
        <v>117.99</v>
      </c>
      <c r="F3426" s="153">
        <v>1</v>
      </c>
      <c r="G3426" s="161">
        <f>TRUNC(F3426*D3426,2)</f>
        <v>12.31</v>
      </c>
    </row>
    <row r="3427" spans="1:7" x14ac:dyDescent="0.2">
      <c r="A3427" s="311" t="s">
        <v>4138</v>
      </c>
      <c r="B3427" s="311"/>
      <c r="C3427" s="311"/>
      <c r="D3427" s="311"/>
      <c r="E3427" s="311"/>
      <c r="F3427" s="311"/>
      <c r="G3427" s="155">
        <f>SUM(G3425:G3426)</f>
        <v>31.11</v>
      </c>
    </row>
    <row r="3428" spans="1:7" x14ac:dyDescent="0.2">
      <c r="G3428" s="144"/>
    </row>
    <row r="3429" spans="1:7" ht="21" x14ac:dyDescent="0.2">
      <c r="A3429" s="175" t="s">
        <v>4118</v>
      </c>
      <c r="B3429" s="174" t="s">
        <v>4130</v>
      </c>
      <c r="C3429" s="171" t="s">
        <v>4129</v>
      </c>
      <c r="D3429" s="171" t="s">
        <v>4128</v>
      </c>
      <c r="E3429" s="171" t="s">
        <v>4116</v>
      </c>
      <c r="F3429" s="173" t="s">
        <v>4127</v>
      </c>
      <c r="G3429" s="144"/>
    </row>
    <row r="3430" spans="1:7" x14ac:dyDescent="0.2">
      <c r="A3430" s="143">
        <v>2376</v>
      </c>
      <c r="B3430" s="131" t="s">
        <v>3658</v>
      </c>
      <c r="C3430" s="130" t="s">
        <v>3356</v>
      </c>
      <c r="D3430" s="137">
        <v>9.14</v>
      </c>
      <c r="E3430" s="141">
        <v>8.1</v>
      </c>
      <c r="F3430" s="127">
        <f t="shared" ref="F3430:F3441" si="40">TRUNC(E3430*D3430,2)</f>
        <v>74.03</v>
      </c>
      <c r="G3430" s="144"/>
    </row>
    <row r="3431" spans="1:7" x14ac:dyDescent="0.2">
      <c r="A3431" s="142">
        <v>2504</v>
      </c>
      <c r="B3431" s="134" t="s">
        <v>3657</v>
      </c>
      <c r="C3431" s="133" t="s">
        <v>3356</v>
      </c>
      <c r="D3431" s="153">
        <v>11.35</v>
      </c>
      <c r="E3431" s="153">
        <v>1.1000000000000001</v>
      </c>
      <c r="F3431" s="127">
        <f t="shared" si="40"/>
        <v>12.48</v>
      </c>
      <c r="G3431" s="144"/>
    </row>
    <row r="3432" spans="1:7" x14ac:dyDescent="0.2">
      <c r="A3432" s="142">
        <v>2417</v>
      </c>
      <c r="B3432" s="134" t="s">
        <v>3820</v>
      </c>
      <c r="C3432" s="133" t="s">
        <v>3356</v>
      </c>
      <c r="D3432" s="137">
        <v>28.06</v>
      </c>
      <c r="E3432" s="153">
        <v>0.2</v>
      </c>
      <c r="F3432" s="127">
        <f t="shared" si="40"/>
        <v>5.61</v>
      </c>
      <c r="G3432" s="144"/>
    </row>
    <row r="3433" spans="1:7" x14ac:dyDescent="0.2">
      <c r="A3433" s="142">
        <v>2246</v>
      </c>
      <c r="B3433" s="134" t="s">
        <v>3954</v>
      </c>
      <c r="C3433" s="133" t="s">
        <v>3356</v>
      </c>
      <c r="D3433" s="137">
        <v>21.66</v>
      </c>
      <c r="E3433" s="153">
        <v>0.11</v>
      </c>
      <c r="F3433" s="127">
        <f t="shared" si="40"/>
        <v>2.38</v>
      </c>
      <c r="G3433" s="144"/>
    </row>
    <row r="3434" spans="1:7" x14ac:dyDescent="0.2">
      <c r="A3434" s="142">
        <v>1672</v>
      </c>
      <c r="B3434" s="134" t="s">
        <v>3849</v>
      </c>
      <c r="C3434" s="133" t="s">
        <v>3307</v>
      </c>
      <c r="D3434" s="137">
        <v>2.3199999999999998</v>
      </c>
      <c r="E3434" s="153">
        <v>0.125</v>
      </c>
      <c r="F3434" s="127">
        <f t="shared" si="40"/>
        <v>0.28999999999999998</v>
      </c>
      <c r="G3434" s="144"/>
    </row>
    <row r="3435" spans="1:7" x14ac:dyDescent="0.2">
      <c r="A3435" s="142">
        <v>1264</v>
      </c>
      <c r="B3435" s="134" t="s">
        <v>3964</v>
      </c>
      <c r="C3435" s="133" t="s">
        <v>3307</v>
      </c>
      <c r="D3435" s="137">
        <v>13.34</v>
      </c>
      <c r="E3435" s="153">
        <v>2.5000000000000001E-2</v>
      </c>
      <c r="F3435" s="127">
        <f t="shared" si="40"/>
        <v>0.33</v>
      </c>
      <c r="G3435" s="144"/>
    </row>
    <row r="3436" spans="1:7" x14ac:dyDescent="0.2">
      <c r="A3436" s="142">
        <v>1334</v>
      </c>
      <c r="B3436" s="134" t="s">
        <v>3965</v>
      </c>
      <c r="C3436" s="133" t="s">
        <v>3307</v>
      </c>
      <c r="D3436" s="137">
        <v>10.44</v>
      </c>
      <c r="E3436" s="153">
        <v>0.18</v>
      </c>
      <c r="F3436" s="127">
        <f t="shared" si="40"/>
        <v>1.87</v>
      </c>
      <c r="G3436" s="144"/>
    </row>
    <row r="3437" spans="1:7" x14ac:dyDescent="0.2">
      <c r="A3437" s="142">
        <v>2904</v>
      </c>
      <c r="B3437" s="134" t="s">
        <v>3418</v>
      </c>
      <c r="C3437" s="133" t="s">
        <v>3307</v>
      </c>
      <c r="D3437" s="153">
        <v>11.2</v>
      </c>
      <c r="E3437" s="153">
        <v>1</v>
      </c>
      <c r="F3437" s="127">
        <f t="shared" si="40"/>
        <v>11.2</v>
      </c>
      <c r="G3437" s="144"/>
    </row>
    <row r="3438" spans="1:7" x14ac:dyDescent="0.2">
      <c r="A3438" s="142">
        <v>2150</v>
      </c>
      <c r="B3438" s="134" t="s">
        <v>4013</v>
      </c>
      <c r="C3438" s="133" t="s">
        <v>3356</v>
      </c>
      <c r="D3438" s="153">
        <v>8.1300000000000008</v>
      </c>
      <c r="E3438" s="153">
        <v>0.43</v>
      </c>
      <c r="F3438" s="127">
        <f t="shared" si="40"/>
        <v>3.49</v>
      </c>
      <c r="G3438" s="144"/>
    </row>
    <row r="3439" spans="1:7" x14ac:dyDescent="0.2">
      <c r="A3439" s="142">
        <v>2719</v>
      </c>
      <c r="B3439" s="134" t="s">
        <v>4009</v>
      </c>
      <c r="C3439" s="133" t="s">
        <v>3356</v>
      </c>
      <c r="D3439" s="153">
        <v>8.31</v>
      </c>
      <c r="E3439" s="153">
        <v>1.1599999999999999</v>
      </c>
      <c r="F3439" s="127">
        <f t="shared" si="40"/>
        <v>9.6300000000000008</v>
      </c>
      <c r="G3439" s="144"/>
    </row>
    <row r="3440" spans="1:7" x14ac:dyDescent="0.2">
      <c r="A3440" s="142">
        <v>2436</v>
      </c>
      <c r="B3440" s="134" t="s">
        <v>4108</v>
      </c>
      <c r="C3440" s="133" t="s">
        <v>3356</v>
      </c>
      <c r="D3440" s="153">
        <v>7.59</v>
      </c>
      <c r="E3440" s="153">
        <v>0.48</v>
      </c>
      <c r="F3440" s="127">
        <f t="shared" si="40"/>
        <v>3.64</v>
      </c>
      <c r="G3440" s="144"/>
    </row>
    <row r="3441" spans="1:7" x14ac:dyDescent="0.2">
      <c r="A3441" s="142">
        <v>261602</v>
      </c>
      <c r="B3441" s="134" t="s">
        <v>3789</v>
      </c>
      <c r="C3441" s="133" t="s">
        <v>3353</v>
      </c>
      <c r="D3441" s="153">
        <v>20.100000000000001</v>
      </c>
      <c r="E3441" s="153">
        <v>0.44</v>
      </c>
      <c r="F3441" s="127">
        <f t="shared" si="40"/>
        <v>8.84</v>
      </c>
      <c r="G3441" s="144"/>
    </row>
    <row r="3442" spans="1:7" x14ac:dyDescent="0.2">
      <c r="A3442" s="311" t="s">
        <v>4125</v>
      </c>
      <c r="B3442" s="311"/>
      <c r="C3442" s="311"/>
      <c r="D3442" s="311"/>
      <c r="E3442" s="311"/>
      <c r="F3442" s="165">
        <f>SUM(F3430:F3441)</f>
        <v>133.79</v>
      </c>
      <c r="G3442" s="144"/>
    </row>
    <row r="3443" spans="1:7" x14ac:dyDescent="0.2">
      <c r="G3443" s="144"/>
    </row>
    <row r="3444" spans="1:7" x14ac:dyDescent="0.2">
      <c r="A3444" s="312" t="s">
        <v>4124</v>
      </c>
      <c r="B3444" s="312"/>
      <c r="C3444" s="312"/>
      <c r="D3444" s="312"/>
      <c r="E3444" s="312"/>
      <c r="F3444" s="173">
        <f>F3442+G3427</f>
        <v>164.89999999999998</v>
      </c>
      <c r="G3444" s="144"/>
    </row>
    <row r="3445" spans="1:7" ht="12.75" customHeight="1" x14ac:dyDescent="0.2">
      <c r="A3445" s="312" t="s">
        <v>4742</v>
      </c>
      <c r="B3445" s="312"/>
      <c r="C3445" s="312"/>
      <c r="D3445" s="312"/>
      <c r="E3445" s="313"/>
      <c r="F3445" s="180">
        <f>TRUNC('compos apresentar'!F3444*bdi!$D$19,2)</f>
        <v>33.54</v>
      </c>
      <c r="G3445" s="144"/>
    </row>
    <row r="3446" spans="1:7" x14ac:dyDescent="0.2">
      <c r="A3446" s="312" t="s">
        <v>4123</v>
      </c>
      <c r="B3446" s="312"/>
      <c r="C3446" s="312"/>
      <c r="D3446" s="312"/>
      <c r="E3446" s="312"/>
      <c r="F3446" s="179">
        <f>SUM(F3444:F3445)</f>
        <v>198.43999999999997</v>
      </c>
      <c r="G3446" s="144"/>
    </row>
    <row r="3447" spans="1:7" x14ac:dyDescent="0.2">
      <c r="A3447" s="178"/>
      <c r="B3447" s="178"/>
      <c r="C3447" s="178"/>
      <c r="D3447" s="178"/>
      <c r="E3447" s="178"/>
      <c r="F3447" s="178"/>
      <c r="G3447" s="144"/>
    </row>
    <row r="3448" spans="1:7" ht="31.5" x14ac:dyDescent="0.2">
      <c r="A3448" s="191">
        <v>94474</v>
      </c>
      <c r="B3448" s="315" t="s">
        <v>4922</v>
      </c>
      <c r="C3448" s="315"/>
      <c r="D3448" s="315"/>
      <c r="E3448" s="315"/>
      <c r="F3448" s="315"/>
      <c r="G3448" s="199" t="s">
        <v>4155</v>
      </c>
    </row>
    <row r="3449" spans="1:7" x14ac:dyDescent="0.2">
      <c r="G3449" s="144"/>
    </row>
    <row r="3450" spans="1:7" ht="21" x14ac:dyDescent="0.2">
      <c r="A3450" s="175" t="s">
        <v>4118</v>
      </c>
      <c r="B3450" s="174" t="s">
        <v>4117</v>
      </c>
      <c r="C3450" s="171" t="s">
        <v>4114</v>
      </c>
      <c r="D3450" s="171" t="s">
        <v>4113</v>
      </c>
      <c r="E3450" s="171" t="s">
        <v>4112</v>
      </c>
      <c r="F3450" s="182" t="s">
        <v>4116</v>
      </c>
      <c r="G3450" s="181" t="s">
        <v>4115</v>
      </c>
    </row>
    <row r="3451" spans="1:7" x14ac:dyDescent="0.2">
      <c r="A3451" s="163">
        <v>8</v>
      </c>
      <c r="B3451" s="131" t="s">
        <v>4093</v>
      </c>
      <c r="C3451" s="152">
        <v>5.65</v>
      </c>
      <c r="D3451" s="152">
        <v>12.31</v>
      </c>
      <c r="E3451" s="83">
        <v>117.99</v>
      </c>
      <c r="F3451" s="141">
        <v>0.49099999999999999</v>
      </c>
      <c r="G3451" s="161">
        <f>TRUNC(F3451*D3451,2)</f>
        <v>6.04</v>
      </c>
    </row>
    <row r="3452" spans="1:7" x14ac:dyDescent="0.2">
      <c r="A3452" s="158">
        <v>11</v>
      </c>
      <c r="B3452" s="134" t="s">
        <v>3943</v>
      </c>
      <c r="C3452" s="152">
        <v>8.56</v>
      </c>
      <c r="D3452" s="152">
        <v>18.649999999999999</v>
      </c>
      <c r="E3452" s="83">
        <v>117.99</v>
      </c>
      <c r="F3452" s="153">
        <v>0.54500000000000004</v>
      </c>
      <c r="G3452" s="161">
        <f>TRUNC(F3452*D3452,2)</f>
        <v>10.16</v>
      </c>
    </row>
    <row r="3453" spans="1:7" x14ac:dyDescent="0.2">
      <c r="A3453" s="311" t="s">
        <v>4138</v>
      </c>
      <c r="B3453" s="311"/>
      <c r="C3453" s="311"/>
      <c r="D3453" s="311"/>
      <c r="E3453" s="311"/>
      <c r="F3453" s="311"/>
      <c r="G3453" s="155">
        <f>SUM(G3451:G3452)</f>
        <v>16.2</v>
      </c>
    </row>
    <row r="3454" spans="1:7" x14ac:dyDescent="0.2">
      <c r="G3454" s="144"/>
    </row>
    <row r="3455" spans="1:7" ht="21" x14ac:dyDescent="0.2">
      <c r="A3455" s="175" t="s">
        <v>4118</v>
      </c>
      <c r="B3455" s="174" t="s">
        <v>4130</v>
      </c>
      <c r="C3455" s="171" t="s">
        <v>4129</v>
      </c>
      <c r="D3455" s="171" t="s">
        <v>4128</v>
      </c>
      <c r="E3455" s="171" t="s">
        <v>4116</v>
      </c>
      <c r="F3455" s="173" t="s">
        <v>4127</v>
      </c>
      <c r="G3455" s="144"/>
    </row>
    <row r="3456" spans="1:7" x14ac:dyDescent="0.2">
      <c r="A3456" s="143">
        <v>3148</v>
      </c>
      <c r="B3456" s="131" t="s">
        <v>4601</v>
      </c>
      <c r="C3456" s="130" t="s">
        <v>230</v>
      </c>
      <c r="D3456" s="141">
        <v>11.76</v>
      </c>
      <c r="E3456" s="141">
        <v>0.42499999999999999</v>
      </c>
      <c r="F3456" s="127">
        <f>TRUNC(E3456*D3456,2)</f>
        <v>4.99</v>
      </c>
      <c r="G3456" s="144"/>
    </row>
    <row r="3457" spans="1:7" ht="22.5" x14ac:dyDescent="0.2">
      <c r="A3457" s="143">
        <v>12402</v>
      </c>
      <c r="B3457" s="131" t="s">
        <v>4923</v>
      </c>
      <c r="C3457" s="130" t="s">
        <v>230</v>
      </c>
      <c r="D3457" s="141">
        <v>93.17</v>
      </c>
      <c r="E3457" s="141">
        <v>1</v>
      </c>
      <c r="F3457" s="127">
        <f>TRUNC(E3457*D3457,2)</f>
        <v>93.17</v>
      </c>
      <c r="G3457" s="144"/>
    </row>
    <row r="3458" spans="1:7" ht="22.5" x14ac:dyDescent="0.2">
      <c r="A3458" s="135">
        <v>7307</v>
      </c>
      <c r="B3458" s="134" t="s">
        <v>3905</v>
      </c>
      <c r="C3458" s="133" t="s">
        <v>3348</v>
      </c>
      <c r="D3458" s="137">
        <v>31.43</v>
      </c>
      <c r="E3458" s="153">
        <v>5.0000000000000001E-3</v>
      </c>
      <c r="F3458" s="127">
        <f>TRUNC(E3458*D3458,2)</f>
        <v>0.15</v>
      </c>
      <c r="G3458" s="144"/>
    </row>
    <row r="3459" spans="1:7" x14ac:dyDescent="0.2">
      <c r="A3459" s="311" t="s">
        <v>4125</v>
      </c>
      <c r="B3459" s="311"/>
      <c r="C3459" s="311"/>
      <c r="D3459" s="311"/>
      <c r="E3459" s="311"/>
      <c r="F3459" s="165">
        <f>SUM(F3456:F3458)</f>
        <v>98.31</v>
      </c>
      <c r="G3459" s="144"/>
    </row>
    <row r="3460" spans="1:7" x14ac:dyDescent="0.2">
      <c r="G3460" s="144"/>
    </row>
    <row r="3461" spans="1:7" x14ac:dyDescent="0.2">
      <c r="A3461" s="312" t="s">
        <v>4124</v>
      </c>
      <c r="B3461" s="312"/>
      <c r="C3461" s="312"/>
      <c r="D3461" s="312"/>
      <c r="E3461" s="312"/>
      <c r="F3461" s="173">
        <f>F3459+G3453</f>
        <v>114.51</v>
      </c>
      <c r="G3461" s="144"/>
    </row>
    <row r="3462" spans="1:7" x14ac:dyDescent="0.2">
      <c r="A3462" s="312" t="s">
        <v>4742</v>
      </c>
      <c r="B3462" s="312"/>
      <c r="C3462" s="312"/>
      <c r="D3462" s="312"/>
      <c r="E3462" s="313"/>
      <c r="F3462" s="180">
        <f>TRUNC('compos apresentar'!F3461*bdi!$D$19,2)</f>
        <v>23.29</v>
      </c>
      <c r="G3462" s="144"/>
    </row>
    <row r="3463" spans="1:7" x14ac:dyDescent="0.2">
      <c r="A3463" s="312" t="s">
        <v>4123</v>
      </c>
      <c r="B3463" s="312"/>
      <c r="C3463" s="312"/>
      <c r="D3463" s="312"/>
      <c r="E3463" s="312"/>
      <c r="F3463" s="179">
        <f>SUM(F3461:F3462)</f>
        <v>137.80000000000001</v>
      </c>
      <c r="G3463" s="144"/>
    </row>
    <row r="3464" spans="1:7" x14ac:dyDescent="0.2">
      <c r="A3464" s="178"/>
      <c r="B3464" s="178"/>
      <c r="C3464" s="178"/>
      <c r="D3464" s="178"/>
      <c r="E3464" s="178"/>
      <c r="F3464" s="178"/>
      <c r="G3464" s="144"/>
    </row>
    <row r="3465" spans="1:7" x14ac:dyDescent="0.2">
      <c r="G3465" s="144"/>
    </row>
    <row r="3466" spans="1:7" ht="31.5" x14ac:dyDescent="0.2">
      <c r="A3466" s="191">
        <v>94473</v>
      </c>
      <c r="B3466" s="315" t="s">
        <v>4602</v>
      </c>
      <c r="C3466" s="315"/>
      <c r="D3466" s="315"/>
      <c r="E3466" s="315"/>
      <c r="F3466" s="315"/>
      <c r="G3466" s="199" t="s">
        <v>4155</v>
      </c>
    </row>
    <row r="3467" spans="1:7" x14ac:dyDescent="0.2">
      <c r="G3467" s="144"/>
    </row>
    <row r="3468" spans="1:7" ht="21" x14ac:dyDescent="0.2">
      <c r="A3468" s="175" t="s">
        <v>4118</v>
      </c>
      <c r="B3468" s="174" t="s">
        <v>4117</v>
      </c>
      <c r="C3468" s="171" t="s">
        <v>4114</v>
      </c>
      <c r="D3468" s="171" t="s">
        <v>4113</v>
      </c>
      <c r="E3468" s="171" t="s">
        <v>4112</v>
      </c>
      <c r="F3468" s="182" t="s">
        <v>4116</v>
      </c>
      <c r="G3468" s="181" t="s">
        <v>4115</v>
      </c>
    </row>
    <row r="3469" spans="1:7" x14ac:dyDescent="0.2">
      <c r="A3469" s="163">
        <v>8</v>
      </c>
      <c r="B3469" s="131" t="s">
        <v>4093</v>
      </c>
      <c r="C3469" s="152">
        <v>5.65</v>
      </c>
      <c r="D3469" s="152">
        <v>12.31</v>
      </c>
      <c r="E3469" s="83">
        <v>117.99</v>
      </c>
      <c r="F3469" s="141">
        <v>0.49099999999999999</v>
      </c>
      <c r="G3469" s="161">
        <f>TRUNC(F3469*D3469,2)</f>
        <v>6.04</v>
      </c>
    </row>
    <row r="3470" spans="1:7" x14ac:dyDescent="0.2">
      <c r="A3470" s="158">
        <v>11</v>
      </c>
      <c r="B3470" s="134" t="s">
        <v>3943</v>
      </c>
      <c r="C3470" s="152">
        <v>8.56</v>
      </c>
      <c r="D3470" s="152">
        <v>18.649999999999999</v>
      </c>
      <c r="E3470" s="83">
        <v>117.99</v>
      </c>
      <c r="F3470" s="153">
        <v>0.54500000000000004</v>
      </c>
      <c r="G3470" s="161">
        <f>TRUNC(F3470*D3470,2)</f>
        <v>10.16</v>
      </c>
    </row>
    <row r="3471" spans="1:7" x14ac:dyDescent="0.2">
      <c r="A3471" s="311" t="s">
        <v>4138</v>
      </c>
      <c r="B3471" s="311"/>
      <c r="C3471" s="311"/>
      <c r="D3471" s="311"/>
      <c r="E3471" s="311"/>
      <c r="F3471" s="311"/>
      <c r="G3471" s="155">
        <f>SUM(G3469:G3470)</f>
        <v>16.2</v>
      </c>
    </row>
    <row r="3472" spans="1:7" x14ac:dyDescent="0.2">
      <c r="G3472" s="144"/>
    </row>
    <row r="3473" spans="1:7" ht="21" x14ac:dyDescent="0.2">
      <c r="A3473" s="175" t="s">
        <v>4118</v>
      </c>
      <c r="B3473" s="174" t="s">
        <v>4130</v>
      </c>
      <c r="C3473" s="171" t="s">
        <v>4129</v>
      </c>
      <c r="D3473" s="171" t="s">
        <v>4128</v>
      </c>
      <c r="E3473" s="171" t="s">
        <v>4116</v>
      </c>
      <c r="F3473" s="173" t="s">
        <v>4127</v>
      </c>
      <c r="G3473" s="144"/>
    </row>
    <row r="3474" spans="1:7" x14ac:dyDescent="0.2">
      <c r="A3474" s="143">
        <v>3148</v>
      </c>
      <c r="B3474" s="131" t="s">
        <v>4601</v>
      </c>
      <c r="C3474" s="130" t="s">
        <v>230</v>
      </c>
      <c r="D3474" s="141">
        <v>11.76</v>
      </c>
      <c r="E3474" s="141">
        <v>0.42499999999999999</v>
      </c>
      <c r="F3474" s="127">
        <f>TRUNC(E3474*D3474,2)</f>
        <v>4.99</v>
      </c>
      <c r="G3474" s="144"/>
    </row>
    <row r="3475" spans="1:7" ht="22.5" x14ac:dyDescent="0.2">
      <c r="A3475" s="143">
        <v>3470</v>
      </c>
      <c r="B3475" s="131" t="s">
        <v>3977</v>
      </c>
      <c r="C3475" s="130" t="s">
        <v>230</v>
      </c>
      <c r="D3475" s="141">
        <v>78.47</v>
      </c>
      <c r="E3475" s="141">
        <v>1.05</v>
      </c>
      <c r="F3475" s="127">
        <f>TRUNC(E3475*D3475,2)</f>
        <v>82.39</v>
      </c>
      <c r="G3475" s="144"/>
    </row>
    <row r="3476" spans="1:7" ht="22.5" x14ac:dyDescent="0.2">
      <c r="A3476" s="135">
        <v>7307</v>
      </c>
      <c r="B3476" s="134" t="s">
        <v>3905</v>
      </c>
      <c r="C3476" s="133" t="s">
        <v>3348</v>
      </c>
      <c r="D3476" s="137">
        <v>31.43</v>
      </c>
      <c r="E3476" s="153">
        <v>5.0000000000000001E-3</v>
      </c>
      <c r="F3476" s="127">
        <f>TRUNC(E3476*D3476,2)</f>
        <v>0.15</v>
      </c>
      <c r="G3476" s="144"/>
    </row>
    <row r="3477" spans="1:7" x14ac:dyDescent="0.2">
      <c r="A3477" s="311" t="s">
        <v>4125</v>
      </c>
      <c r="B3477" s="311"/>
      <c r="C3477" s="311"/>
      <c r="D3477" s="311"/>
      <c r="E3477" s="311"/>
      <c r="F3477" s="165">
        <f>SUM(F3474:F3476)</f>
        <v>87.53</v>
      </c>
      <c r="G3477" s="144"/>
    </row>
    <row r="3478" spans="1:7" x14ac:dyDescent="0.2">
      <c r="G3478" s="144"/>
    </row>
    <row r="3479" spans="1:7" x14ac:dyDescent="0.2">
      <c r="A3479" s="312" t="s">
        <v>4124</v>
      </c>
      <c r="B3479" s="312"/>
      <c r="C3479" s="312"/>
      <c r="D3479" s="312"/>
      <c r="E3479" s="312"/>
      <c r="F3479" s="173">
        <f>F3477+G3471</f>
        <v>103.73</v>
      </c>
      <c r="G3479" s="144"/>
    </row>
    <row r="3480" spans="1:7" ht="12.75" customHeight="1" x14ac:dyDescent="0.2">
      <c r="A3480" s="312" t="s">
        <v>4742</v>
      </c>
      <c r="B3480" s="312"/>
      <c r="C3480" s="312"/>
      <c r="D3480" s="312"/>
      <c r="E3480" s="313"/>
      <c r="F3480" s="180">
        <f>TRUNC('compos apresentar'!F3479*bdi!$D$19,2)</f>
        <v>21.09</v>
      </c>
      <c r="G3480" s="144"/>
    </row>
    <row r="3481" spans="1:7" x14ac:dyDescent="0.2">
      <c r="A3481" s="312" t="s">
        <v>4123</v>
      </c>
      <c r="B3481" s="312"/>
      <c r="C3481" s="312"/>
      <c r="D3481" s="312"/>
      <c r="E3481" s="312"/>
      <c r="F3481" s="179">
        <f>SUM(F3479:F3480)</f>
        <v>124.82000000000001</v>
      </c>
      <c r="G3481" s="144"/>
    </row>
    <row r="3482" spans="1:7" x14ac:dyDescent="0.2">
      <c r="G3482" s="144"/>
    </row>
    <row r="3483" spans="1:7" x14ac:dyDescent="0.2">
      <c r="A3483" s="178"/>
      <c r="B3483" s="178"/>
      <c r="C3483" s="178"/>
      <c r="D3483" s="178"/>
      <c r="E3483" s="178"/>
      <c r="F3483" s="178"/>
      <c r="G3483" s="144"/>
    </row>
    <row r="3484" spans="1:7" ht="31.5" x14ac:dyDescent="0.2">
      <c r="A3484" s="191" t="s">
        <v>4600</v>
      </c>
      <c r="B3484" s="315" t="s">
        <v>1605</v>
      </c>
      <c r="C3484" s="315"/>
      <c r="D3484" s="315"/>
      <c r="E3484" s="315"/>
      <c r="F3484" s="315"/>
      <c r="G3484" s="199" t="s">
        <v>4155</v>
      </c>
    </row>
    <row r="3485" spans="1:7" x14ac:dyDescent="0.2">
      <c r="G3485" s="144"/>
    </row>
    <row r="3486" spans="1:7" ht="21" x14ac:dyDescent="0.2">
      <c r="A3486" s="175" t="s">
        <v>4118</v>
      </c>
      <c r="B3486" s="174" t="s">
        <v>4117</v>
      </c>
      <c r="C3486" s="171" t="s">
        <v>4114</v>
      </c>
      <c r="D3486" s="171" t="s">
        <v>4113</v>
      </c>
      <c r="E3486" s="171" t="s">
        <v>4112</v>
      </c>
      <c r="F3486" s="182" t="s">
        <v>4116</v>
      </c>
      <c r="G3486" s="181" t="s">
        <v>4115</v>
      </c>
    </row>
    <row r="3487" spans="1:7" x14ac:dyDescent="0.2">
      <c r="A3487" s="163">
        <v>8</v>
      </c>
      <c r="B3487" s="131" t="s">
        <v>4093</v>
      </c>
      <c r="C3487" s="152">
        <v>5.65</v>
      </c>
      <c r="D3487" s="152">
        <v>12.31</v>
      </c>
      <c r="E3487" s="83">
        <v>117.99</v>
      </c>
      <c r="F3487" s="141">
        <v>0.40100000000000002</v>
      </c>
      <c r="G3487" s="161">
        <f>TRUNC(F3487*D3487,2)</f>
        <v>4.93</v>
      </c>
    </row>
    <row r="3488" spans="1:7" x14ac:dyDescent="0.2">
      <c r="A3488" s="158">
        <v>11</v>
      </c>
      <c r="B3488" s="134" t="s">
        <v>3943</v>
      </c>
      <c r="C3488" s="152">
        <v>8.56</v>
      </c>
      <c r="D3488" s="152">
        <v>18.649999999999999</v>
      </c>
      <c r="E3488" s="83">
        <v>117.99</v>
      </c>
      <c r="F3488" s="153">
        <v>0.40300000000000002</v>
      </c>
      <c r="G3488" s="161">
        <f>TRUNC(F3488*D3488,2)</f>
        <v>7.51</v>
      </c>
    </row>
    <row r="3489" spans="1:7" x14ac:dyDescent="0.2">
      <c r="A3489" s="311" t="s">
        <v>4138</v>
      </c>
      <c r="B3489" s="311"/>
      <c r="C3489" s="311"/>
      <c r="D3489" s="311"/>
      <c r="E3489" s="311"/>
      <c r="F3489" s="311"/>
      <c r="G3489" s="155">
        <f>SUM(G3487:G3488)</f>
        <v>12.44</v>
      </c>
    </row>
    <row r="3490" spans="1:7" x14ac:dyDescent="0.2">
      <c r="G3490" s="144"/>
    </row>
    <row r="3491" spans="1:7" ht="21" x14ac:dyDescent="0.2">
      <c r="A3491" s="175" t="s">
        <v>4118</v>
      </c>
      <c r="B3491" s="174" t="s">
        <v>4130</v>
      </c>
      <c r="C3491" s="171" t="s">
        <v>4129</v>
      </c>
      <c r="D3491" s="171" t="s">
        <v>4128</v>
      </c>
      <c r="E3491" s="171" t="s">
        <v>4116</v>
      </c>
      <c r="F3491" s="173" t="s">
        <v>4127</v>
      </c>
      <c r="G3491" s="144"/>
    </row>
    <row r="3492" spans="1:7" x14ac:dyDescent="0.2">
      <c r="A3492" s="143" t="s">
        <v>3910</v>
      </c>
      <c r="B3492" s="131" t="s">
        <v>3909</v>
      </c>
      <c r="C3492" s="130" t="s">
        <v>230</v>
      </c>
      <c r="D3492" s="141">
        <v>0.38</v>
      </c>
      <c r="E3492" s="141">
        <v>0.4</v>
      </c>
      <c r="F3492" s="127">
        <f>TRUNC(E3492*D3492,2)</f>
        <v>0.15</v>
      </c>
      <c r="G3492" s="144"/>
    </row>
    <row r="3493" spans="1:7" x14ac:dyDescent="0.2">
      <c r="A3493" s="143" t="s">
        <v>4599</v>
      </c>
      <c r="B3493" s="131" t="s">
        <v>1605</v>
      </c>
      <c r="C3493" s="130" t="s">
        <v>230</v>
      </c>
      <c r="D3493" s="141">
        <v>12.3</v>
      </c>
      <c r="E3493" s="141">
        <v>1</v>
      </c>
      <c r="F3493" s="127">
        <f>TRUNC(E3493*D3493,2)</f>
        <v>12.3</v>
      </c>
      <c r="G3493" s="144"/>
    </row>
    <row r="3494" spans="1:7" x14ac:dyDescent="0.2">
      <c r="A3494" s="311" t="s">
        <v>4125</v>
      </c>
      <c r="B3494" s="311"/>
      <c r="C3494" s="311"/>
      <c r="D3494" s="311"/>
      <c r="E3494" s="311"/>
      <c r="F3494" s="165">
        <f>SUM(F3492:F3493)</f>
        <v>12.450000000000001</v>
      </c>
      <c r="G3494" s="144"/>
    </row>
    <row r="3495" spans="1:7" x14ac:dyDescent="0.2">
      <c r="A3495" s="178"/>
      <c r="B3495" s="178"/>
      <c r="C3495" s="178"/>
      <c r="D3495" s="178"/>
      <c r="E3495" s="178"/>
      <c r="F3495" s="178"/>
      <c r="G3495" s="144"/>
    </row>
    <row r="3496" spans="1:7" x14ac:dyDescent="0.2">
      <c r="A3496" s="312" t="s">
        <v>4124</v>
      </c>
      <c r="B3496" s="312"/>
      <c r="C3496" s="312"/>
      <c r="D3496" s="312"/>
      <c r="E3496" s="312"/>
      <c r="F3496" s="173">
        <f>F3494+G3489</f>
        <v>24.89</v>
      </c>
      <c r="G3496" s="144"/>
    </row>
    <row r="3497" spans="1:7" ht="12.75" customHeight="1" x14ac:dyDescent="0.2">
      <c r="A3497" s="312" t="s">
        <v>4742</v>
      </c>
      <c r="B3497" s="312"/>
      <c r="C3497" s="312"/>
      <c r="D3497" s="312"/>
      <c r="E3497" s="313"/>
      <c r="F3497" s="180">
        <f>TRUNC('compos apresentar'!F3496*bdi!$D$19,2)</f>
        <v>5.0599999999999996</v>
      </c>
      <c r="G3497" s="144"/>
    </row>
    <row r="3498" spans="1:7" x14ac:dyDescent="0.2">
      <c r="A3498" s="312" t="s">
        <v>4123</v>
      </c>
      <c r="B3498" s="312"/>
      <c r="C3498" s="312"/>
      <c r="D3498" s="312"/>
      <c r="E3498" s="312"/>
      <c r="F3498" s="179">
        <f>SUM(F3496:F3497)</f>
        <v>29.95</v>
      </c>
      <c r="G3498" s="144"/>
    </row>
    <row r="3499" spans="1:7" x14ac:dyDescent="0.2">
      <c r="A3499" s="178"/>
      <c r="B3499" s="178"/>
      <c r="C3499" s="178"/>
      <c r="D3499" s="178"/>
      <c r="E3499" s="178"/>
      <c r="F3499" s="178"/>
      <c r="G3499" s="144"/>
    </row>
    <row r="3500" spans="1:7" ht="31.5" x14ac:dyDescent="0.2">
      <c r="A3500" s="191" t="s">
        <v>1609</v>
      </c>
      <c r="B3500" s="315" t="s">
        <v>1610</v>
      </c>
      <c r="C3500" s="315"/>
      <c r="D3500" s="315"/>
      <c r="E3500" s="315"/>
      <c r="F3500" s="315"/>
      <c r="G3500" s="199" t="s">
        <v>4155</v>
      </c>
    </row>
    <row r="3501" spans="1:7" x14ac:dyDescent="0.2">
      <c r="G3501" s="144"/>
    </row>
    <row r="3502" spans="1:7" ht="21" x14ac:dyDescent="0.2">
      <c r="A3502" s="175" t="s">
        <v>4118</v>
      </c>
      <c r="B3502" s="174" t="s">
        <v>4117</v>
      </c>
      <c r="C3502" s="171" t="s">
        <v>4114</v>
      </c>
      <c r="D3502" s="171" t="s">
        <v>4113</v>
      </c>
      <c r="E3502" s="171" t="s">
        <v>4112</v>
      </c>
      <c r="F3502" s="182" t="s">
        <v>4116</v>
      </c>
      <c r="G3502" s="181" t="s">
        <v>4115</v>
      </c>
    </row>
    <row r="3503" spans="1:7" x14ac:dyDescent="0.2">
      <c r="A3503" s="163">
        <v>8</v>
      </c>
      <c r="B3503" s="131" t="s">
        <v>4093</v>
      </c>
      <c r="C3503" s="152">
        <v>5.65</v>
      </c>
      <c r="D3503" s="152">
        <v>12.31</v>
      </c>
      <c r="E3503" s="83">
        <v>117.99</v>
      </c>
      <c r="F3503" s="141">
        <v>0.92100000000000004</v>
      </c>
      <c r="G3503" s="161">
        <f>TRUNC(F3503*D3503,2)</f>
        <v>11.33</v>
      </c>
    </row>
    <row r="3504" spans="1:7" x14ac:dyDescent="0.2">
      <c r="A3504" s="158">
        <v>11</v>
      </c>
      <c r="B3504" s="134" t="s">
        <v>3943</v>
      </c>
      <c r="C3504" s="152">
        <v>8.56</v>
      </c>
      <c r="D3504" s="152">
        <v>18.649999999999999</v>
      </c>
      <c r="E3504" s="83">
        <v>117.99</v>
      </c>
      <c r="F3504" s="153">
        <v>0.92800000000000005</v>
      </c>
      <c r="G3504" s="161">
        <f>TRUNC(F3504*D3504,2)</f>
        <v>17.3</v>
      </c>
    </row>
    <row r="3505" spans="1:7" x14ac:dyDescent="0.2">
      <c r="A3505" s="311" t="s">
        <v>4138</v>
      </c>
      <c r="B3505" s="311"/>
      <c r="C3505" s="311"/>
      <c r="D3505" s="311"/>
      <c r="E3505" s="311"/>
      <c r="F3505" s="311"/>
      <c r="G3505" s="155">
        <f>SUM(G3503:G3504)</f>
        <v>28.630000000000003</v>
      </c>
    </row>
    <row r="3506" spans="1:7" x14ac:dyDescent="0.2">
      <c r="G3506" s="144"/>
    </row>
    <row r="3507" spans="1:7" ht="21" x14ac:dyDescent="0.2">
      <c r="A3507" s="175" t="s">
        <v>4118</v>
      </c>
      <c r="B3507" s="174" t="s">
        <v>4130</v>
      </c>
      <c r="C3507" s="171" t="s">
        <v>4129</v>
      </c>
      <c r="D3507" s="171" t="s">
        <v>4128</v>
      </c>
      <c r="E3507" s="171" t="s">
        <v>4116</v>
      </c>
      <c r="F3507" s="173" t="s">
        <v>4127</v>
      </c>
      <c r="G3507" s="144"/>
    </row>
    <row r="3508" spans="1:7" x14ac:dyDescent="0.2">
      <c r="A3508" s="143" t="s">
        <v>3910</v>
      </c>
      <c r="B3508" s="131" t="s">
        <v>3909</v>
      </c>
      <c r="C3508" s="130" t="s">
        <v>230</v>
      </c>
      <c r="D3508" s="141">
        <v>0.38</v>
      </c>
      <c r="E3508" s="141">
        <v>0.4</v>
      </c>
      <c r="F3508" s="127">
        <f>TRUNC(E3508*D3508,2)</f>
        <v>0.15</v>
      </c>
      <c r="G3508" s="144"/>
    </row>
    <row r="3509" spans="1:7" ht="22.5" x14ac:dyDescent="0.2">
      <c r="A3509" s="143">
        <v>3457</v>
      </c>
      <c r="B3509" s="131" t="s">
        <v>4598</v>
      </c>
      <c r="C3509" s="130" t="s">
        <v>230</v>
      </c>
      <c r="D3509" s="141">
        <v>22.1</v>
      </c>
      <c r="E3509" s="141">
        <v>1.0489999999999999</v>
      </c>
      <c r="F3509" s="127">
        <f>TRUNC(E3509*D3509,2)</f>
        <v>23.18</v>
      </c>
      <c r="G3509" s="144"/>
    </row>
    <row r="3510" spans="1:7" x14ac:dyDescent="0.2">
      <c r="A3510" s="311" t="s">
        <v>4125</v>
      </c>
      <c r="B3510" s="311"/>
      <c r="C3510" s="311"/>
      <c r="D3510" s="311"/>
      <c r="E3510" s="311"/>
      <c r="F3510" s="165">
        <f>SUM(F3508:F3509)</f>
        <v>23.33</v>
      </c>
      <c r="G3510" s="144"/>
    </row>
    <row r="3511" spans="1:7" x14ac:dyDescent="0.2">
      <c r="A3511" s="178"/>
      <c r="B3511" s="178"/>
      <c r="C3511" s="178"/>
      <c r="D3511" s="178"/>
      <c r="E3511" s="178"/>
      <c r="F3511" s="178"/>
      <c r="G3511" s="144"/>
    </row>
    <row r="3512" spans="1:7" x14ac:dyDescent="0.2">
      <c r="A3512" s="312" t="s">
        <v>4124</v>
      </c>
      <c r="B3512" s="312"/>
      <c r="C3512" s="312"/>
      <c r="D3512" s="312"/>
      <c r="E3512" s="312"/>
      <c r="F3512" s="173">
        <f>F3510+G3505</f>
        <v>51.96</v>
      </c>
      <c r="G3512" s="144"/>
    </row>
    <row r="3513" spans="1:7" ht="12.75" customHeight="1" x14ac:dyDescent="0.2">
      <c r="A3513" s="312" t="s">
        <v>4742</v>
      </c>
      <c r="B3513" s="312"/>
      <c r="C3513" s="312"/>
      <c r="D3513" s="312"/>
      <c r="E3513" s="313"/>
      <c r="F3513" s="180">
        <f>TRUNC('compos apresentar'!F3512*bdi!$D$19,2)</f>
        <v>10.56</v>
      </c>
      <c r="G3513" s="144"/>
    </row>
    <row r="3514" spans="1:7" x14ac:dyDescent="0.2">
      <c r="A3514" s="312" t="s">
        <v>4123</v>
      </c>
      <c r="B3514" s="312"/>
      <c r="C3514" s="312"/>
      <c r="D3514" s="312"/>
      <c r="E3514" s="312"/>
      <c r="F3514" s="179">
        <f>SUM(F3512:F3513)</f>
        <v>62.52</v>
      </c>
      <c r="G3514" s="144"/>
    </row>
    <row r="3515" spans="1:7" x14ac:dyDescent="0.2">
      <c r="A3515" s="178"/>
      <c r="B3515" s="178"/>
      <c r="C3515" s="178"/>
      <c r="D3515" s="178"/>
      <c r="E3515" s="178"/>
      <c r="F3515" s="178"/>
      <c r="G3515" s="144"/>
    </row>
    <row r="3516" spans="1:7" x14ac:dyDescent="0.2">
      <c r="A3516" s="178"/>
      <c r="B3516" s="178"/>
      <c r="C3516" s="178"/>
      <c r="D3516" s="178"/>
      <c r="E3516" s="178"/>
      <c r="F3516" s="178"/>
      <c r="G3516" s="144"/>
    </row>
    <row r="3517" spans="1:7" ht="31.5" x14ac:dyDescent="0.2">
      <c r="A3517" s="196" t="s">
        <v>2400</v>
      </c>
      <c r="B3517" s="315" t="s">
        <v>4597</v>
      </c>
      <c r="C3517" s="315"/>
      <c r="D3517" s="315"/>
      <c r="E3517" s="315"/>
      <c r="F3517" s="315"/>
      <c r="G3517" s="199" t="s">
        <v>4155</v>
      </c>
    </row>
    <row r="3518" spans="1:7" x14ac:dyDescent="0.2">
      <c r="G3518" s="144"/>
    </row>
    <row r="3519" spans="1:7" ht="21" x14ac:dyDescent="0.2">
      <c r="A3519" s="175" t="s">
        <v>4118</v>
      </c>
      <c r="B3519" s="174" t="s">
        <v>4117</v>
      </c>
      <c r="C3519" s="171" t="s">
        <v>4114</v>
      </c>
      <c r="D3519" s="171" t="s">
        <v>4113</v>
      </c>
      <c r="E3519" s="171" t="s">
        <v>4112</v>
      </c>
      <c r="F3519" s="182" t="s">
        <v>4116</v>
      </c>
      <c r="G3519" s="181" t="s">
        <v>4115</v>
      </c>
    </row>
    <row r="3520" spans="1:7" x14ac:dyDescent="0.2">
      <c r="A3520" s="170">
        <v>8</v>
      </c>
      <c r="B3520" s="131" t="s">
        <v>4093</v>
      </c>
      <c r="C3520" s="152">
        <v>5.65</v>
      </c>
      <c r="D3520" s="152">
        <v>12.31</v>
      </c>
      <c r="E3520" s="83">
        <v>117.99</v>
      </c>
      <c r="F3520" s="141">
        <v>0.46100000000000002</v>
      </c>
      <c r="G3520" s="161">
        <f>TRUNC(F3520*D3520,2)</f>
        <v>5.67</v>
      </c>
    </row>
    <row r="3521" spans="1:7" x14ac:dyDescent="0.2">
      <c r="A3521" s="169">
        <v>12</v>
      </c>
      <c r="B3521" s="134" t="s">
        <v>3956</v>
      </c>
      <c r="C3521" s="152">
        <v>8.56</v>
      </c>
      <c r="D3521" s="152">
        <v>18.649999999999999</v>
      </c>
      <c r="E3521" s="83">
        <v>117.99</v>
      </c>
      <c r="F3521" s="153">
        <v>0.46400000000000002</v>
      </c>
      <c r="G3521" s="161">
        <f>TRUNC(F3521*D3521,2)</f>
        <v>8.65</v>
      </c>
    </row>
    <row r="3522" spans="1:7" x14ac:dyDescent="0.2">
      <c r="A3522" s="311" t="s">
        <v>4138</v>
      </c>
      <c r="B3522" s="311"/>
      <c r="C3522" s="311"/>
      <c r="D3522" s="311"/>
      <c r="E3522" s="311"/>
      <c r="F3522" s="311"/>
      <c r="G3522" s="155">
        <f>SUM(G3520:G3521)</f>
        <v>14.32</v>
      </c>
    </row>
    <row r="3523" spans="1:7" x14ac:dyDescent="0.2">
      <c r="G3523" s="144"/>
    </row>
    <row r="3524" spans="1:7" ht="21" x14ac:dyDescent="0.2">
      <c r="A3524" s="175" t="s">
        <v>4118</v>
      </c>
      <c r="B3524" s="174" t="s">
        <v>4130</v>
      </c>
      <c r="C3524" s="171" t="s">
        <v>4129</v>
      </c>
      <c r="D3524" s="171" t="s">
        <v>4128</v>
      </c>
      <c r="E3524" s="171" t="s">
        <v>4116</v>
      </c>
      <c r="F3524" s="173" t="s">
        <v>4127</v>
      </c>
      <c r="G3524" s="144"/>
    </row>
    <row r="3525" spans="1:7" ht="22.5" x14ac:dyDescent="0.2">
      <c r="A3525" s="132" t="s">
        <v>4596</v>
      </c>
      <c r="B3525" s="131" t="s">
        <v>4595</v>
      </c>
      <c r="C3525" s="130" t="s">
        <v>230</v>
      </c>
      <c r="D3525" s="141">
        <v>241.78</v>
      </c>
      <c r="E3525" s="141">
        <v>0.99529999999999996</v>
      </c>
      <c r="F3525" s="127">
        <f>TRUNC(E3525*D3525,2)</f>
        <v>240.64</v>
      </c>
      <c r="G3525" s="144"/>
    </row>
    <row r="3526" spans="1:7" x14ac:dyDescent="0.2">
      <c r="A3526" s="311" t="s">
        <v>4125</v>
      </c>
      <c r="B3526" s="311"/>
      <c r="C3526" s="311"/>
      <c r="D3526" s="311"/>
      <c r="E3526" s="311"/>
      <c r="F3526" s="165">
        <f>F3525</f>
        <v>240.64</v>
      </c>
      <c r="G3526" s="144"/>
    </row>
    <row r="3527" spans="1:7" x14ac:dyDescent="0.2">
      <c r="G3527" s="144"/>
    </row>
    <row r="3528" spans="1:7" x14ac:dyDescent="0.2">
      <c r="A3528" s="312" t="s">
        <v>4124</v>
      </c>
      <c r="B3528" s="312"/>
      <c r="C3528" s="312"/>
      <c r="D3528" s="312"/>
      <c r="E3528" s="312"/>
      <c r="F3528" s="173">
        <f>F3526+G3522</f>
        <v>254.95999999999998</v>
      </c>
      <c r="G3528" s="144"/>
    </row>
    <row r="3529" spans="1:7" ht="12.75" customHeight="1" x14ac:dyDescent="0.2">
      <c r="A3529" s="312" t="s">
        <v>4742</v>
      </c>
      <c r="B3529" s="312"/>
      <c r="C3529" s="312"/>
      <c r="D3529" s="312"/>
      <c r="E3529" s="313"/>
      <c r="F3529" s="180">
        <f>TRUNC('compos apresentar'!F3528*bdi!$D$19,2)</f>
        <v>51.85</v>
      </c>
      <c r="G3529" s="144"/>
    </row>
    <row r="3530" spans="1:7" x14ac:dyDescent="0.2">
      <c r="A3530" s="312" t="s">
        <v>4123</v>
      </c>
      <c r="B3530" s="312"/>
      <c r="C3530" s="312"/>
      <c r="D3530" s="312"/>
      <c r="E3530" s="312"/>
      <c r="F3530" s="179">
        <f>SUM(F3528:F3529)</f>
        <v>306.81</v>
      </c>
      <c r="G3530" s="144"/>
    </row>
    <row r="3531" spans="1:7" x14ac:dyDescent="0.2">
      <c r="A3531" s="178"/>
      <c r="B3531" s="178"/>
      <c r="C3531" s="178"/>
      <c r="D3531" s="178"/>
      <c r="E3531" s="178"/>
      <c r="F3531" s="178"/>
      <c r="G3531" s="144"/>
    </row>
    <row r="3532" spans="1:7" ht="31.5" x14ac:dyDescent="0.2">
      <c r="A3532" s="314" t="s">
        <v>4924</v>
      </c>
      <c r="B3532" s="314"/>
      <c r="C3532" s="314"/>
      <c r="D3532" s="314"/>
      <c r="E3532" s="314"/>
      <c r="F3532" s="314"/>
      <c r="G3532" s="171" t="s">
        <v>4170</v>
      </c>
    </row>
    <row r="3533" spans="1:7" x14ac:dyDescent="0.2">
      <c r="G3533" s="144"/>
    </row>
    <row r="3534" spans="1:7" ht="21" x14ac:dyDescent="0.2">
      <c r="A3534" s="175" t="s">
        <v>4118</v>
      </c>
      <c r="B3534" s="174" t="s">
        <v>4117</v>
      </c>
      <c r="C3534" s="171" t="s">
        <v>4114</v>
      </c>
      <c r="D3534" s="171" t="s">
        <v>4113</v>
      </c>
      <c r="E3534" s="171" t="s">
        <v>4112</v>
      </c>
      <c r="F3534" s="182" t="s">
        <v>4116</v>
      </c>
      <c r="G3534" s="181" t="s">
        <v>4115</v>
      </c>
    </row>
    <row r="3535" spans="1:7" x14ac:dyDescent="0.2">
      <c r="A3535" s="162">
        <v>8</v>
      </c>
      <c r="B3535" s="128" t="s">
        <v>4141</v>
      </c>
      <c r="C3535" s="152">
        <v>5.65</v>
      </c>
      <c r="D3535" s="152">
        <v>12.31</v>
      </c>
      <c r="E3535" s="83">
        <v>117.99</v>
      </c>
      <c r="F3535" s="127">
        <v>0.39100000000000001</v>
      </c>
      <c r="G3535" s="161">
        <f>TRUNC(F3535*D3535,2)</f>
        <v>4.8099999999999996</v>
      </c>
    </row>
    <row r="3536" spans="1:7" x14ac:dyDescent="0.2">
      <c r="A3536" s="149">
        <v>11</v>
      </c>
      <c r="B3536" s="138" t="s">
        <v>4146</v>
      </c>
      <c r="C3536" s="152">
        <v>8.56</v>
      </c>
      <c r="D3536" s="152">
        <v>18.649999999999999</v>
      </c>
      <c r="E3536" s="83">
        <v>117.99</v>
      </c>
      <c r="F3536" s="137">
        <v>0.3931</v>
      </c>
      <c r="G3536" s="161">
        <f>TRUNC(F3536*D3536,2)</f>
        <v>7.33</v>
      </c>
    </row>
    <row r="3537" spans="1:7" x14ac:dyDescent="0.2">
      <c r="A3537" s="311" t="s">
        <v>4138</v>
      </c>
      <c r="B3537" s="311"/>
      <c r="C3537" s="311"/>
      <c r="D3537" s="311"/>
      <c r="E3537" s="311"/>
      <c r="F3537" s="311"/>
      <c r="G3537" s="155">
        <f>SUM(G3535:G3536)</f>
        <v>12.14</v>
      </c>
    </row>
    <row r="3538" spans="1:7" x14ac:dyDescent="0.2">
      <c r="G3538" s="144"/>
    </row>
    <row r="3539" spans="1:7" ht="21" x14ac:dyDescent="0.2">
      <c r="A3539" s="175" t="s">
        <v>4118</v>
      </c>
      <c r="B3539" s="174" t="s">
        <v>4130</v>
      </c>
      <c r="C3539" s="171" t="s">
        <v>4129</v>
      </c>
      <c r="D3539" s="171" t="s">
        <v>4128</v>
      </c>
      <c r="E3539" s="171" t="s">
        <v>4116</v>
      </c>
      <c r="F3539" s="173" t="s">
        <v>4127</v>
      </c>
      <c r="G3539" s="144"/>
    </row>
    <row r="3540" spans="1:7" x14ac:dyDescent="0.2">
      <c r="A3540" s="129" t="s">
        <v>4925</v>
      </c>
      <c r="B3540" s="128" t="s">
        <v>4926</v>
      </c>
      <c r="C3540" s="127" t="s">
        <v>3287</v>
      </c>
      <c r="D3540" s="127">
        <v>81.22</v>
      </c>
      <c r="E3540" s="127">
        <v>1</v>
      </c>
      <c r="F3540" s="127">
        <f>TRUNC(E3540*D3540,2)</f>
        <v>81.22</v>
      </c>
      <c r="G3540" s="144"/>
    </row>
    <row r="3541" spans="1:7" x14ac:dyDescent="0.2">
      <c r="A3541" s="311" t="s">
        <v>4125</v>
      </c>
      <c r="B3541" s="311"/>
      <c r="C3541" s="311"/>
      <c r="D3541" s="311"/>
      <c r="E3541" s="311"/>
      <c r="F3541" s="165">
        <f>F3540</f>
        <v>81.22</v>
      </c>
      <c r="G3541" s="144"/>
    </row>
    <row r="3542" spans="1:7" x14ac:dyDescent="0.2">
      <c r="G3542" s="144"/>
    </row>
    <row r="3543" spans="1:7" x14ac:dyDescent="0.2">
      <c r="A3543" s="312" t="s">
        <v>4124</v>
      </c>
      <c r="B3543" s="312"/>
      <c r="C3543" s="312"/>
      <c r="D3543" s="312"/>
      <c r="E3543" s="312"/>
      <c r="F3543" s="173">
        <f>F3541+G3537</f>
        <v>93.36</v>
      </c>
      <c r="G3543" s="144"/>
    </row>
    <row r="3544" spans="1:7" x14ac:dyDescent="0.2">
      <c r="A3544" s="312" t="s">
        <v>4742</v>
      </c>
      <c r="B3544" s="312"/>
      <c r="C3544" s="312"/>
      <c r="D3544" s="312"/>
      <c r="E3544" s="313"/>
      <c r="F3544" s="180">
        <f>TRUNC('compos apresentar'!F3543*bdi!$D$19,2)</f>
        <v>18.98</v>
      </c>
      <c r="G3544" s="144"/>
    </row>
    <row r="3545" spans="1:7" x14ac:dyDescent="0.2">
      <c r="A3545" s="312" t="s">
        <v>4123</v>
      </c>
      <c r="B3545" s="312"/>
      <c r="C3545" s="312"/>
      <c r="D3545" s="312"/>
      <c r="E3545" s="312"/>
      <c r="F3545" s="179">
        <f>SUM(F3543:F3544)</f>
        <v>112.34</v>
      </c>
      <c r="G3545" s="144"/>
    </row>
    <row r="3546" spans="1:7" x14ac:dyDescent="0.2">
      <c r="A3546" s="178"/>
      <c r="B3546" s="178"/>
      <c r="C3546" s="178"/>
      <c r="D3546" s="178"/>
      <c r="E3546" s="178"/>
      <c r="F3546" s="178"/>
      <c r="G3546" s="144"/>
    </row>
    <row r="3547" spans="1:7" x14ac:dyDescent="0.2">
      <c r="A3547" s="178"/>
      <c r="B3547" s="178"/>
      <c r="C3547" s="178"/>
      <c r="D3547" s="178"/>
      <c r="E3547" s="178"/>
      <c r="F3547" s="178"/>
      <c r="G3547" s="144"/>
    </row>
    <row r="3548" spans="1:7" ht="31.5" x14ac:dyDescent="0.2">
      <c r="A3548" s="314" t="s">
        <v>4594</v>
      </c>
      <c r="B3548" s="314"/>
      <c r="C3548" s="314"/>
      <c r="D3548" s="314"/>
      <c r="E3548" s="314"/>
      <c r="F3548" s="314"/>
      <c r="G3548" s="171" t="s">
        <v>4170</v>
      </c>
    </row>
    <row r="3549" spans="1:7" x14ac:dyDescent="0.2">
      <c r="G3549" s="144"/>
    </row>
    <row r="3550" spans="1:7" ht="21" x14ac:dyDescent="0.2">
      <c r="A3550" s="175" t="s">
        <v>4118</v>
      </c>
      <c r="B3550" s="174" t="s">
        <v>4117</v>
      </c>
      <c r="C3550" s="171" t="s">
        <v>4114</v>
      </c>
      <c r="D3550" s="171" t="s">
        <v>4113</v>
      </c>
      <c r="E3550" s="171" t="s">
        <v>4112</v>
      </c>
      <c r="F3550" s="182" t="s">
        <v>4116</v>
      </c>
      <c r="G3550" s="181" t="s">
        <v>4115</v>
      </c>
    </row>
    <row r="3551" spans="1:7" x14ac:dyDescent="0.2">
      <c r="A3551" s="162">
        <v>8</v>
      </c>
      <c r="B3551" s="128" t="s">
        <v>4141</v>
      </c>
      <c r="C3551" s="152">
        <v>5.65</v>
      </c>
      <c r="D3551" s="152">
        <v>12.31</v>
      </c>
      <c r="E3551" s="83">
        <v>117.99</v>
      </c>
      <c r="F3551" s="127">
        <v>0.39100000000000001</v>
      </c>
      <c r="G3551" s="161">
        <f>TRUNC(F3551*D3551,2)</f>
        <v>4.8099999999999996</v>
      </c>
    </row>
    <row r="3552" spans="1:7" x14ac:dyDescent="0.2">
      <c r="A3552" s="149">
        <v>11</v>
      </c>
      <c r="B3552" s="138" t="s">
        <v>4146</v>
      </c>
      <c r="C3552" s="152">
        <v>8.56</v>
      </c>
      <c r="D3552" s="152">
        <v>18.649999999999999</v>
      </c>
      <c r="E3552" s="83">
        <v>117.99</v>
      </c>
      <c r="F3552" s="137">
        <v>0.3931</v>
      </c>
      <c r="G3552" s="161">
        <f>TRUNC(F3552*D3552,2)</f>
        <v>7.33</v>
      </c>
    </row>
    <row r="3553" spans="1:7" x14ac:dyDescent="0.2">
      <c r="A3553" s="311" t="s">
        <v>4138</v>
      </c>
      <c r="B3553" s="311"/>
      <c r="C3553" s="311"/>
      <c r="D3553" s="311"/>
      <c r="E3553" s="311"/>
      <c r="F3553" s="311"/>
      <c r="G3553" s="155">
        <f>SUM(G3551:G3552)</f>
        <v>12.14</v>
      </c>
    </row>
    <row r="3554" spans="1:7" x14ac:dyDescent="0.2">
      <c r="G3554" s="144"/>
    </row>
    <row r="3555" spans="1:7" ht="21" x14ac:dyDescent="0.2">
      <c r="A3555" s="175" t="s">
        <v>4118</v>
      </c>
      <c r="B3555" s="174" t="s">
        <v>4130</v>
      </c>
      <c r="C3555" s="171" t="s">
        <v>4129</v>
      </c>
      <c r="D3555" s="171" t="s">
        <v>4128</v>
      </c>
      <c r="E3555" s="171" t="s">
        <v>4116</v>
      </c>
      <c r="F3555" s="173" t="s">
        <v>4127</v>
      </c>
      <c r="G3555" s="144"/>
    </row>
    <row r="3556" spans="1:7" x14ac:dyDescent="0.2">
      <c r="A3556" s="129" t="s">
        <v>3975</v>
      </c>
      <c r="B3556" s="128" t="s">
        <v>3974</v>
      </c>
      <c r="C3556" s="127" t="s">
        <v>3287</v>
      </c>
      <c r="D3556" s="127">
        <v>72.06</v>
      </c>
      <c r="E3556" s="127">
        <v>1</v>
      </c>
      <c r="F3556" s="127">
        <f>TRUNC(E3556*D3556,2)</f>
        <v>72.06</v>
      </c>
      <c r="G3556" s="144"/>
    </row>
    <row r="3557" spans="1:7" x14ac:dyDescent="0.2">
      <c r="A3557" s="311" t="s">
        <v>4125</v>
      </c>
      <c r="B3557" s="311"/>
      <c r="C3557" s="311"/>
      <c r="D3557" s="311"/>
      <c r="E3557" s="311"/>
      <c r="F3557" s="165">
        <f>F3556</f>
        <v>72.06</v>
      </c>
      <c r="G3557" s="144"/>
    </row>
    <row r="3558" spans="1:7" x14ac:dyDescent="0.2">
      <c r="G3558" s="144"/>
    </row>
    <row r="3559" spans="1:7" x14ac:dyDescent="0.2">
      <c r="A3559" s="312" t="s">
        <v>4124</v>
      </c>
      <c r="B3559" s="312"/>
      <c r="C3559" s="312"/>
      <c r="D3559" s="312"/>
      <c r="E3559" s="312"/>
      <c r="F3559" s="173">
        <f>F3557+G3553</f>
        <v>84.2</v>
      </c>
      <c r="G3559" s="144"/>
    </row>
    <row r="3560" spans="1:7" ht="12.75" customHeight="1" x14ac:dyDescent="0.2">
      <c r="A3560" s="312" t="s">
        <v>4742</v>
      </c>
      <c r="B3560" s="312"/>
      <c r="C3560" s="312"/>
      <c r="D3560" s="312"/>
      <c r="E3560" s="313"/>
      <c r="F3560" s="180">
        <f>TRUNC('compos apresentar'!F3559*bdi!$D$19,2)</f>
        <v>17.12</v>
      </c>
      <c r="G3560" s="144"/>
    </row>
    <row r="3561" spans="1:7" x14ac:dyDescent="0.2">
      <c r="A3561" s="312" t="s">
        <v>4123</v>
      </c>
      <c r="B3561" s="312"/>
      <c r="C3561" s="312"/>
      <c r="D3561" s="312"/>
      <c r="E3561" s="312"/>
      <c r="F3561" s="179">
        <f>SUM(F3559:F3560)</f>
        <v>101.32000000000001</v>
      </c>
      <c r="G3561" s="144"/>
    </row>
    <row r="3562" spans="1:7" x14ac:dyDescent="0.2">
      <c r="G3562" s="144"/>
    </row>
    <row r="3563" spans="1:7" ht="31.5" x14ac:dyDescent="0.2">
      <c r="A3563" s="314" t="s">
        <v>4593</v>
      </c>
      <c r="B3563" s="314"/>
      <c r="C3563" s="314"/>
      <c r="D3563" s="314"/>
      <c r="E3563" s="314"/>
      <c r="F3563" s="314"/>
      <c r="G3563" s="171" t="s">
        <v>4155</v>
      </c>
    </row>
    <row r="3564" spans="1:7" x14ac:dyDescent="0.2">
      <c r="G3564" s="144"/>
    </row>
    <row r="3565" spans="1:7" ht="21" x14ac:dyDescent="0.2">
      <c r="A3565" s="175" t="s">
        <v>4118</v>
      </c>
      <c r="B3565" s="174" t="s">
        <v>4117</v>
      </c>
      <c r="C3565" s="171" t="s">
        <v>4114</v>
      </c>
      <c r="D3565" s="171" t="s">
        <v>4113</v>
      </c>
      <c r="E3565" s="171" t="s">
        <v>4112</v>
      </c>
      <c r="F3565" s="182" t="s">
        <v>4116</v>
      </c>
      <c r="G3565" s="181" t="s">
        <v>4115</v>
      </c>
    </row>
    <row r="3566" spans="1:7" x14ac:dyDescent="0.2">
      <c r="A3566" s="162">
        <v>11</v>
      </c>
      <c r="B3566" s="128" t="s">
        <v>4146</v>
      </c>
      <c r="C3566" s="152">
        <v>8.56</v>
      </c>
      <c r="D3566" s="152">
        <v>18.649999999999999</v>
      </c>
      <c r="E3566" s="83">
        <v>117.99</v>
      </c>
      <c r="F3566" s="127">
        <v>0.39400000000000002</v>
      </c>
      <c r="G3566" s="161">
        <f>TRUNC(F3566*D3566,2)</f>
        <v>7.34</v>
      </c>
    </row>
    <row r="3567" spans="1:7" x14ac:dyDescent="0.2">
      <c r="A3567" s="149">
        <v>8</v>
      </c>
      <c r="B3567" s="138" t="s">
        <v>4141</v>
      </c>
      <c r="C3567" s="152">
        <v>5.65</v>
      </c>
      <c r="D3567" s="152">
        <v>12.31</v>
      </c>
      <c r="E3567" s="83">
        <v>117.99</v>
      </c>
      <c r="F3567" s="137">
        <v>0.39</v>
      </c>
      <c r="G3567" s="161">
        <f>TRUNC(F3567*D3567,2)</f>
        <v>4.8</v>
      </c>
    </row>
    <row r="3568" spans="1:7" x14ac:dyDescent="0.2">
      <c r="A3568" s="311" t="s">
        <v>4138</v>
      </c>
      <c r="B3568" s="311"/>
      <c r="C3568" s="311"/>
      <c r="D3568" s="311"/>
      <c r="E3568" s="311"/>
      <c r="F3568" s="311"/>
      <c r="G3568" s="155">
        <f>SUM(G3566:G3567)</f>
        <v>12.14</v>
      </c>
    </row>
    <row r="3569" spans="1:7" x14ac:dyDescent="0.2">
      <c r="G3569" s="144"/>
    </row>
    <row r="3570" spans="1:7" ht="21" x14ac:dyDescent="0.2">
      <c r="A3570" s="175" t="s">
        <v>4118</v>
      </c>
      <c r="B3570" s="174" t="s">
        <v>4130</v>
      </c>
      <c r="C3570" s="171" t="s">
        <v>4129</v>
      </c>
      <c r="D3570" s="171" t="s">
        <v>4128</v>
      </c>
      <c r="E3570" s="171" t="s">
        <v>4116</v>
      </c>
      <c r="F3570" s="173" t="s">
        <v>4127</v>
      </c>
      <c r="G3570" s="144"/>
    </row>
    <row r="3571" spans="1:7" x14ac:dyDescent="0.2">
      <c r="A3571" s="129" t="s">
        <v>4592</v>
      </c>
      <c r="B3571" s="128" t="s">
        <v>4591</v>
      </c>
      <c r="C3571" s="127" t="s">
        <v>3287</v>
      </c>
      <c r="D3571" s="127">
        <v>139.83000000000001</v>
      </c>
      <c r="E3571" s="127">
        <v>1</v>
      </c>
      <c r="F3571" s="127">
        <f>TRUNC(E3571*D3571,2)</f>
        <v>139.83000000000001</v>
      </c>
      <c r="G3571" s="144"/>
    </row>
    <row r="3572" spans="1:7" x14ac:dyDescent="0.2">
      <c r="A3572" s="311" t="s">
        <v>4125</v>
      </c>
      <c r="B3572" s="311"/>
      <c r="C3572" s="311"/>
      <c r="D3572" s="311"/>
      <c r="E3572" s="311"/>
      <c r="F3572" s="165">
        <f>F3571</f>
        <v>139.83000000000001</v>
      </c>
      <c r="G3572" s="144"/>
    </row>
    <row r="3573" spans="1:7" x14ac:dyDescent="0.2">
      <c r="G3573" s="144"/>
    </row>
    <row r="3574" spans="1:7" x14ac:dyDescent="0.2">
      <c r="A3574" s="312" t="s">
        <v>4124</v>
      </c>
      <c r="B3574" s="312"/>
      <c r="C3574" s="312"/>
      <c r="D3574" s="312"/>
      <c r="E3574" s="312"/>
      <c r="F3574" s="173">
        <f>F3572+G3568</f>
        <v>151.97000000000003</v>
      </c>
      <c r="G3574" s="144"/>
    </row>
    <row r="3575" spans="1:7" ht="12.75" customHeight="1" x14ac:dyDescent="0.2">
      <c r="A3575" s="312" t="s">
        <v>4742</v>
      </c>
      <c r="B3575" s="312"/>
      <c r="C3575" s="312"/>
      <c r="D3575" s="312"/>
      <c r="E3575" s="313"/>
      <c r="F3575" s="180">
        <f>TRUNC('compos apresentar'!F3574*bdi!$D$19,2)</f>
        <v>30.91</v>
      </c>
      <c r="G3575" s="144"/>
    </row>
    <row r="3576" spans="1:7" x14ac:dyDescent="0.2">
      <c r="A3576" s="312" t="s">
        <v>4123</v>
      </c>
      <c r="B3576" s="312"/>
      <c r="C3576" s="312"/>
      <c r="D3576" s="312"/>
      <c r="E3576" s="312"/>
      <c r="F3576" s="179">
        <f>SUM(F3574:F3575)</f>
        <v>182.88000000000002</v>
      </c>
      <c r="G3576" s="144"/>
    </row>
    <row r="3577" spans="1:7" x14ac:dyDescent="0.2">
      <c r="A3577" s="178"/>
      <c r="B3577" s="178"/>
      <c r="C3577" s="178"/>
      <c r="D3577" s="178"/>
      <c r="E3577" s="178"/>
      <c r="F3577" s="178"/>
      <c r="G3577" s="144"/>
    </row>
    <row r="3578" spans="1:7" ht="31.5" x14ac:dyDescent="0.2">
      <c r="A3578" s="314" t="s">
        <v>4927</v>
      </c>
      <c r="B3578" s="314"/>
      <c r="C3578" s="314"/>
      <c r="D3578" s="314"/>
      <c r="E3578" s="314"/>
      <c r="F3578" s="314"/>
      <c r="G3578" s="171" t="s">
        <v>4155</v>
      </c>
    </row>
    <row r="3579" spans="1:7" x14ac:dyDescent="0.2">
      <c r="G3579" s="144"/>
    </row>
    <row r="3580" spans="1:7" ht="21" x14ac:dyDescent="0.2">
      <c r="A3580" s="175" t="s">
        <v>4118</v>
      </c>
      <c r="B3580" s="174" t="s">
        <v>4117</v>
      </c>
      <c r="C3580" s="171" t="s">
        <v>4114</v>
      </c>
      <c r="D3580" s="171" t="s">
        <v>4113</v>
      </c>
      <c r="E3580" s="171" t="s">
        <v>4112</v>
      </c>
      <c r="F3580" s="182" t="s">
        <v>4116</v>
      </c>
      <c r="G3580" s="181" t="s">
        <v>4115</v>
      </c>
    </row>
    <row r="3581" spans="1:7" x14ac:dyDescent="0.2">
      <c r="A3581" s="162">
        <v>11</v>
      </c>
      <c r="B3581" s="128" t="s">
        <v>4146</v>
      </c>
      <c r="C3581" s="152">
        <v>8.56</v>
      </c>
      <c r="D3581" s="152">
        <v>18.649999999999999</v>
      </c>
      <c r="E3581" s="83">
        <v>117.99</v>
      </c>
      <c r="F3581" s="127">
        <v>0.39400000000000002</v>
      </c>
      <c r="G3581" s="161">
        <f>TRUNC(F3581*D3581,2)</f>
        <v>7.34</v>
      </c>
    </row>
    <row r="3582" spans="1:7" x14ac:dyDescent="0.2">
      <c r="A3582" s="149">
        <v>8</v>
      </c>
      <c r="B3582" s="138" t="s">
        <v>4141</v>
      </c>
      <c r="C3582" s="152">
        <v>5.65</v>
      </c>
      <c r="D3582" s="152">
        <v>12.31</v>
      </c>
      <c r="E3582" s="83">
        <v>117.99</v>
      </c>
      <c r="F3582" s="137">
        <v>0.39</v>
      </c>
      <c r="G3582" s="161">
        <f>TRUNC(F3582*D3582,2)</f>
        <v>4.8</v>
      </c>
    </row>
    <row r="3583" spans="1:7" x14ac:dyDescent="0.2">
      <c r="A3583" s="311" t="s">
        <v>4138</v>
      </c>
      <c r="B3583" s="311"/>
      <c r="C3583" s="311"/>
      <c r="D3583" s="311"/>
      <c r="E3583" s="311"/>
      <c r="F3583" s="311"/>
      <c r="G3583" s="155">
        <f>SUM(G3581:G3582)</f>
        <v>12.14</v>
      </c>
    </row>
    <row r="3584" spans="1:7" x14ac:dyDescent="0.2">
      <c r="G3584" s="144"/>
    </row>
    <row r="3585" spans="1:7" ht="21" x14ac:dyDescent="0.2">
      <c r="A3585" s="175" t="s">
        <v>4118</v>
      </c>
      <c r="B3585" s="174" t="s">
        <v>4130</v>
      </c>
      <c r="C3585" s="171" t="s">
        <v>4129</v>
      </c>
      <c r="D3585" s="171" t="s">
        <v>4128</v>
      </c>
      <c r="E3585" s="171" t="s">
        <v>4116</v>
      </c>
      <c r="F3585" s="173" t="s">
        <v>4127</v>
      </c>
      <c r="G3585" s="144"/>
    </row>
    <row r="3586" spans="1:7" x14ac:dyDescent="0.2">
      <c r="A3586" s="129" t="s">
        <v>3973</v>
      </c>
      <c r="B3586" s="128" t="s">
        <v>528</v>
      </c>
      <c r="C3586" s="127" t="s">
        <v>3287</v>
      </c>
      <c r="D3586" s="127">
        <v>258.26</v>
      </c>
      <c r="E3586" s="127">
        <v>1</v>
      </c>
      <c r="F3586" s="127">
        <f>TRUNC(E3586*D3586,2)</f>
        <v>258.26</v>
      </c>
      <c r="G3586" s="144"/>
    </row>
    <row r="3587" spans="1:7" x14ac:dyDescent="0.2">
      <c r="A3587" s="311" t="s">
        <v>4125</v>
      </c>
      <c r="B3587" s="311"/>
      <c r="C3587" s="311"/>
      <c r="D3587" s="311"/>
      <c r="E3587" s="311"/>
      <c r="F3587" s="165">
        <f>F3586</f>
        <v>258.26</v>
      </c>
      <c r="G3587" s="144"/>
    </row>
    <row r="3588" spans="1:7" x14ac:dyDescent="0.2">
      <c r="G3588" s="144"/>
    </row>
    <row r="3589" spans="1:7" x14ac:dyDescent="0.2">
      <c r="A3589" s="312" t="s">
        <v>4124</v>
      </c>
      <c r="B3589" s="312"/>
      <c r="C3589" s="312"/>
      <c r="D3589" s="312"/>
      <c r="E3589" s="312"/>
      <c r="F3589" s="173">
        <f>F3587+G3583</f>
        <v>270.39999999999998</v>
      </c>
      <c r="G3589" s="144"/>
    </row>
    <row r="3590" spans="1:7" x14ac:dyDescent="0.2">
      <c r="A3590" s="312" t="s">
        <v>4742</v>
      </c>
      <c r="B3590" s="312"/>
      <c r="C3590" s="312"/>
      <c r="D3590" s="312"/>
      <c r="E3590" s="313"/>
      <c r="F3590" s="180">
        <f>TRUNC('compos apresentar'!F3589*bdi!$D$19,2)</f>
        <v>54.99</v>
      </c>
      <c r="G3590" s="144"/>
    </row>
    <row r="3591" spans="1:7" x14ac:dyDescent="0.2">
      <c r="A3591" s="312" t="s">
        <v>4123</v>
      </c>
      <c r="B3591" s="312"/>
      <c r="C3591" s="312"/>
      <c r="D3591" s="312"/>
      <c r="E3591" s="312"/>
      <c r="F3591" s="179">
        <f>SUM(F3589:F3590)</f>
        <v>325.39</v>
      </c>
      <c r="G3591" s="144"/>
    </row>
    <row r="3592" spans="1:7" x14ac:dyDescent="0.2">
      <c r="A3592" s="178"/>
      <c r="B3592" s="178"/>
      <c r="C3592" s="178"/>
      <c r="D3592" s="178"/>
      <c r="E3592" s="178"/>
      <c r="F3592" s="178"/>
      <c r="G3592" s="144"/>
    </row>
    <row r="3593" spans="1:7" ht="23.25" customHeight="1" x14ac:dyDescent="0.2">
      <c r="A3593" s="317" t="s">
        <v>4929</v>
      </c>
      <c r="B3593" s="317"/>
      <c r="C3593" s="317"/>
      <c r="D3593" s="317"/>
      <c r="E3593" s="317"/>
      <c r="F3593" s="317"/>
      <c r="G3593" s="183" t="s">
        <v>255</v>
      </c>
    </row>
    <row r="3594" spans="1:7" x14ac:dyDescent="0.2">
      <c r="G3594" s="144"/>
    </row>
    <row r="3595" spans="1:7" ht="21" x14ac:dyDescent="0.2">
      <c r="A3595" s="175" t="s">
        <v>4118</v>
      </c>
      <c r="B3595" s="174" t="s">
        <v>4117</v>
      </c>
      <c r="C3595" s="171" t="s">
        <v>4114</v>
      </c>
      <c r="D3595" s="171" t="s">
        <v>4113</v>
      </c>
      <c r="E3595" s="171" t="s">
        <v>4112</v>
      </c>
      <c r="F3595" s="182" t="s">
        <v>4116</v>
      </c>
      <c r="G3595" s="181" t="s">
        <v>4115</v>
      </c>
    </row>
    <row r="3596" spans="1:7" x14ac:dyDescent="0.2">
      <c r="A3596" s="157">
        <v>88316</v>
      </c>
      <c r="B3596" s="131" t="s">
        <v>3744</v>
      </c>
      <c r="C3596" s="148">
        <v>5.12</v>
      </c>
      <c r="D3596" s="148">
        <v>11.16</v>
      </c>
      <c r="E3596" s="83">
        <v>117.99</v>
      </c>
      <c r="F3596" s="130">
        <v>0.58450000000000002</v>
      </c>
      <c r="G3596" s="161">
        <f>TRUNC(F3596*D3596,2)</f>
        <v>6.52</v>
      </c>
    </row>
    <row r="3597" spans="1:7" x14ac:dyDescent="0.2">
      <c r="A3597" s="154">
        <v>88323</v>
      </c>
      <c r="B3597" s="134" t="s">
        <v>3696</v>
      </c>
      <c r="C3597" s="148">
        <v>8.56</v>
      </c>
      <c r="D3597" s="148">
        <v>18.649999999999999</v>
      </c>
      <c r="E3597" s="83">
        <v>117.99</v>
      </c>
      <c r="F3597" s="133">
        <v>0.52200000000000002</v>
      </c>
      <c r="G3597" s="161">
        <f>TRUNC(F3597*D3597,2)</f>
        <v>9.73</v>
      </c>
    </row>
    <row r="3598" spans="1:7" x14ac:dyDescent="0.2">
      <c r="A3598" s="311" t="s">
        <v>4138</v>
      </c>
      <c r="B3598" s="311"/>
      <c r="C3598" s="311"/>
      <c r="D3598" s="311"/>
      <c r="E3598" s="311"/>
      <c r="F3598" s="311"/>
      <c r="G3598" s="155">
        <f>SUM(G3596:G3597)</f>
        <v>16.25</v>
      </c>
    </row>
    <row r="3599" spans="1:7" x14ac:dyDescent="0.2">
      <c r="G3599" s="144"/>
    </row>
    <row r="3600" spans="1:7" ht="21" x14ac:dyDescent="0.2">
      <c r="A3600" s="175" t="s">
        <v>4118</v>
      </c>
      <c r="B3600" s="174" t="s">
        <v>4130</v>
      </c>
      <c r="C3600" s="171" t="s">
        <v>4129</v>
      </c>
      <c r="D3600" s="171" t="s">
        <v>4128</v>
      </c>
      <c r="E3600" s="171" t="s">
        <v>4116</v>
      </c>
      <c r="F3600" s="173" t="s">
        <v>4127</v>
      </c>
      <c r="G3600" s="144"/>
    </row>
    <row r="3601" spans="1:7" x14ac:dyDescent="0.2">
      <c r="A3601" s="132">
        <v>1224</v>
      </c>
      <c r="B3601" s="128" t="s">
        <v>4928</v>
      </c>
      <c r="C3601" s="127" t="s">
        <v>3307</v>
      </c>
      <c r="D3601" s="130">
        <v>4.68</v>
      </c>
      <c r="E3601" s="201">
        <v>3</v>
      </c>
      <c r="F3601" s="127">
        <f>TRUNC(E3601*D3601,2)</f>
        <v>14.04</v>
      </c>
      <c r="G3601" s="144"/>
    </row>
    <row r="3602" spans="1:7" x14ac:dyDescent="0.2">
      <c r="A3602" s="135">
        <v>1215</v>
      </c>
      <c r="B3602" s="138" t="s">
        <v>3293</v>
      </c>
      <c r="C3602" s="133" t="s">
        <v>3356</v>
      </c>
      <c r="D3602" s="133">
        <v>0.54</v>
      </c>
      <c r="E3602" s="202">
        <v>0.32400000000000001</v>
      </c>
      <c r="F3602" s="127">
        <f>TRUNC(E3602*D3602,2)</f>
        <v>0.17</v>
      </c>
      <c r="G3602" s="144"/>
    </row>
    <row r="3603" spans="1:7" x14ac:dyDescent="0.2">
      <c r="A3603" s="135">
        <v>1221</v>
      </c>
      <c r="B3603" s="138" t="s">
        <v>3336</v>
      </c>
      <c r="C3603" s="133" t="s">
        <v>3356</v>
      </c>
      <c r="D3603" s="133">
        <v>0.82</v>
      </c>
      <c r="E3603" s="202">
        <v>0.32400000000000001</v>
      </c>
      <c r="F3603" s="127">
        <f>TRUNC(E3603*D3603,2)</f>
        <v>0.26</v>
      </c>
      <c r="G3603" s="144"/>
    </row>
    <row r="3604" spans="1:7" x14ac:dyDescent="0.2">
      <c r="A3604" s="135">
        <v>104</v>
      </c>
      <c r="B3604" s="138" t="s">
        <v>3327</v>
      </c>
      <c r="C3604" s="133" t="s">
        <v>3362</v>
      </c>
      <c r="D3604" s="133">
        <v>146.28</v>
      </c>
      <c r="E3604" s="202">
        <v>2.5000000000000001E-3</v>
      </c>
      <c r="F3604" s="127">
        <f>TRUNC(E3604*D3604,2)</f>
        <v>0.36</v>
      </c>
      <c r="G3604" s="144"/>
    </row>
    <row r="3605" spans="1:7" x14ac:dyDescent="0.2">
      <c r="A3605" s="311" t="s">
        <v>4125</v>
      </c>
      <c r="B3605" s="311"/>
      <c r="C3605" s="311"/>
      <c r="D3605" s="311"/>
      <c r="E3605" s="311"/>
      <c r="F3605" s="165">
        <f>SUM(F3601:F3604)</f>
        <v>14.829999999999998</v>
      </c>
      <c r="G3605" s="144"/>
    </row>
    <row r="3606" spans="1:7" x14ac:dyDescent="0.2">
      <c r="G3606" s="144"/>
    </row>
    <row r="3607" spans="1:7" x14ac:dyDescent="0.2">
      <c r="A3607" s="312" t="s">
        <v>4124</v>
      </c>
      <c r="B3607" s="312"/>
      <c r="C3607" s="312"/>
      <c r="D3607" s="312"/>
      <c r="E3607" s="312"/>
      <c r="F3607" s="173">
        <f>F3605+G3598</f>
        <v>31.08</v>
      </c>
      <c r="G3607" s="144"/>
    </row>
    <row r="3608" spans="1:7" x14ac:dyDescent="0.2">
      <c r="A3608" s="312" t="s">
        <v>4742</v>
      </c>
      <c r="B3608" s="312"/>
      <c r="C3608" s="312"/>
      <c r="D3608" s="312"/>
      <c r="E3608" s="313"/>
      <c r="F3608" s="180">
        <f>TRUNC('compos apresentar'!F3607*bdi!$D$19,2)</f>
        <v>6.32</v>
      </c>
      <c r="G3608" s="144"/>
    </row>
    <row r="3609" spans="1:7" x14ac:dyDescent="0.2">
      <c r="A3609" s="312" t="s">
        <v>4123</v>
      </c>
      <c r="B3609" s="312"/>
      <c r="C3609" s="312"/>
      <c r="D3609" s="312"/>
      <c r="E3609" s="312"/>
      <c r="F3609" s="179">
        <f>SUM(F3607:F3608)</f>
        <v>37.4</v>
      </c>
      <c r="G3609" s="144"/>
    </row>
    <row r="3610" spans="1:7" x14ac:dyDescent="0.2">
      <c r="A3610" s="178"/>
      <c r="B3610" s="178"/>
      <c r="C3610" s="178"/>
      <c r="D3610" s="178"/>
      <c r="E3610" s="178"/>
      <c r="F3610" s="178"/>
      <c r="G3610" s="144"/>
    </row>
    <row r="3611" spans="1:7" x14ac:dyDescent="0.2">
      <c r="A3611" s="317" t="s">
        <v>4930</v>
      </c>
      <c r="B3611" s="317"/>
      <c r="C3611" s="317"/>
      <c r="D3611" s="317"/>
      <c r="E3611" s="317"/>
      <c r="F3611" s="317"/>
      <c r="G3611" s="183" t="s">
        <v>255</v>
      </c>
    </row>
    <row r="3612" spans="1:7" x14ac:dyDescent="0.2">
      <c r="G3612" s="144"/>
    </row>
    <row r="3613" spans="1:7" ht="21" x14ac:dyDescent="0.2">
      <c r="A3613" s="175" t="s">
        <v>4118</v>
      </c>
      <c r="B3613" s="174" t="s">
        <v>4117</v>
      </c>
      <c r="C3613" s="171" t="s">
        <v>4114</v>
      </c>
      <c r="D3613" s="171" t="s">
        <v>4113</v>
      </c>
      <c r="E3613" s="171" t="s">
        <v>4112</v>
      </c>
      <c r="F3613" s="182" t="s">
        <v>4116</v>
      </c>
      <c r="G3613" s="181" t="s">
        <v>4115</v>
      </c>
    </row>
    <row r="3614" spans="1:7" x14ac:dyDescent="0.2">
      <c r="A3614" s="157">
        <v>88316</v>
      </c>
      <c r="B3614" s="131" t="s">
        <v>3744</v>
      </c>
      <c r="C3614" s="148">
        <v>5.12</v>
      </c>
      <c r="D3614" s="148">
        <v>11.16</v>
      </c>
      <c r="E3614" s="83">
        <v>117.99</v>
      </c>
      <c r="F3614" s="130">
        <v>0.58450000000000002</v>
      </c>
      <c r="G3614" s="161">
        <f>TRUNC(F3614*D3614,2)</f>
        <v>6.52</v>
      </c>
    </row>
    <row r="3615" spans="1:7" x14ac:dyDescent="0.2">
      <c r="A3615" s="154">
        <v>88323</v>
      </c>
      <c r="B3615" s="134" t="s">
        <v>3696</v>
      </c>
      <c r="C3615" s="148">
        <v>8.56</v>
      </c>
      <c r="D3615" s="148">
        <v>18.649999999999999</v>
      </c>
      <c r="E3615" s="83">
        <v>117.99</v>
      </c>
      <c r="F3615" s="133">
        <v>0.52200000000000002</v>
      </c>
      <c r="G3615" s="161">
        <f>TRUNC(F3615*D3615,2)</f>
        <v>9.73</v>
      </c>
    </row>
    <row r="3616" spans="1:7" x14ac:dyDescent="0.2">
      <c r="A3616" s="311" t="s">
        <v>4138</v>
      </c>
      <c r="B3616" s="311"/>
      <c r="C3616" s="311"/>
      <c r="D3616" s="311"/>
      <c r="E3616" s="311"/>
      <c r="F3616" s="311"/>
      <c r="G3616" s="155">
        <f>SUM(G3614:G3615)</f>
        <v>16.25</v>
      </c>
    </row>
    <row r="3617" spans="1:7" x14ac:dyDescent="0.2">
      <c r="G3617" s="144"/>
    </row>
    <row r="3618" spans="1:7" ht="21" x14ac:dyDescent="0.2">
      <c r="A3618" s="175" t="s">
        <v>4118</v>
      </c>
      <c r="B3618" s="174" t="s">
        <v>4130</v>
      </c>
      <c r="C3618" s="171" t="s">
        <v>4129</v>
      </c>
      <c r="D3618" s="171" t="s">
        <v>4128</v>
      </c>
      <c r="E3618" s="171" t="s">
        <v>4116</v>
      </c>
      <c r="F3618" s="173" t="s">
        <v>4127</v>
      </c>
      <c r="G3618" s="144"/>
    </row>
    <row r="3619" spans="1:7" ht="22.5" x14ac:dyDescent="0.2">
      <c r="A3619" s="132">
        <v>2873</v>
      </c>
      <c r="B3619" s="128" t="s">
        <v>715</v>
      </c>
      <c r="C3619" s="127" t="s">
        <v>3307</v>
      </c>
      <c r="D3619" s="130">
        <v>5.39</v>
      </c>
      <c r="E3619" s="201">
        <v>3</v>
      </c>
      <c r="F3619" s="127">
        <f>TRUNC(E3619*D3619,2)</f>
        <v>16.170000000000002</v>
      </c>
      <c r="G3619" s="144"/>
    </row>
    <row r="3620" spans="1:7" x14ac:dyDescent="0.2">
      <c r="A3620" s="135">
        <v>1215</v>
      </c>
      <c r="B3620" s="138" t="s">
        <v>3293</v>
      </c>
      <c r="C3620" s="133" t="s">
        <v>3356</v>
      </c>
      <c r="D3620" s="133">
        <v>0.54</v>
      </c>
      <c r="E3620" s="202">
        <v>0.32800000000000001</v>
      </c>
      <c r="F3620" s="127">
        <f>TRUNC(E3620*D3620,2)</f>
        <v>0.17</v>
      </c>
      <c r="G3620" s="144"/>
    </row>
    <row r="3621" spans="1:7" x14ac:dyDescent="0.2">
      <c r="A3621" s="135">
        <v>1221</v>
      </c>
      <c r="B3621" s="138" t="s">
        <v>3336</v>
      </c>
      <c r="C3621" s="133" t="s">
        <v>3356</v>
      </c>
      <c r="D3621" s="133">
        <v>0.82</v>
      </c>
      <c r="E3621" s="202">
        <v>0.32500000000000001</v>
      </c>
      <c r="F3621" s="127">
        <f>TRUNC(E3621*D3621,2)</f>
        <v>0.26</v>
      </c>
      <c r="G3621" s="144"/>
    </row>
    <row r="3622" spans="1:7" x14ac:dyDescent="0.2">
      <c r="A3622" s="135">
        <v>104</v>
      </c>
      <c r="B3622" s="138" t="s">
        <v>3327</v>
      </c>
      <c r="C3622" s="133" t="s">
        <v>3362</v>
      </c>
      <c r="D3622" s="133">
        <v>146.28</v>
      </c>
      <c r="E3622" s="202">
        <v>2.5000000000000001E-3</v>
      </c>
      <c r="F3622" s="127">
        <f>TRUNC(E3622*D3622,2)</f>
        <v>0.36</v>
      </c>
      <c r="G3622" s="144"/>
    </row>
    <row r="3623" spans="1:7" x14ac:dyDescent="0.2">
      <c r="A3623" s="311" t="s">
        <v>4125</v>
      </c>
      <c r="B3623" s="311"/>
      <c r="C3623" s="311"/>
      <c r="D3623" s="311"/>
      <c r="E3623" s="311"/>
      <c r="F3623" s="165">
        <f>SUM(F3619:F3622)</f>
        <v>16.960000000000004</v>
      </c>
      <c r="G3623" s="144"/>
    </row>
    <row r="3624" spans="1:7" x14ac:dyDescent="0.2">
      <c r="G3624" s="144"/>
    </row>
    <row r="3625" spans="1:7" x14ac:dyDescent="0.2">
      <c r="A3625" s="312" t="s">
        <v>4124</v>
      </c>
      <c r="B3625" s="312"/>
      <c r="C3625" s="312"/>
      <c r="D3625" s="312"/>
      <c r="E3625" s="312"/>
      <c r="F3625" s="173">
        <f>F3623+G3616</f>
        <v>33.210000000000008</v>
      </c>
      <c r="G3625" s="144"/>
    </row>
    <row r="3626" spans="1:7" x14ac:dyDescent="0.2">
      <c r="A3626" s="312" t="s">
        <v>4742</v>
      </c>
      <c r="B3626" s="312"/>
      <c r="C3626" s="312"/>
      <c r="D3626" s="312"/>
      <c r="E3626" s="313"/>
      <c r="F3626" s="180">
        <f>TRUNC('compos apresentar'!F3625*bdi!$D$19,2)</f>
        <v>6.75</v>
      </c>
      <c r="G3626" s="144"/>
    </row>
    <row r="3627" spans="1:7" x14ac:dyDescent="0.2">
      <c r="A3627" s="312" t="s">
        <v>4123</v>
      </c>
      <c r="B3627" s="312"/>
      <c r="C3627" s="312"/>
      <c r="D3627" s="312"/>
      <c r="E3627" s="312"/>
      <c r="F3627" s="179">
        <f>SUM(F3625:F3626)</f>
        <v>39.960000000000008</v>
      </c>
      <c r="G3627" s="144"/>
    </row>
    <row r="3628" spans="1:7" x14ac:dyDescent="0.2">
      <c r="A3628" s="178"/>
      <c r="B3628" s="178"/>
      <c r="C3628" s="178"/>
      <c r="D3628" s="178"/>
      <c r="E3628" s="178"/>
      <c r="F3628" s="178"/>
      <c r="G3628" s="144"/>
    </row>
    <row r="3629" spans="1:7" ht="12.75" customHeight="1" x14ac:dyDescent="0.2">
      <c r="A3629" s="317" t="s">
        <v>4931</v>
      </c>
      <c r="B3629" s="317"/>
      <c r="C3629" s="317"/>
      <c r="D3629" s="317"/>
      <c r="E3629" s="317"/>
      <c r="F3629" s="317"/>
      <c r="G3629" s="183" t="s">
        <v>255</v>
      </c>
    </row>
    <row r="3630" spans="1:7" ht="12.75" customHeight="1" x14ac:dyDescent="0.2">
      <c r="G3630" s="144"/>
    </row>
    <row r="3631" spans="1:7" ht="21.75" customHeight="1" x14ac:dyDescent="0.2">
      <c r="A3631" s="175" t="s">
        <v>4118</v>
      </c>
      <c r="B3631" s="174" t="s">
        <v>4117</v>
      </c>
      <c r="C3631" s="171" t="s">
        <v>4114</v>
      </c>
      <c r="D3631" s="171" t="s">
        <v>4113</v>
      </c>
      <c r="E3631" s="171" t="s">
        <v>4112</v>
      </c>
      <c r="F3631" s="182" t="s">
        <v>4116</v>
      </c>
      <c r="G3631" s="181" t="s">
        <v>4115</v>
      </c>
    </row>
    <row r="3632" spans="1:7" ht="12.75" customHeight="1" x14ac:dyDescent="0.2">
      <c r="A3632" s="157">
        <v>88316</v>
      </c>
      <c r="B3632" s="131" t="s">
        <v>3744</v>
      </c>
      <c r="C3632" s="148">
        <v>5.12</v>
      </c>
      <c r="D3632" s="148">
        <v>11.16</v>
      </c>
      <c r="E3632" s="83">
        <v>117.99</v>
      </c>
      <c r="F3632" s="130">
        <v>0.11899999999999999</v>
      </c>
      <c r="G3632" s="161">
        <f>TRUNC(F3632*D3632,2)</f>
        <v>1.32</v>
      </c>
    </row>
    <row r="3633" spans="1:7" ht="12.75" customHeight="1" x14ac:dyDescent="0.2">
      <c r="A3633" s="154">
        <v>88323</v>
      </c>
      <c r="B3633" s="134" t="s">
        <v>3696</v>
      </c>
      <c r="C3633" s="148">
        <v>8.56</v>
      </c>
      <c r="D3633" s="148">
        <v>18.649999999999999</v>
      </c>
      <c r="E3633" s="83">
        <v>117.99</v>
      </c>
      <c r="F3633" s="133">
        <v>0.12</v>
      </c>
      <c r="G3633" s="161">
        <f>TRUNC(F3633*D3633,2)</f>
        <v>2.23</v>
      </c>
    </row>
    <row r="3634" spans="1:7" ht="12.75" customHeight="1" x14ac:dyDescent="0.2">
      <c r="A3634" s="311" t="s">
        <v>4138</v>
      </c>
      <c r="B3634" s="311"/>
      <c r="C3634" s="311"/>
      <c r="D3634" s="311"/>
      <c r="E3634" s="311"/>
      <c r="F3634" s="311"/>
      <c r="G3634" s="155">
        <f>SUM(G3632:G3633)</f>
        <v>3.55</v>
      </c>
    </row>
    <row r="3635" spans="1:7" ht="12.75" customHeight="1" x14ac:dyDescent="0.2">
      <c r="G3635" s="144"/>
    </row>
    <row r="3636" spans="1:7" ht="26.25" customHeight="1" x14ac:dyDescent="0.2">
      <c r="A3636" s="175" t="s">
        <v>4118</v>
      </c>
      <c r="B3636" s="174" t="s">
        <v>4130</v>
      </c>
      <c r="C3636" s="171" t="s">
        <v>4129</v>
      </c>
      <c r="D3636" s="171" t="s">
        <v>4128</v>
      </c>
      <c r="E3636" s="171" t="s">
        <v>4116</v>
      </c>
      <c r="F3636" s="173" t="s">
        <v>4127</v>
      </c>
      <c r="G3636" s="144"/>
    </row>
    <row r="3637" spans="1:7" ht="22.5" x14ac:dyDescent="0.2">
      <c r="A3637" s="132">
        <v>1226</v>
      </c>
      <c r="B3637" s="128" t="s">
        <v>4932</v>
      </c>
      <c r="C3637" s="127" t="s">
        <v>3307</v>
      </c>
      <c r="D3637" s="130">
        <v>36.71</v>
      </c>
      <c r="E3637" s="201">
        <v>1</v>
      </c>
      <c r="F3637" s="127">
        <f>TRUNC(E3637*D3637,2)</f>
        <v>36.71</v>
      </c>
      <c r="G3637" s="144"/>
    </row>
    <row r="3638" spans="1:7" x14ac:dyDescent="0.2">
      <c r="A3638" s="311" t="s">
        <v>4125</v>
      </c>
      <c r="B3638" s="311"/>
      <c r="C3638" s="311"/>
      <c r="D3638" s="311"/>
      <c r="E3638" s="311"/>
      <c r="F3638" s="165">
        <f>SUM(F3637:F3637)</f>
        <v>36.71</v>
      </c>
      <c r="G3638" s="144"/>
    </row>
    <row r="3639" spans="1:7" x14ac:dyDescent="0.2">
      <c r="G3639" s="144"/>
    </row>
    <row r="3640" spans="1:7" x14ac:dyDescent="0.2">
      <c r="A3640" s="312" t="s">
        <v>4124</v>
      </c>
      <c r="B3640" s="312"/>
      <c r="C3640" s="312"/>
      <c r="D3640" s="312"/>
      <c r="E3640" s="312"/>
      <c r="F3640" s="173">
        <f>F3638+G3634</f>
        <v>40.26</v>
      </c>
      <c r="G3640" s="144"/>
    </row>
    <row r="3641" spans="1:7" x14ac:dyDescent="0.2">
      <c r="A3641" s="312" t="s">
        <v>4742</v>
      </c>
      <c r="B3641" s="312"/>
      <c r="C3641" s="312"/>
      <c r="D3641" s="312"/>
      <c r="E3641" s="313"/>
      <c r="F3641" s="180">
        <f>TRUNC('compos apresentar'!F3640*bdi!$D$19,2)</f>
        <v>8.18</v>
      </c>
      <c r="G3641" s="144"/>
    </row>
    <row r="3642" spans="1:7" x14ac:dyDescent="0.2">
      <c r="A3642" s="312" t="s">
        <v>4123</v>
      </c>
      <c r="B3642" s="312"/>
      <c r="C3642" s="312"/>
      <c r="D3642" s="312"/>
      <c r="E3642" s="312"/>
      <c r="F3642" s="179">
        <f>SUM(F3640:F3641)</f>
        <v>48.44</v>
      </c>
      <c r="G3642" s="144"/>
    </row>
    <row r="3643" spans="1:7" x14ac:dyDescent="0.2">
      <c r="A3643" s="178"/>
      <c r="B3643" s="178"/>
      <c r="C3643" s="178"/>
      <c r="D3643" s="178"/>
      <c r="E3643" s="178"/>
      <c r="F3643" s="178"/>
      <c r="G3643" s="144"/>
    </row>
    <row r="3644" spans="1:7" ht="31.5" x14ac:dyDescent="0.2">
      <c r="A3644" s="324" t="s">
        <v>4933</v>
      </c>
      <c r="B3644" s="325"/>
      <c r="C3644" s="325"/>
      <c r="D3644" s="325"/>
      <c r="E3644" s="325"/>
      <c r="F3644" s="326"/>
      <c r="G3644" s="171" t="s">
        <v>4155</v>
      </c>
    </row>
    <row r="3645" spans="1:7" x14ac:dyDescent="0.2">
      <c r="G3645" s="144"/>
    </row>
    <row r="3646" spans="1:7" ht="21" x14ac:dyDescent="0.2">
      <c r="A3646" s="175" t="s">
        <v>4118</v>
      </c>
      <c r="B3646" s="174" t="s">
        <v>4117</v>
      </c>
      <c r="C3646" s="171" t="s">
        <v>4114</v>
      </c>
      <c r="D3646" s="171" t="s">
        <v>4113</v>
      </c>
      <c r="E3646" s="171" t="s">
        <v>4112</v>
      </c>
      <c r="F3646" s="182" t="s">
        <v>4116</v>
      </c>
      <c r="G3646" s="181" t="s">
        <v>4115</v>
      </c>
    </row>
    <row r="3647" spans="1:7" x14ac:dyDescent="0.2">
      <c r="A3647" s="162">
        <v>11</v>
      </c>
      <c r="B3647" s="128" t="s">
        <v>4146</v>
      </c>
      <c r="C3647" s="152">
        <v>8.56</v>
      </c>
      <c r="D3647" s="152">
        <v>18.649999999999999</v>
      </c>
      <c r="E3647" s="83">
        <v>117.99</v>
      </c>
      <c r="F3647" s="127">
        <v>0.33300000000000002</v>
      </c>
      <c r="G3647" s="161">
        <f>TRUNC(F3647*D3647,2)</f>
        <v>6.21</v>
      </c>
    </row>
    <row r="3648" spans="1:7" x14ac:dyDescent="0.2">
      <c r="A3648" s="149">
        <v>8</v>
      </c>
      <c r="B3648" s="138" t="s">
        <v>4141</v>
      </c>
      <c r="C3648" s="152">
        <v>5.65</v>
      </c>
      <c r="D3648" s="152">
        <v>12.31</v>
      </c>
      <c r="E3648" s="83">
        <v>117.99</v>
      </c>
      <c r="F3648" s="137">
        <v>0.33</v>
      </c>
      <c r="G3648" s="161">
        <f>TRUNC(F3648*D3648,2)</f>
        <v>4.0599999999999996</v>
      </c>
    </row>
    <row r="3649" spans="1:7" x14ac:dyDescent="0.2">
      <c r="A3649" s="311" t="s">
        <v>4138</v>
      </c>
      <c r="B3649" s="311"/>
      <c r="C3649" s="311"/>
      <c r="D3649" s="311"/>
      <c r="E3649" s="311"/>
      <c r="F3649" s="311"/>
      <c r="G3649" s="155">
        <f>SUM(G3647:G3648)</f>
        <v>10.27</v>
      </c>
    </row>
    <row r="3650" spans="1:7" x14ac:dyDescent="0.2">
      <c r="G3650" s="144"/>
    </row>
    <row r="3651" spans="1:7" ht="21" x14ac:dyDescent="0.2">
      <c r="A3651" s="175" t="s">
        <v>4118</v>
      </c>
      <c r="B3651" s="174" t="s">
        <v>4130</v>
      </c>
      <c r="C3651" s="171" t="s">
        <v>4129</v>
      </c>
      <c r="D3651" s="171" t="s">
        <v>4128</v>
      </c>
      <c r="E3651" s="171" t="s">
        <v>4116</v>
      </c>
      <c r="F3651" s="173" t="s">
        <v>4127</v>
      </c>
      <c r="G3651" s="144"/>
    </row>
    <row r="3652" spans="1:7" x14ac:dyDescent="0.2">
      <c r="A3652" s="129" t="s">
        <v>3972</v>
      </c>
      <c r="B3652" s="128" t="s">
        <v>4934</v>
      </c>
      <c r="C3652" s="127" t="s">
        <v>3287</v>
      </c>
      <c r="D3652" s="127">
        <v>26.22</v>
      </c>
      <c r="E3652" s="127">
        <v>1</v>
      </c>
      <c r="F3652" s="127">
        <f>TRUNC(E3652*D3652,2)</f>
        <v>26.22</v>
      </c>
      <c r="G3652" s="144"/>
    </row>
    <row r="3653" spans="1:7" x14ac:dyDescent="0.2">
      <c r="A3653" s="311" t="s">
        <v>4125</v>
      </c>
      <c r="B3653" s="311"/>
      <c r="C3653" s="311"/>
      <c r="D3653" s="311"/>
      <c r="E3653" s="311"/>
      <c r="F3653" s="165">
        <f>F3652</f>
        <v>26.22</v>
      </c>
      <c r="G3653" s="144"/>
    </row>
    <row r="3654" spans="1:7" x14ac:dyDescent="0.2">
      <c r="G3654" s="144"/>
    </row>
    <row r="3655" spans="1:7" x14ac:dyDescent="0.2">
      <c r="A3655" s="312" t="s">
        <v>4124</v>
      </c>
      <c r="B3655" s="312"/>
      <c r="C3655" s="312"/>
      <c r="D3655" s="312"/>
      <c r="E3655" s="312"/>
      <c r="F3655" s="173">
        <f>F3653+G3649</f>
        <v>36.489999999999995</v>
      </c>
      <c r="G3655" s="144"/>
    </row>
    <row r="3656" spans="1:7" x14ac:dyDescent="0.2">
      <c r="A3656" s="312" t="s">
        <v>4742</v>
      </c>
      <c r="B3656" s="312"/>
      <c r="C3656" s="312"/>
      <c r="D3656" s="312"/>
      <c r="E3656" s="313"/>
      <c r="F3656" s="180">
        <f>TRUNC('compos apresentar'!F3655*bdi!$D$19,2)</f>
        <v>7.42</v>
      </c>
      <c r="G3656" s="144"/>
    </row>
    <row r="3657" spans="1:7" x14ac:dyDescent="0.2">
      <c r="A3657" s="312" t="s">
        <v>4123</v>
      </c>
      <c r="B3657" s="312"/>
      <c r="C3657" s="312"/>
      <c r="D3657" s="312"/>
      <c r="E3657" s="312"/>
      <c r="F3657" s="179">
        <f>SUM(F3655:F3656)</f>
        <v>43.91</v>
      </c>
      <c r="G3657" s="144"/>
    </row>
    <row r="3658" spans="1:7" x14ac:dyDescent="0.2">
      <c r="A3658" s="178"/>
      <c r="B3658" s="178"/>
      <c r="C3658" s="178"/>
      <c r="D3658" s="178"/>
      <c r="E3658" s="178"/>
      <c r="F3658" s="178"/>
      <c r="G3658" s="144"/>
    </row>
    <row r="3659" spans="1:7" ht="12.75" customHeight="1" x14ac:dyDescent="0.2">
      <c r="G3659" s="144"/>
    </row>
    <row r="3660" spans="1:7" ht="31.5" customHeight="1" x14ac:dyDescent="0.2">
      <c r="A3660" s="324" t="s">
        <v>4590</v>
      </c>
      <c r="B3660" s="325"/>
      <c r="C3660" s="325"/>
      <c r="D3660" s="325"/>
      <c r="E3660" s="325"/>
      <c r="F3660" s="326"/>
      <c r="G3660" s="171" t="s">
        <v>4155</v>
      </c>
    </row>
    <row r="3661" spans="1:7" ht="12.75" customHeight="1" x14ac:dyDescent="0.2">
      <c r="G3661" s="144"/>
    </row>
    <row r="3662" spans="1:7" ht="21" x14ac:dyDescent="0.2">
      <c r="A3662" s="175" t="s">
        <v>4118</v>
      </c>
      <c r="B3662" s="174" t="s">
        <v>4117</v>
      </c>
      <c r="C3662" s="171" t="s">
        <v>4114</v>
      </c>
      <c r="D3662" s="171" t="s">
        <v>4113</v>
      </c>
      <c r="E3662" s="171" t="s">
        <v>4112</v>
      </c>
      <c r="F3662" s="182" t="s">
        <v>4116</v>
      </c>
      <c r="G3662" s="181" t="s">
        <v>4115</v>
      </c>
    </row>
    <row r="3663" spans="1:7" x14ac:dyDescent="0.2">
      <c r="A3663" s="162">
        <v>11</v>
      </c>
      <c r="B3663" s="128" t="s">
        <v>4146</v>
      </c>
      <c r="C3663" s="152">
        <v>8.56</v>
      </c>
      <c r="D3663" s="152">
        <v>18.649999999999999</v>
      </c>
      <c r="E3663" s="83">
        <v>117.99</v>
      </c>
      <c r="F3663" s="127">
        <v>0.252</v>
      </c>
      <c r="G3663" s="161">
        <f>TRUNC(F3663*D3663,2)</f>
        <v>4.6900000000000004</v>
      </c>
    </row>
    <row r="3664" spans="1:7" x14ac:dyDescent="0.2">
      <c r="A3664" s="149">
        <v>8</v>
      </c>
      <c r="B3664" s="138" t="s">
        <v>4141</v>
      </c>
      <c r="C3664" s="152">
        <v>5.65</v>
      </c>
      <c r="D3664" s="152">
        <v>12.31</v>
      </c>
      <c r="E3664" s="83">
        <v>117.99</v>
      </c>
      <c r="F3664" s="137">
        <v>0.251</v>
      </c>
      <c r="G3664" s="161">
        <f>TRUNC(F3664*D3664,2)</f>
        <v>3.08</v>
      </c>
    </row>
    <row r="3665" spans="1:7" x14ac:dyDescent="0.2">
      <c r="A3665" s="311" t="s">
        <v>4138</v>
      </c>
      <c r="B3665" s="311"/>
      <c r="C3665" s="311"/>
      <c r="D3665" s="311"/>
      <c r="E3665" s="311"/>
      <c r="F3665" s="311"/>
      <c r="G3665" s="155">
        <f>SUM(G3663:G3664)</f>
        <v>7.7700000000000005</v>
      </c>
    </row>
    <row r="3666" spans="1:7" x14ac:dyDescent="0.2">
      <c r="G3666" s="144"/>
    </row>
    <row r="3667" spans="1:7" ht="21" x14ac:dyDescent="0.2">
      <c r="A3667" s="175" t="s">
        <v>4118</v>
      </c>
      <c r="B3667" s="174" t="s">
        <v>4130</v>
      </c>
      <c r="C3667" s="171" t="s">
        <v>4129</v>
      </c>
      <c r="D3667" s="171" t="s">
        <v>4128</v>
      </c>
      <c r="E3667" s="171" t="s">
        <v>4116</v>
      </c>
      <c r="F3667" s="173" t="s">
        <v>4127</v>
      </c>
      <c r="G3667" s="144"/>
    </row>
    <row r="3668" spans="1:7" x14ac:dyDescent="0.2">
      <c r="A3668" s="129" t="s">
        <v>4589</v>
      </c>
      <c r="B3668" s="128" t="s">
        <v>3525</v>
      </c>
      <c r="C3668" s="127" t="s">
        <v>3287</v>
      </c>
      <c r="D3668" s="127">
        <v>4.18</v>
      </c>
      <c r="E3668" s="127">
        <v>1</v>
      </c>
      <c r="F3668" s="127">
        <f>TRUNC(E3668*D3668,2)</f>
        <v>4.18</v>
      </c>
      <c r="G3668" s="144"/>
    </row>
    <row r="3669" spans="1:7" x14ac:dyDescent="0.2">
      <c r="A3669" s="311" t="s">
        <v>4125</v>
      </c>
      <c r="B3669" s="311"/>
      <c r="C3669" s="311"/>
      <c r="D3669" s="311"/>
      <c r="E3669" s="311"/>
      <c r="F3669" s="165">
        <f>F3668</f>
        <v>4.18</v>
      </c>
      <c r="G3669" s="144"/>
    </row>
    <row r="3670" spans="1:7" x14ac:dyDescent="0.2">
      <c r="G3670" s="144"/>
    </row>
    <row r="3671" spans="1:7" x14ac:dyDescent="0.2">
      <c r="A3671" s="312" t="s">
        <v>4124</v>
      </c>
      <c r="B3671" s="312"/>
      <c r="C3671" s="312"/>
      <c r="D3671" s="312"/>
      <c r="E3671" s="312"/>
      <c r="F3671" s="173">
        <f>F3669+G3665</f>
        <v>11.95</v>
      </c>
      <c r="G3671" s="144"/>
    </row>
    <row r="3672" spans="1:7" ht="12.75" customHeight="1" x14ac:dyDescent="0.2">
      <c r="A3672" s="312" t="s">
        <v>4742</v>
      </c>
      <c r="B3672" s="312"/>
      <c r="C3672" s="312"/>
      <c r="D3672" s="312"/>
      <c r="E3672" s="313"/>
      <c r="F3672" s="180">
        <f>TRUNC('compos apresentar'!F3671*bdi!$D$19,2)</f>
        <v>2.4300000000000002</v>
      </c>
      <c r="G3672" s="144"/>
    </row>
    <row r="3673" spans="1:7" x14ac:dyDescent="0.2">
      <c r="A3673" s="312" t="s">
        <v>4123</v>
      </c>
      <c r="B3673" s="312"/>
      <c r="C3673" s="312"/>
      <c r="D3673" s="312"/>
      <c r="E3673" s="312"/>
      <c r="F3673" s="179">
        <f>SUM(F3671:F3672)</f>
        <v>14.379999999999999</v>
      </c>
      <c r="G3673" s="144"/>
    </row>
    <row r="3674" spans="1:7" x14ac:dyDescent="0.2">
      <c r="A3674" s="178"/>
      <c r="B3674" s="178"/>
      <c r="C3674" s="178"/>
      <c r="D3674" s="178"/>
      <c r="E3674" s="178"/>
      <c r="F3674" s="178"/>
      <c r="G3674" s="144"/>
    </row>
    <row r="3675" spans="1:7" ht="18" x14ac:dyDescent="0.2">
      <c r="A3675" s="314" t="s">
        <v>4935</v>
      </c>
      <c r="B3675" s="314"/>
      <c r="C3675" s="314"/>
      <c r="D3675" s="314"/>
      <c r="E3675" s="314"/>
      <c r="F3675" s="314"/>
      <c r="G3675" s="210" t="s">
        <v>4155</v>
      </c>
    </row>
    <row r="3676" spans="1:7" x14ac:dyDescent="0.2">
      <c r="G3676" s="144"/>
    </row>
    <row r="3677" spans="1:7" x14ac:dyDescent="0.2">
      <c r="G3677" s="144"/>
    </row>
    <row r="3678" spans="1:7" ht="21" x14ac:dyDescent="0.2">
      <c r="A3678" s="175" t="s">
        <v>4118</v>
      </c>
      <c r="B3678" s="174" t="s">
        <v>4117</v>
      </c>
      <c r="C3678" s="171" t="s">
        <v>4114</v>
      </c>
      <c r="D3678" s="171" t="s">
        <v>4113</v>
      </c>
      <c r="E3678" s="171" t="s">
        <v>4112</v>
      </c>
      <c r="F3678" s="182" t="s">
        <v>4116</v>
      </c>
      <c r="G3678" s="181" t="s">
        <v>4115</v>
      </c>
    </row>
    <row r="3679" spans="1:7" x14ac:dyDescent="0.2">
      <c r="A3679" s="162">
        <v>11</v>
      </c>
      <c r="B3679" s="128" t="s">
        <v>4146</v>
      </c>
      <c r="C3679" s="152">
        <v>8.56</v>
      </c>
      <c r="D3679" s="152">
        <v>18.649999999999999</v>
      </c>
      <c r="E3679" s="83">
        <v>117.99</v>
      </c>
      <c r="F3679" s="127">
        <v>0.28199999999999997</v>
      </c>
      <c r="G3679" s="161">
        <f>TRUNC(F3679*D3679,2)</f>
        <v>5.25</v>
      </c>
    </row>
    <row r="3680" spans="1:7" x14ac:dyDescent="0.2">
      <c r="A3680" s="149">
        <v>8</v>
      </c>
      <c r="B3680" s="138" t="s">
        <v>4141</v>
      </c>
      <c r="C3680" s="152">
        <v>5.65</v>
      </c>
      <c r="D3680" s="152">
        <v>12.31</v>
      </c>
      <c r="E3680" s="83">
        <v>117.99</v>
      </c>
      <c r="F3680" s="137">
        <v>0.28100000000000003</v>
      </c>
      <c r="G3680" s="161">
        <f>TRUNC(F3680*D3680,2)</f>
        <v>3.45</v>
      </c>
    </row>
    <row r="3681" spans="1:7" x14ac:dyDescent="0.2">
      <c r="A3681" s="311" t="s">
        <v>4138</v>
      </c>
      <c r="B3681" s="311"/>
      <c r="C3681" s="311"/>
      <c r="D3681" s="311"/>
      <c r="E3681" s="311"/>
      <c r="F3681" s="311"/>
      <c r="G3681" s="155">
        <f>SUM(G3679:G3680)</f>
        <v>8.6999999999999993</v>
      </c>
    </row>
    <row r="3682" spans="1:7" x14ac:dyDescent="0.2">
      <c r="G3682" s="144"/>
    </row>
    <row r="3683" spans="1:7" ht="21" x14ac:dyDescent="0.2">
      <c r="A3683" s="175" t="s">
        <v>4118</v>
      </c>
      <c r="B3683" s="174" t="s">
        <v>4130</v>
      </c>
      <c r="C3683" s="171" t="s">
        <v>4129</v>
      </c>
      <c r="D3683" s="171" t="s">
        <v>4128</v>
      </c>
      <c r="E3683" s="171" t="s">
        <v>4116</v>
      </c>
      <c r="F3683" s="173" t="s">
        <v>4127</v>
      </c>
      <c r="G3683" s="144"/>
    </row>
    <row r="3684" spans="1:7" x14ac:dyDescent="0.2">
      <c r="A3684" s="129" t="s">
        <v>4936</v>
      </c>
      <c r="B3684" s="128" t="s">
        <v>4937</v>
      </c>
      <c r="C3684" s="127" t="s">
        <v>3287</v>
      </c>
      <c r="D3684" s="127">
        <v>11.75</v>
      </c>
      <c r="E3684" s="127" t="s">
        <v>3616</v>
      </c>
      <c r="F3684" s="127">
        <f>TRUNC(E3684*D3684,2)</f>
        <v>11.75</v>
      </c>
      <c r="G3684" s="144"/>
    </row>
    <row r="3685" spans="1:7" x14ac:dyDescent="0.2">
      <c r="A3685" s="311" t="s">
        <v>4125</v>
      </c>
      <c r="B3685" s="311"/>
      <c r="C3685" s="311"/>
      <c r="D3685" s="311"/>
      <c r="E3685" s="311"/>
      <c r="F3685" s="165">
        <f>F3684</f>
        <v>11.75</v>
      </c>
      <c r="G3685" s="144"/>
    </row>
    <row r="3686" spans="1:7" x14ac:dyDescent="0.2">
      <c r="G3686" s="144"/>
    </row>
    <row r="3687" spans="1:7" x14ac:dyDescent="0.2">
      <c r="A3687" s="312" t="s">
        <v>4124</v>
      </c>
      <c r="B3687" s="312"/>
      <c r="C3687" s="312"/>
      <c r="D3687" s="312"/>
      <c r="E3687" s="312"/>
      <c r="F3687" s="173">
        <f>F3685+G3681</f>
        <v>20.45</v>
      </c>
      <c r="G3687" s="144"/>
    </row>
    <row r="3688" spans="1:7" x14ac:dyDescent="0.2">
      <c r="A3688" s="312" t="s">
        <v>4742</v>
      </c>
      <c r="B3688" s="312"/>
      <c r="C3688" s="312"/>
      <c r="D3688" s="312"/>
      <c r="E3688" s="313"/>
      <c r="F3688" s="180">
        <f>TRUNC('compos apresentar'!F3687*bdi!$D$19,2)</f>
        <v>4.1500000000000004</v>
      </c>
      <c r="G3688" s="144"/>
    </row>
    <row r="3689" spans="1:7" x14ac:dyDescent="0.2">
      <c r="A3689" s="312" t="s">
        <v>4123</v>
      </c>
      <c r="B3689" s="312"/>
      <c r="C3689" s="312"/>
      <c r="D3689" s="312"/>
      <c r="E3689" s="312"/>
      <c r="F3689" s="179">
        <f>SUM(F3687:F3688)</f>
        <v>24.6</v>
      </c>
      <c r="G3689" s="144"/>
    </row>
    <row r="3690" spans="1:7" x14ac:dyDescent="0.2">
      <c r="A3690" s="178"/>
      <c r="B3690" s="178"/>
      <c r="C3690" s="178"/>
      <c r="D3690" s="178"/>
      <c r="E3690" s="178"/>
      <c r="F3690" s="178"/>
      <c r="G3690" s="144"/>
    </row>
    <row r="3691" spans="1:7" ht="24" customHeight="1" x14ac:dyDescent="0.2">
      <c r="A3691" s="314" t="s">
        <v>4938</v>
      </c>
      <c r="B3691" s="314"/>
      <c r="C3691" s="314"/>
      <c r="D3691" s="314"/>
      <c r="E3691" s="314"/>
      <c r="F3691" s="314"/>
      <c r="G3691" s="210" t="s">
        <v>4155</v>
      </c>
    </row>
    <row r="3692" spans="1:7" x14ac:dyDescent="0.2">
      <c r="G3692" s="144"/>
    </row>
    <row r="3693" spans="1:7" x14ac:dyDescent="0.2">
      <c r="G3693" s="144"/>
    </row>
    <row r="3694" spans="1:7" ht="21" x14ac:dyDescent="0.2">
      <c r="A3694" s="175" t="s">
        <v>4118</v>
      </c>
      <c r="B3694" s="174" t="s">
        <v>4117</v>
      </c>
      <c r="C3694" s="171" t="s">
        <v>4114</v>
      </c>
      <c r="D3694" s="171" t="s">
        <v>4113</v>
      </c>
      <c r="E3694" s="171" t="s">
        <v>4112</v>
      </c>
      <c r="F3694" s="182" t="s">
        <v>4116</v>
      </c>
      <c r="G3694" s="181" t="s">
        <v>4115</v>
      </c>
    </row>
    <row r="3695" spans="1:7" x14ac:dyDescent="0.2">
      <c r="A3695" s="162">
        <v>11</v>
      </c>
      <c r="B3695" s="128" t="s">
        <v>4146</v>
      </c>
      <c r="C3695" s="152">
        <v>8.56</v>
      </c>
      <c r="D3695" s="152">
        <v>18.649999999999999</v>
      </c>
      <c r="E3695" s="83">
        <v>117.99</v>
      </c>
      <c r="F3695" s="127">
        <v>0.182</v>
      </c>
      <c r="G3695" s="161">
        <f>TRUNC(F3695*D3695,2)</f>
        <v>3.39</v>
      </c>
    </row>
    <row r="3696" spans="1:7" x14ac:dyDescent="0.2">
      <c r="A3696" s="149">
        <v>8</v>
      </c>
      <c r="B3696" s="138" t="s">
        <v>4141</v>
      </c>
      <c r="C3696" s="152">
        <v>5.65</v>
      </c>
      <c r="D3696" s="152">
        <v>12.31</v>
      </c>
      <c r="E3696" s="83">
        <v>117.99</v>
      </c>
      <c r="F3696" s="137">
        <v>0.182</v>
      </c>
      <c r="G3696" s="161">
        <f>TRUNC(F3696*D3696,2)</f>
        <v>2.2400000000000002</v>
      </c>
    </row>
    <row r="3697" spans="1:7" x14ac:dyDescent="0.2">
      <c r="A3697" s="311" t="s">
        <v>4138</v>
      </c>
      <c r="B3697" s="311"/>
      <c r="C3697" s="311"/>
      <c r="D3697" s="311"/>
      <c r="E3697" s="311"/>
      <c r="F3697" s="311"/>
      <c r="G3697" s="155">
        <f>SUM(G3695:G3696)</f>
        <v>5.6300000000000008</v>
      </c>
    </row>
    <row r="3698" spans="1:7" x14ac:dyDescent="0.2">
      <c r="G3698" s="144"/>
    </row>
    <row r="3699" spans="1:7" ht="21" x14ac:dyDescent="0.2">
      <c r="A3699" s="175" t="s">
        <v>4118</v>
      </c>
      <c r="B3699" s="174" t="s">
        <v>4130</v>
      </c>
      <c r="C3699" s="171" t="s">
        <v>4129</v>
      </c>
      <c r="D3699" s="171" t="s">
        <v>4128</v>
      </c>
      <c r="E3699" s="171" t="s">
        <v>4116</v>
      </c>
      <c r="F3699" s="173" t="s">
        <v>4127</v>
      </c>
      <c r="G3699" s="144"/>
    </row>
    <row r="3700" spans="1:7" ht="22.5" x14ac:dyDescent="0.2">
      <c r="A3700" s="129">
        <v>1923</v>
      </c>
      <c r="B3700" s="128" t="s">
        <v>4939</v>
      </c>
      <c r="C3700" s="127" t="s">
        <v>3287</v>
      </c>
      <c r="D3700" s="127">
        <v>7.69</v>
      </c>
      <c r="E3700" s="127" t="s">
        <v>3616</v>
      </c>
      <c r="F3700" s="127">
        <f>TRUNC(E3700*D3700,2)</f>
        <v>7.69</v>
      </c>
      <c r="G3700" s="144"/>
    </row>
    <row r="3701" spans="1:7" x14ac:dyDescent="0.2">
      <c r="A3701" s="311" t="s">
        <v>4125</v>
      </c>
      <c r="B3701" s="311"/>
      <c r="C3701" s="311"/>
      <c r="D3701" s="311"/>
      <c r="E3701" s="311"/>
      <c r="F3701" s="165">
        <f>F3700</f>
        <v>7.69</v>
      </c>
      <c r="G3701" s="144"/>
    </row>
    <row r="3702" spans="1:7" x14ac:dyDescent="0.2">
      <c r="G3702" s="144"/>
    </row>
    <row r="3703" spans="1:7" x14ac:dyDescent="0.2">
      <c r="A3703" s="312" t="s">
        <v>4124</v>
      </c>
      <c r="B3703" s="312"/>
      <c r="C3703" s="312"/>
      <c r="D3703" s="312"/>
      <c r="E3703" s="312"/>
      <c r="F3703" s="173">
        <f>F3701+G3697</f>
        <v>13.32</v>
      </c>
      <c r="G3703" s="144"/>
    </row>
    <row r="3704" spans="1:7" x14ac:dyDescent="0.2">
      <c r="A3704" s="312" t="s">
        <v>4742</v>
      </c>
      <c r="B3704" s="312"/>
      <c r="C3704" s="312"/>
      <c r="D3704" s="312"/>
      <c r="E3704" s="313"/>
      <c r="F3704" s="180">
        <f>TRUNC('compos apresentar'!F3703*bdi!$D$19,2)</f>
        <v>2.7</v>
      </c>
      <c r="G3704" s="144"/>
    </row>
    <row r="3705" spans="1:7" x14ac:dyDescent="0.2">
      <c r="A3705" s="312" t="s">
        <v>4123</v>
      </c>
      <c r="B3705" s="312"/>
      <c r="C3705" s="312"/>
      <c r="D3705" s="312"/>
      <c r="E3705" s="312"/>
      <c r="F3705" s="179">
        <f>SUM(F3703:F3704)</f>
        <v>16.02</v>
      </c>
      <c r="G3705" s="144"/>
    </row>
    <row r="3706" spans="1:7" x14ac:dyDescent="0.2">
      <c r="A3706" s="178"/>
      <c r="B3706" s="178"/>
      <c r="C3706" s="178"/>
      <c r="D3706" s="178"/>
      <c r="E3706" s="178"/>
      <c r="F3706" s="178"/>
      <c r="G3706" s="144"/>
    </row>
    <row r="3707" spans="1:7" ht="18" x14ac:dyDescent="0.2">
      <c r="A3707" s="314" t="s">
        <v>4940</v>
      </c>
      <c r="B3707" s="314"/>
      <c r="C3707" s="314"/>
      <c r="D3707" s="314"/>
      <c r="E3707" s="314"/>
      <c r="F3707" s="314"/>
      <c r="G3707" s="210" t="s">
        <v>4155</v>
      </c>
    </row>
    <row r="3708" spans="1:7" x14ac:dyDescent="0.2">
      <c r="G3708" s="144"/>
    </row>
    <row r="3709" spans="1:7" x14ac:dyDescent="0.2">
      <c r="G3709" s="144"/>
    </row>
    <row r="3710" spans="1:7" ht="21" x14ac:dyDescent="0.2">
      <c r="A3710" s="175" t="s">
        <v>4118</v>
      </c>
      <c r="B3710" s="174" t="s">
        <v>4117</v>
      </c>
      <c r="C3710" s="171" t="s">
        <v>4114</v>
      </c>
      <c r="D3710" s="171" t="s">
        <v>4113</v>
      </c>
      <c r="E3710" s="171" t="s">
        <v>4112</v>
      </c>
      <c r="F3710" s="182" t="s">
        <v>4116</v>
      </c>
      <c r="G3710" s="181" t="s">
        <v>4115</v>
      </c>
    </row>
    <row r="3711" spans="1:7" x14ac:dyDescent="0.2">
      <c r="A3711" s="162">
        <v>11</v>
      </c>
      <c r="B3711" s="128" t="s">
        <v>4146</v>
      </c>
      <c r="C3711" s="152">
        <v>8.56</v>
      </c>
      <c r="D3711" s="152">
        <v>18.649999999999999</v>
      </c>
      <c r="E3711" s="83">
        <v>117.99</v>
      </c>
      <c r="F3711" s="127">
        <v>0.13200000000000001</v>
      </c>
      <c r="G3711" s="161">
        <f>TRUNC(F3711*D3711,2)</f>
        <v>2.46</v>
      </c>
    </row>
    <row r="3712" spans="1:7" x14ac:dyDescent="0.2">
      <c r="A3712" s="149">
        <v>8</v>
      </c>
      <c r="B3712" s="138" t="s">
        <v>4141</v>
      </c>
      <c r="C3712" s="152">
        <v>5.65</v>
      </c>
      <c r="D3712" s="152">
        <v>12.31</v>
      </c>
      <c r="E3712" s="83">
        <v>117.99</v>
      </c>
      <c r="F3712" s="137">
        <v>0.13</v>
      </c>
      <c r="G3712" s="161">
        <f>TRUNC(F3712*D3712,2)</f>
        <v>1.6</v>
      </c>
    </row>
    <row r="3713" spans="1:7" x14ac:dyDescent="0.2">
      <c r="A3713" s="311" t="s">
        <v>4138</v>
      </c>
      <c r="B3713" s="311"/>
      <c r="C3713" s="311"/>
      <c r="D3713" s="311"/>
      <c r="E3713" s="311"/>
      <c r="F3713" s="311"/>
      <c r="G3713" s="155">
        <f>SUM(G3711:G3712)</f>
        <v>4.0600000000000005</v>
      </c>
    </row>
    <row r="3714" spans="1:7" x14ac:dyDescent="0.2">
      <c r="G3714" s="144"/>
    </row>
    <row r="3715" spans="1:7" ht="21" x14ac:dyDescent="0.2">
      <c r="A3715" s="175" t="s">
        <v>4118</v>
      </c>
      <c r="B3715" s="174" t="s">
        <v>4130</v>
      </c>
      <c r="C3715" s="171" t="s">
        <v>4129</v>
      </c>
      <c r="D3715" s="171" t="s">
        <v>4128</v>
      </c>
      <c r="E3715" s="171" t="s">
        <v>4116</v>
      </c>
      <c r="F3715" s="173" t="s">
        <v>4127</v>
      </c>
      <c r="G3715" s="144"/>
    </row>
    <row r="3716" spans="1:7" x14ac:dyDescent="0.2">
      <c r="A3716" s="129">
        <v>3229</v>
      </c>
      <c r="B3716" s="128" t="s">
        <v>4941</v>
      </c>
      <c r="C3716" s="127" t="s">
        <v>3287</v>
      </c>
      <c r="D3716" s="127">
        <v>3.94</v>
      </c>
      <c r="E3716" s="127" t="s">
        <v>3616</v>
      </c>
      <c r="F3716" s="127">
        <f>TRUNC(E3716*D3716,2)</f>
        <v>3.94</v>
      </c>
      <c r="G3716" s="144"/>
    </row>
    <row r="3717" spans="1:7" x14ac:dyDescent="0.2">
      <c r="A3717" s="311" t="s">
        <v>4125</v>
      </c>
      <c r="B3717" s="311"/>
      <c r="C3717" s="311"/>
      <c r="D3717" s="311"/>
      <c r="E3717" s="311"/>
      <c r="F3717" s="165">
        <f>F3716</f>
        <v>3.94</v>
      </c>
      <c r="G3717" s="144"/>
    </row>
    <row r="3718" spans="1:7" x14ac:dyDescent="0.2">
      <c r="G3718" s="144"/>
    </row>
    <row r="3719" spans="1:7" x14ac:dyDescent="0.2">
      <c r="A3719" s="312" t="s">
        <v>4124</v>
      </c>
      <c r="B3719" s="312"/>
      <c r="C3719" s="312"/>
      <c r="D3719" s="312"/>
      <c r="E3719" s="312"/>
      <c r="F3719" s="173">
        <f>F3717+G3713</f>
        <v>8</v>
      </c>
      <c r="G3719" s="144"/>
    </row>
    <row r="3720" spans="1:7" x14ac:dyDescent="0.2">
      <c r="A3720" s="312" t="s">
        <v>4742</v>
      </c>
      <c r="B3720" s="312"/>
      <c r="C3720" s="312"/>
      <c r="D3720" s="312"/>
      <c r="E3720" s="313"/>
      <c r="F3720" s="180">
        <f>TRUNC('compos apresentar'!F3719*bdi!$D$19,2)</f>
        <v>1.62</v>
      </c>
      <c r="G3720" s="144"/>
    </row>
    <row r="3721" spans="1:7" x14ac:dyDescent="0.2">
      <c r="A3721" s="312" t="s">
        <v>4123</v>
      </c>
      <c r="B3721" s="312"/>
      <c r="C3721" s="312"/>
      <c r="D3721" s="312"/>
      <c r="E3721" s="312"/>
      <c r="F3721" s="179">
        <f>SUM(F3719:F3720)</f>
        <v>9.620000000000001</v>
      </c>
      <c r="G3721" s="144"/>
    </row>
    <row r="3722" spans="1:7" x14ac:dyDescent="0.2">
      <c r="A3722" s="178"/>
      <c r="B3722" s="178"/>
      <c r="C3722" s="178"/>
      <c r="D3722" s="178"/>
      <c r="E3722" s="178"/>
      <c r="F3722" s="178"/>
      <c r="G3722" s="144"/>
    </row>
    <row r="3723" spans="1:7" x14ac:dyDescent="0.2">
      <c r="G3723" s="144"/>
    </row>
    <row r="3724" spans="1:7" ht="31.5" x14ac:dyDescent="0.2">
      <c r="A3724" s="314" t="s">
        <v>4588</v>
      </c>
      <c r="B3724" s="314"/>
      <c r="C3724" s="314"/>
      <c r="D3724" s="314"/>
      <c r="E3724" s="314"/>
      <c r="F3724" s="314"/>
      <c r="G3724" s="171" t="s">
        <v>4155</v>
      </c>
    </row>
    <row r="3725" spans="1:7" x14ac:dyDescent="0.2">
      <c r="G3725" s="144"/>
    </row>
    <row r="3726" spans="1:7" x14ac:dyDescent="0.2">
      <c r="G3726" s="144"/>
    </row>
    <row r="3727" spans="1:7" ht="21" x14ac:dyDescent="0.2">
      <c r="A3727" s="175" t="s">
        <v>4118</v>
      </c>
      <c r="B3727" s="174" t="s">
        <v>4117</v>
      </c>
      <c r="C3727" s="171" t="s">
        <v>4114</v>
      </c>
      <c r="D3727" s="171" t="s">
        <v>4113</v>
      </c>
      <c r="E3727" s="171" t="s">
        <v>4112</v>
      </c>
      <c r="F3727" s="182" t="s">
        <v>4116</v>
      </c>
      <c r="G3727" s="181" t="s">
        <v>4115</v>
      </c>
    </row>
    <row r="3728" spans="1:7" x14ac:dyDescent="0.2">
      <c r="A3728" s="162">
        <v>8</v>
      </c>
      <c r="B3728" s="128" t="s">
        <v>4141</v>
      </c>
      <c r="C3728" s="152">
        <v>5.65</v>
      </c>
      <c r="D3728" s="152">
        <v>12.31</v>
      </c>
      <c r="E3728" s="83">
        <v>117.99</v>
      </c>
      <c r="F3728" s="127">
        <v>0.28000000000000003</v>
      </c>
      <c r="G3728" s="161">
        <f>TRUNC(F3728*D3728,2)</f>
        <v>3.44</v>
      </c>
    </row>
    <row r="3729" spans="1:7" x14ac:dyDescent="0.2">
      <c r="A3729" s="149">
        <v>11</v>
      </c>
      <c r="B3729" s="138" t="s">
        <v>4146</v>
      </c>
      <c r="C3729" s="152">
        <v>8.56</v>
      </c>
      <c r="D3729" s="152">
        <v>18.649999999999999</v>
      </c>
      <c r="E3729" s="83">
        <v>117.99</v>
      </c>
      <c r="F3729" s="137">
        <v>0.28299999999999997</v>
      </c>
      <c r="G3729" s="161">
        <f>TRUNC(F3729*D3729,2)</f>
        <v>5.27</v>
      </c>
    </row>
    <row r="3730" spans="1:7" x14ac:dyDescent="0.2">
      <c r="A3730" s="311" t="s">
        <v>4138</v>
      </c>
      <c r="B3730" s="311"/>
      <c r="C3730" s="311"/>
      <c r="D3730" s="311"/>
      <c r="E3730" s="311"/>
      <c r="F3730" s="311"/>
      <c r="G3730" s="155">
        <f>SUM(G3728:G3729)</f>
        <v>8.7099999999999991</v>
      </c>
    </row>
    <row r="3731" spans="1:7" x14ac:dyDescent="0.2">
      <c r="G3731" s="144"/>
    </row>
    <row r="3732" spans="1:7" ht="21" x14ac:dyDescent="0.2">
      <c r="A3732" s="175" t="s">
        <v>4118</v>
      </c>
      <c r="B3732" s="174" t="s">
        <v>4130</v>
      </c>
      <c r="C3732" s="171" t="s">
        <v>4129</v>
      </c>
      <c r="D3732" s="171" t="s">
        <v>4128</v>
      </c>
      <c r="E3732" s="171" t="s">
        <v>4116</v>
      </c>
      <c r="F3732" s="173" t="s">
        <v>4127</v>
      </c>
      <c r="G3732" s="144"/>
    </row>
    <row r="3733" spans="1:7" x14ac:dyDescent="0.2">
      <c r="A3733" s="129" t="s">
        <v>3971</v>
      </c>
      <c r="B3733" s="128" t="s">
        <v>3970</v>
      </c>
      <c r="C3733" s="127" t="s">
        <v>3287</v>
      </c>
      <c r="D3733" s="127">
        <v>4.91</v>
      </c>
      <c r="E3733" s="127">
        <v>1</v>
      </c>
      <c r="F3733" s="127">
        <f>TRUNC(E3733*D3733,2)</f>
        <v>4.91</v>
      </c>
      <c r="G3733" s="144"/>
    </row>
    <row r="3734" spans="1:7" x14ac:dyDescent="0.2">
      <c r="A3734" s="311" t="s">
        <v>4125</v>
      </c>
      <c r="B3734" s="311"/>
      <c r="C3734" s="311"/>
      <c r="D3734" s="311"/>
      <c r="E3734" s="311"/>
      <c r="F3734" s="165">
        <f>F3733</f>
        <v>4.91</v>
      </c>
      <c r="G3734" s="144"/>
    </row>
    <row r="3735" spans="1:7" x14ac:dyDescent="0.2">
      <c r="G3735" s="144"/>
    </row>
    <row r="3736" spans="1:7" x14ac:dyDescent="0.2">
      <c r="A3736" s="312" t="s">
        <v>4124</v>
      </c>
      <c r="B3736" s="312"/>
      <c r="C3736" s="312"/>
      <c r="D3736" s="312"/>
      <c r="E3736" s="312"/>
      <c r="F3736" s="173">
        <f>F3734+G3730</f>
        <v>13.62</v>
      </c>
      <c r="G3736" s="144"/>
    </row>
    <row r="3737" spans="1:7" ht="12.75" customHeight="1" x14ac:dyDescent="0.2">
      <c r="A3737" s="312" t="s">
        <v>4742</v>
      </c>
      <c r="B3737" s="312"/>
      <c r="C3737" s="312"/>
      <c r="D3737" s="312"/>
      <c r="E3737" s="313"/>
      <c r="F3737" s="180">
        <f>TRUNC('compos apresentar'!F3736*bdi!$D$19,2)</f>
        <v>2.77</v>
      </c>
      <c r="G3737" s="144"/>
    </row>
    <row r="3738" spans="1:7" x14ac:dyDescent="0.2">
      <c r="A3738" s="312" t="s">
        <v>4123</v>
      </c>
      <c r="B3738" s="312"/>
      <c r="C3738" s="312"/>
      <c r="D3738" s="312"/>
      <c r="E3738" s="312"/>
      <c r="F3738" s="179">
        <f>SUM(F3736:F3737)</f>
        <v>16.39</v>
      </c>
      <c r="G3738" s="144"/>
    </row>
    <row r="3739" spans="1:7" x14ac:dyDescent="0.2">
      <c r="A3739" s="178"/>
      <c r="B3739" s="178"/>
      <c r="C3739" s="178"/>
      <c r="D3739" s="178"/>
      <c r="E3739" s="178"/>
      <c r="F3739" s="178"/>
      <c r="G3739" s="144"/>
    </row>
    <row r="3740" spans="1:7" ht="31.5" x14ac:dyDescent="0.2">
      <c r="A3740" s="314" t="s">
        <v>4942</v>
      </c>
      <c r="B3740" s="314"/>
      <c r="C3740" s="314"/>
      <c r="D3740" s="314"/>
      <c r="E3740" s="314"/>
      <c r="F3740" s="314"/>
      <c r="G3740" s="171" t="s">
        <v>4155</v>
      </c>
    </row>
    <row r="3741" spans="1:7" x14ac:dyDescent="0.2">
      <c r="G3741" s="144"/>
    </row>
    <row r="3742" spans="1:7" x14ac:dyDescent="0.2">
      <c r="G3742" s="144"/>
    </row>
    <row r="3743" spans="1:7" ht="21" x14ac:dyDescent="0.2">
      <c r="A3743" s="175" t="s">
        <v>4118</v>
      </c>
      <c r="B3743" s="174" t="s">
        <v>4117</v>
      </c>
      <c r="C3743" s="171" t="s">
        <v>4114</v>
      </c>
      <c r="D3743" s="171" t="s">
        <v>4113</v>
      </c>
      <c r="E3743" s="171" t="s">
        <v>4112</v>
      </c>
      <c r="F3743" s="182" t="s">
        <v>4116</v>
      </c>
      <c r="G3743" s="181" t="s">
        <v>4115</v>
      </c>
    </row>
    <row r="3744" spans="1:7" x14ac:dyDescent="0.2">
      <c r="A3744" s="162">
        <v>8</v>
      </c>
      <c r="B3744" s="128" t="s">
        <v>4141</v>
      </c>
      <c r="C3744" s="152">
        <v>5.65</v>
      </c>
      <c r="D3744" s="152">
        <v>12.31</v>
      </c>
      <c r="E3744" s="83">
        <v>117.99</v>
      </c>
      <c r="F3744" s="127">
        <v>0.28000000000000003</v>
      </c>
      <c r="G3744" s="161">
        <f>TRUNC(F3744*D3744,2)</f>
        <v>3.44</v>
      </c>
    </row>
    <row r="3745" spans="1:7" x14ac:dyDescent="0.2">
      <c r="A3745" s="149">
        <v>11</v>
      </c>
      <c r="B3745" s="138" t="s">
        <v>4146</v>
      </c>
      <c r="C3745" s="152">
        <v>8.56</v>
      </c>
      <c r="D3745" s="152">
        <v>18.649999999999999</v>
      </c>
      <c r="E3745" s="83">
        <v>117.99</v>
      </c>
      <c r="F3745" s="137">
        <v>0.28299999999999997</v>
      </c>
      <c r="G3745" s="161">
        <f>TRUNC(F3745*D3745,2)</f>
        <v>5.27</v>
      </c>
    </row>
    <row r="3746" spans="1:7" x14ac:dyDescent="0.2">
      <c r="A3746" s="311" t="s">
        <v>4138</v>
      </c>
      <c r="B3746" s="311"/>
      <c r="C3746" s="311"/>
      <c r="D3746" s="311"/>
      <c r="E3746" s="311"/>
      <c r="F3746" s="311"/>
      <c r="G3746" s="155">
        <f>SUM(G3744:G3745)</f>
        <v>8.7099999999999991</v>
      </c>
    </row>
    <row r="3747" spans="1:7" x14ac:dyDescent="0.2">
      <c r="G3747" s="144"/>
    </row>
    <row r="3748" spans="1:7" ht="21" x14ac:dyDescent="0.2">
      <c r="A3748" s="175" t="s">
        <v>4118</v>
      </c>
      <c r="B3748" s="174" t="s">
        <v>4130</v>
      </c>
      <c r="C3748" s="171" t="s">
        <v>4129</v>
      </c>
      <c r="D3748" s="171" t="s">
        <v>4128</v>
      </c>
      <c r="E3748" s="171" t="s">
        <v>4116</v>
      </c>
      <c r="F3748" s="173" t="s">
        <v>4127</v>
      </c>
      <c r="G3748" s="144"/>
    </row>
    <row r="3749" spans="1:7" x14ac:dyDescent="0.2">
      <c r="A3749" s="129" t="s">
        <v>3971</v>
      </c>
      <c r="B3749" s="128" t="s">
        <v>3970</v>
      </c>
      <c r="C3749" s="127" t="s">
        <v>3287</v>
      </c>
      <c r="D3749" s="127">
        <v>9.61</v>
      </c>
      <c r="E3749" s="127">
        <v>1</v>
      </c>
      <c r="F3749" s="127">
        <f>TRUNC(E3749*D3749,2)</f>
        <v>9.61</v>
      </c>
      <c r="G3749" s="144"/>
    </row>
    <row r="3750" spans="1:7" x14ac:dyDescent="0.2">
      <c r="A3750" s="311" t="s">
        <v>4125</v>
      </c>
      <c r="B3750" s="311"/>
      <c r="C3750" s="311"/>
      <c r="D3750" s="311"/>
      <c r="E3750" s="311"/>
      <c r="F3750" s="165">
        <f>F3749</f>
        <v>9.61</v>
      </c>
      <c r="G3750" s="144"/>
    </row>
    <row r="3751" spans="1:7" x14ac:dyDescent="0.2">
      <c r="G3751" s="144"/>
    </row>
    <row r="3752" spans="1:7" x14ac:dyDescent="0.2">
      <c r="A3752" s="312" t="s">
        <v>4124</v>
      </c>
      <c r="B3752" s="312"/>
      <c r="C3752" s="312"/>
      <c r="D3752" s="312"/>
      <c r="E3752" s="312"/>
      <c r="F3752" s="173">
        <f>F3750+G3746</f>
        <v>18.32</v>
      </c>
      <c r="G3752" s="144"/>
    </row>
    <row r="3753" spans="1:7" x14ac:dyDescent="0.2">
      <c r="A3753" s="312" t="s">
        <v>4742</v>
      </c>
      <c r="B3753" s="312"/>
      <c r="C3753" s="312"/>
      <c r="D3753" s="312"/>
      <c r="E3753" s="313"/>
      <c r="F3753" s="180">
        <f>TRUNC('compos apresentar'!F3752*bdi!$D$19,2)</f>
        <v>3.72</v>
      </c>
      <c r="G3753" s="144"/>
    </row>
    <row r="3754" spans="1:7" x14ac:dyDescent="0.2">
      <c r="A3754" s="312" t="s">
        <v>4123</v>
      </c>
      <c r="B3754" s="312"/>
      <c r="C3754" s="312"/>
      <c r="D3754" s="312"/>
      <c r="E3754" s="312"/>
      <c r="F3754" s="179">
        <f>SUM(F3752:F3753)</f>
        <v>22.04</v>
      </c>
      <c r="G3754" s="144"/>
    </row>
    <row r="3755" spans="1:7" x14ac:dyDescent="0.2">
      <c r="A3755" s="178"/>
      <c r="B3755" s="178"/>
      <c r="C3755" s="178"/>
      <c r="D3755" s="178"/>
      <c r="E3755" s="178"/>
      <c r="F3755" s="178"/>
      <c r="G3755" s="144"/>
    </row>
    <row r="3756" spans="1:7" ht="31.5" x14ac:dyDescent="0.2">
      <c r="A3756" s="314" t="s">
        <v>4943</v>
      </c>
      <c r="B3756" s="314"/>
      <c r="C3756" s="314"/>
      <c r="D3756" s="314"/>
      <c r="E3756" s="314"/>
      <c r="F3756" s="314"/>
      <c r="G3756" s="171" t="s">
        <v>4155</v>
      </c>
    </row>
    <row r="3757" spans="1:7" x14ac:dyDescent="0.2">
      <c r="G3757" s="144"/>
    </row>
    <row r="3758" spans="1:7" x14ac:dyDescent="0.2">
      <c r="G3758" s="144"/>
    </row>
    <row r="3759" spans="1:7" ht="21" x14ac:dyDescent="0.2">
      <c r="A3759" s="175" t="s">
        <v>4118</v>
      </c>
      <c r="B3759" s="174" t="s">
        <v>4117</v>
      </c>
      <c r="C3759" s="171" t="s">
        <v>4114</v>
      </c>
      <c r="D3759" s="171" t="s">
        <v>4113</v>
      </c>
      <c r="E3759" s="171" t="s">
        <v>4112</v>
      </c>
      <c r="F3759" s="182" t="s">
        <v>4116</v>
      </c>
      <c r="G3759" s="181" t="s">
        <v>4115</v>
      </c>
    </row>
    <row r="3760" spans="1:7" x14ac:dyDescent="0.2">
      <c r="A3760" s="162">
        <v>8</v>
      </c>
      <c r="B3760" s="128" t="s">
        <v>4141</v>
      </c>
      <c r="C3760" s="152">
        <v>5.65</v>
      </c>
      <c r="D3760" s="152">
        <v>12.31</v>
      </c>
      <c r="E3760" s="83">
        <v>117.99</v>
      </c>
      <c r="F3760" s="127">
        <v>0.45400000000000001</v>
      </c>
      <c r="G3760" s="161">
        <f>TRUNC(F3760*D3760,2)</f>
        <v>5.58</v>
      </c>
    </row>
    <row r="3761" spans="1:7" x14ac:dyDescent="0.2">
      <c r="A3761" s="149">
        <v>11</v>
      </c>
      <c r="B3761" s="138" t="s">
        <v>4146</v>
      </c>
      <c r="C3761" s="152">
        <v>8.56</v>
      </c>
      <c r="D3761" s="152">
        <v>18.649999999999999</v>
      </c>
      <c r="E3761" s="83">
        <v>117.99</v>
      </c>
      <c r="F3761" s="137">
        <v>0.45250000000000001</v>
      </c>
      <c r="G3761" s="161">
        <f>TRUNC(F3761*D3761,2)</f>
        <v>8.43</v>
      </c>
    </row>
    <row r="3762" spans="1:7" x14ac:dyDescent="0.2">
      <c r="A3762" s="311" t="s">
        <v>4138</v>
      </c>
      <c r="B3762" s="311"/>
      <c r="C3762" s="311"/>
      <c r="D3762" s="311"/>
      <c r="E3762" s="311"/>
      <c r="F3762" s="311"/>
      <c r="G3762" s="155">
        <f>SUM(G3760:G3761)</f>
        <v>14.01</v>
      </c>
    </row>
    <row r="3763" spans="1:7" x14ac:dyDescent="0.2">
      <c r="G3763" s="144"/>
    </row>
    <row r="3764" spans="1:7" ht="21" x14ac:dyDescent="0.2">
      <c r="A3764" s="175" t="s">
        <v>4118</v>
      </c>
      <c r="B3764" s="174" t="s">
        <v>4130</v>
      </c>
      <c r="C3764" s="171" t="s">
        <v>4129</v>
      </c>
      <c r="D3764" s="171" t="s">
        <v>4128</v>
      </c>
      <c r="E3764" s="171" t="s">
        <v>4116</v>
      </c>
      <c r="F3764" s="173" t="s">
        <v>4127</v>
      </c>
      <c r="G3764" s="144"/>
    </row>
    <row r="3765" spans="1:7" x14ac:dyDescent="0.2">
      <c r="A3765" s="129" t="s">
        <v>4944</v>
      </c>
      <c r="B3765" s="128" t="s">
        <v>4945</v>
      </c>
      <c r="C3765" s="127" t="s">
        <v>3287</v>
      </c>
      <c r="D3765" s="127">
        <v>43.87</v>
      </c>
      <c r="E3765" s="127">
        <v>1</v>
      </c>
      <c r="F3765" s="127">
        <f>TRUNC(E3765*D3765,2)</f>
        <v>43.87</v>
      </c>
      <c r="G3765" s="144"/>
    </row>
    <row r="3766" spans="1:7" x14ac:dyDescent="0.2">
      <c r="A3766" s="311" t="s">
        <v>4125</v>
      </c>
      <c r="B3766" s="311"/>
      <c r="C3766" s="311"/>
      <c r="D3766" s="311"/>
      <c r="E3766" s="311"/>
      <c r="F3766" s="165">
        <f>F3765</f>
        <v>43.87</v>
      </c>
      <c r="G3766" s="144"/>
    </row>
    <row r="3767" spans="1:7" x14ac:dyDescent="0.2">
      <c r="G3767" s="144"/>
    </row>
    <row r="3768" spans="1:7" x14ac:dyDescent="0.2">
      <c r="A3768" s="312" t="s">
        <v>4124</v>
      </c>
      <c r="B3768" s="312"/>
      <c r="C3768" s="312"/>
      <c r="D3768" s="312"/>
      <c r="E3768" s="312"/>
      <c r="F3768" s="173">
        <f>F3766+G3762</f>
        <v>57.879999999999995</v>
      </c>
      <c r="G3768" s="144"/>
    </row>
    <row r="3769" spans="1:7" x14ac:dyDescent="0.2">
      <c r="A3769" s="312" t="s">
        <v>4742</v>
      </c>
      <c r="B3769" s="312"/>
      <c r="C3769" s="312"/>
      <c r="D3769" s="312"/>
      <c r="E3769" s="313"/>
      <c r="F3769" s="180">
        <f>TRUNC('compos apresentar'!F3768*bdi!$D$19,2)</f>
        <v>11.77</v>
      </c>
      <c r="G3769" s="144"/>
    </row>
    <row r="3770" spans="1:7" x14ac:dyDescent="0.2">
      <c r="A3770" s="312" t="s">
        <v>4123</v>
      </c>
      <c r="B3770" s="312"/>
      <c r="C3770" s="312"/>
      <c r="D3770" s="312"/>
      <c r="E3770" s="312"/>
      <c r="F3770" s="179">
        <f>SUM(F3768:F3769)</f>
        <v>69.649999999999991</v>
      </c>
      <c r="G3770" s="144"/>
    </row>
    <row r="3771" spans="1:7" x14ac:dyDescent="0.2">
      <c r="G3771" s="144"/>
    </row>
    <row r="3772" spans="1:7" ht="27.6" customHeight="1" x14ac:dyDescent="0.2">
      <c r="A3772" s="317" t="s">
        <v>4587</v>
      </c>
      <c r="B3772" s="317"/>
      <c r="C3772" s="317"/>
      <c r="D3772" s="317"/>
      <c r="E3772" s="317"/>
      <c r="F3772" s="317"/>
      <c r="G3772" s="199" t="s">
        <v>4155</v>
      </c>
    </row>
    <row r="3773" spans="1:7" x14ac:dyDescent="0.2">
      <c r="G3773" s="144"/>
    </row>
    <row r="3774" spans="1:7" ht="21" x14ac:dyDescent="0.2">
      <c r="A3774" s="175" t="s">
        <v>4118</v>
      </c>
      <c r="B3774" s="174" t="s">
        <v>4117</v>
      </c>
      <c r="C3774" s="171" t="s">
        <v>4114</v>
      </c>
      <c r="D3774" s="171" t="s">
        <v>4113</v>
      </c>
      <c r="E3774" s="171" t="s">
        <v>4112</v>
      </c>
      <c r="F3774" s="182" t="s">
        <v>4116</v>
      </c>
      <c r="G3774" s="181" t="s">
        <v>4115</v>
      </c>
    </row>
    <row r="3775" spans="1:7" x14ac:dyDescent="0.2">
      <c r="A3775" s="157">
        <v>88264</v>
      </c>
      <c r="B3775" s="131" t="s">
        <v>3955</v>
      </c>
      <c r="C3775" s="152">
        <v>8.56</v>
      </c>
      <c r="D3775" s="152">
        <v>18.649999999999999</v>
      </c>
      <c r="E3775" s="83">
        <v>117.99</v>
      </c>
      <c r="F3775" s="130">
        <v>0.25609999999999999</v>
      </c>
      <c r="G3775" s="161">
        <f>TRUNC(F3775*D3775,2)</f>
        <v>4.7699999999999996</v>
      </c>
    </row>
    <row r="3776" spans="1:7" ht="22.5" x14ac:dyDescent="0.2">
      <c r="A3776" s="154">
        <v>88247</v>
      </c>
      <c r="B3776" s="134" t="s">
        <v>4440</v>
      </c>
      <c r="C3776" s="148">
        <v>5.65</v>
      </c>
      <c r="D3776" s="148">
        <v>12.31</v>
      </c>
      <c r="E3776" s="83">
        <v>117.99</v>
      </c>
      <c r="F3776" s="133">
        <v>0.23100000000000001</v>
      </c>
      <c r="G3776" s="161">
        <f>TRUNC(F3776*D3776,2)</f>
        <v>2.84</v>
      </c>
    </row>
    <row r="3777" spans="1:7" x14ac:dyDescent="0.2">
      <c r="A3777" s="311" t="s">
        <v>4138</v>
      </c>
      <c r="B3777" s="311"/>
      <c r="C3777" s="311"/>
      <c r="D3777" s="311"/>
      <c r="E3777" s="311"/>
      <c r="F3777" s="311"/>
      <c r="G3777" s="155">
        <f>SUM(G3775:G3776)</f>
        <v>7.6099999999999994</v>
      </c>
    </row>
    <row r="3778" spans="1:7" x14ac:dyDescent="0.2">
      <c r="G3778" s="144"/>
    </row>
    <row r="3779" spans="1:7" ht="21" x14ac:dyDescent="0.2">
      <c r="A3779" s="175" t="s">
        <v>4118</v>
      </c>
      <c r="B3779" s="174" t="s">
        <v>4130</v>
      </c>
      <c r="C3779" s="171" t="s">
        <v>4129</v>
      </c>
      <c r="D3779" s="171" t="s">
        <v>4128</v>
      </c>
      <c r="E3779" s="171" t="s">
        <v>4116</v>
      </c>
      <c r="F3779" s="173" t="s">
        <v>4127</v>
      </c>
      <c r="G3779" s="144"/>
    </row>
    <row r="3780" spans="1:7" ht="22.5" x14ac:dyDescent="0.2">
      <c r="A3780" s="132">
        <v>1884</v>
      </c>
      <c r="B3780" s="131" t="s">
        <v>3969</v>
      </c>
      <c r="C3780" s="127" t="s">
        <v>3287</v>
      </c>
      <c r="D3780" s="130">
        <v>4.49</v>
      </c>
      <c r="E3780" s="127">
        <v>1</v>
      </c>
      <c r="F3780" s="127">
        <f>TRUNC(E3780*D3780,2)</f>
        <v>4.49</v>
      </c>
      <c r="G3780" s="144"/>
    </row>
    <row r="3781" spans="1:7" x14ac:dyDescent="0.2">
      <c r="A3781" s="311" t="s">
        <v>4125</v>
      </c>
      <c r="B3781" s="311"/>
      <c r="C3781" s="311"/>
      <c r="D3781" s="311"/>
      <c r="E3781" s="311"/>
      <c r="F3781" s="165">
        <f>F3780</f>
        <v>4.49</v>
      </c>
      <c r="G3781" s="144"/>
    </row>
    <row r="3782" spans="1:7" x14ac:dyDescent="0.2">
      <c r="G3782" s="144"/>
    </row>
    <row r="3783" spans="1:7" x14ac:dyDescent="0.2">
      <c r="A3783" s="312" t="s">
        <v>4124</v>
      </c>
      <c r="B3783" s="312"/>
      <c r="C3783" s="312"/>
      <c r="D3783" s="312"/>
      <c r="E3783" s="312"/>
      <c r="F3783" s="173">
        <f>F3781+G3777</f>
        <v>12.1</v>
      </c>
      <c r="G3783" s="144"/>
    </row>
    <row r="3784" spans="1:7" ht="12.75" customHeight="1" x14ac:dyDescent="0.2">
      <c r="A3784" s="312" t="s">
        <v>4742</v>
      </c>
      <c r="B3784" s="312"/>
      <c r="C3784" s="312"/>
      <c r="D3784" s="312"/>
      <c r="E3784" s="313"/>
      <c r="F3784" s="180">
        <f>TRUNC('compos apresentar'!F3783*bdi!$D$19,2)</f>
        <v>2.46</v>
      </c>
      <c r="G3784" s="144"/>
    </row>
    <row r="3785" spans="1:7" x14ac:dyDescent="0.2">
      <c r="A3785" s="312" t="s">
        <v>4123</v>
      </c>
      <c r="B3785" s="312"/>
      <c r="C3785" s="312"/>
      <c r="D3785" s="312"/>
      <c r="E3785" s="312"/>
      <c r="F3785" s="179">
        <f>SUM(F3783:F3784)</f>
        <v>14.559999999999999</v>
      </c>
      <c r="G3785" s="144"/>
    </row>
    <row r="3786" spans="1:7" x14ac:dyDescent="0.2">
      <c r="A3786" s="178"/>
      <c r="B3786" s="178"/>
      <c r="C3786" s="178"/>
      <c r="D3786" s="178"/>
      <c r="E3786" s="178"/>
      <c r="F3786" s="178"/>
      <c r="G3786" s="144"/>
    </row>
    <row r="3787" spans="1:7" ht="31.5" x14ac:dyDescent="0.2">
      <c r="A3787" s="317" t="s">
        <v>4946</v>
      </c>
      <c r="B3787" s="317"/>
      <c r="C3787" s="317"/>
      <c r="D3787" s="317"/>
      <c r="E3787" s="317"/>
      <c r="F3787" s="317"/>
      <c r="G3787" s="199" t="s">
        <v>4155</v>
      </c>
    </row>
    <row r="3788" spans="1:7" x14ac:dyDescent="0.2">
      <c r="G3788" s="144"/>
    </row>
    <row r="3789" spans="1:7" ht="21" x14ac:dyDescent="0.2">
      <c r="A3789" s="175" t="s">
        <v>4118</v>
      </c>
      <c r="B3789" s="174" t="s">
        <v>4117</v>
      </c>
      <c r="C3789" s="171" t="s">
        <v>4114</v>
      </c>
      <c r="D3789" s="171" t="s">
        <v>4113</v>
      </c>
      <c r="E3789" s="171" t="s">
        <v>4112</v>
      </c>
      <c r="F3789" s="182" t="s">
        <v>4116</v>
      </c>
      <c r="G3789" s="181" t="s">
        <v>4115</v>
      </c>
    </row>
    <row r="3790" spans="1:7" x14ac:dyDescent="0.2">
      <c r="A3790" s="157">
        <v>88264</v>
      </c>
      <c r="B3790" s="131" t="s">
        <v>3955</v>
      </c>
      <c r="C3790" s="152">
        <v>8.56</v>
      </c>
      <c r="D3790" s="152">
        <v>18.649999999999999</v>
      </c>
      <c r="E3790" s="83">
        <v>117.99</v>
      </c>
      <c r="F3790" s="130">
        <v>0.34499999999999997</v>
      </c>
      <c r="G3790" s="161">
        <f>TRUNC(F3790*D3790,2)</f>
        <v>6.43</v>
      </c>
    </row>
    <row r="3791" spans="1:7" ht="22.5" x14ac:dyDescent="0.2">
      <c r="A3791" s="154">
        <v>88247</v>
      </c>
      <c r="B3791" s="134" t="s">
        <v>4440</v>
      </c>
      <c r="C3791" s="148">
        <v>5.65</v>
      </c>
      <c r="D3791" s="148">
        <v>12.31</v>
      </c>
      <c r="E3791" s="83">
        <v>117.99</v>
      </c>
      <c r="F3791" s="133">
        <v>0.34499999999999997</v>
      </c>
      <c r="G3791" s="161">
        <f>TRUNC(F3791*D3791,2)</f>
        <v>4.24</v>
      </c>
    </row>
    <row r="3792" spans="1:7" x14ac:dyDescent="0.2">
      <c r="A3792" s="311" t="s">
        <v>4138</v>
      </c>
      <c r="B3792" s="311"/>
      <c r="C3792" s="311"/>
      <c r="D3792" s="311"/>
      <c r="E3792" s="311"/>
      <c r="F3792" s="311"/>
      <c r="G3792" s="155">
        <f>SUM(G3790:G3791)</f>
        <v>10.67</v>
      </c>
    </row>
    <row r="3793" spans="1:7" x14ac:dyDescent="0.2">
      <c r="G3793" s="144"/>
    </row>
    <row r="3794" spans="1:7" ht="21" x14ac:dyDescent="0.2">
      <c r="A3794" s="175" t="s">
        <v>4118</v>
      </c>
      <c r="B3794" s="174" t="s">
        <v>4130</v>
      </c>
      <c r="C3794" s="171" t="s">
        <v>4129</v>
      </c>
      <c r="D3794" s="171" t="s">
        <v>4128</v>
      </c>
      <c r="E3794" s="171" t="s">
        <v>4116</v>
      </c>
      <c r="F3794" s="173" t="s">
        <v>4127</v>
      </c>
      <c r="G3794" s="144"/>
    </row>
    <row r="3795" spans="1:7" ht="22.5" x14ac:dyDescent="0.2">
      <c r="A3795" s="132">
        <v>1875</v>
      </c>
      <c r="B3795" s="131" t="s">
        <v>4947</v>
      </c>
      <c r="C3795" s="127" t="s">
        <v>3287</v>
      </c>
      <c r="D3795" s="130">
        <v>6.6</v>
      </c>
      <c r="E3795" s="127">
        <v>1</v>
      </c>
      <c r="F3795" s="127">
        <f>TRUNC(E3795*D3795,2)</f>
        <v>6.6</v>
      </c>
      <c r="G3795" s="144"/>
    </row>
    <row r="3796" spans="1:7" x14ac:dyDescent="0.2">
      <c r="A3796" s="311" t="s">
        <v>4125</v>
      </c>
      <c r="B3796" s="311"/>
      <c r="C3796" s="311"/>
      <c r="D3796" s="311"/>
      <c r="E3796" s="311"/>
      <c r="F3796" s="165">
        <f>F3795</f>
        <v>6.6</v>
      </c>
      <c r="G3796" s="144"/>
    </row>
    <row r="3797" spans="1:7" x14ac:dyDescent="0.2">
      <c r="G3797" s="144"/>
    </row>
    <row r="3798" spans="1:7" x14ac:dyDescent="0.2">
      <c r="A3798" s="312" t="s">
        <v>4124</v>
      </c>
      <c r="B3798" s="312"/>
      <c r="C3798" s="312"/>
      <c r="D3798" s="312"/>
      <c r="E3798" s="312"/>
      <c r="F3798" s="173">
        <f>F3796+G3792</f>
        <v>17.27</v>
      </c>
      <c r="G3798" s="144"/>
    </row>
    <row r="3799" spans="1:7" x14ac:dyDescent="0.2">
      <c r="A3799" s="312" t="s">
        <v>4742</v>
      </c>
      <c r="B3799" s="312"/>
      <c r="C3799" s="312"/>
      <c r="D3799" s="312"/>
      <c r="E3799" s="313"/>
      <c r="F3799" s="180">
        <f>TRUNC('compos apresentar'!F3798*bdi!$D$19,2)</f>
        <v>3.51</v>
      </c>
      <c r="G3799" s="144"/>
    </row>
    <row r="3800" spans="1:7" x14ac:dyDescent="0.2">
      <c r="A3800" s="312" t="s">
        <v>4123</v>
      </c>
      <c r="B3800" s="312"/>
      <c r="C3800" s="312"/>
      <c r="D3800" s="312"/>
      <c r="E3800" s="312"/>
      <c r="F3800" s="179">
        <f>SUM(F3798:F3799)</f>
        <v>20.78</v>
      </c>
      <c r="G3800" s="144"/>
    </row>
    <row r="3801" spans="1:7" x14ac:dyDescent="0.2">
      <c r="A3801" s="178"/>
      <c r="B3801" s="178"/>
      <c r="C3801" s="178"/>
      <c r="D3801" s="178"/>
      <c r="E3801" s="178"/>
      <c r="F3801" s="178"/>
      <c r="G3801" s="144"/>
    </row>
    <row r="3802" spans="1:7" ht="31.5" x14ac:dyDescent="0.2">
      <c r="A3802" s="317" t="s">
        <v>4948</v>
      </c>
      <c r="B3802" s="317"/>
      <c r="C3802" s="317"/>
      <c r="D3802" s="317"/>
      <c r="E3802" s="317"/>
      <c r="F3802" s="317"/>
      <c r="G3802" s="199" t="s">
        <v>4155</v>
      </c>
    </row>
    <row r="3803" spans="1:7" x14ac:dyDescent="0.2">
      <c r="G3803" s="144"/>
    </row>
    <row r="3804" spans="1:7" ht="21" x14ac:dyDescent="0.2">
      <c r="A3804" s="175" t="s">
        <v>4118</v>
      </c>
      <c r="B3804" s="174" t="s">
        <v>4117</v>
      </c>
      <c r="C3804" s="171" t="s">
        <v>4114</v>
      </c>
      <c r="D3804" s="171" t="s">
        <v>4113</v>
      </c>
      <c r="E3804" s="171" t="s">
        <v>4112</v>
      </c>
      <c r="F3804" s="182" t="s">
        <v>4116</v>
      </c>
      <c r="G3804" s="181" t="s">
        <v>4115</v>
      </c>
    </row>
    <row r="3805" spans="1:7" x14ac:dyDescent="0.2">
      <c r="A3805" s="157">
        <v>88264</v>
      </c>
      <c r="B3805" s="131" t="s">
        <v>3955</v>
      </c>
      <c r="C3805" s="152">
        <v>8.56</v>
      </c>
      <c r="D3805" s="152">
        <v>18.649999999999999</v>
      </c>
      <c r="E3805" s="83">
        <v>117.99</v>
      </c>
      <c r="F3805" s="130">
        <v>0.39650000000000002</v>
      </c>
      <c r="G3805" s="161">
        <f>TRUNC(F3805*D3805,2)</f>
        <v>7.39</v>
      </c>
    </row>
    <row r="3806" spans="1:7" ht="22.5" x14ac:dyDescent="0.2">
      <c r="A3806" s="154">
        <v>88247</v>
      </c>
      <c r="B3806" s="134" t="s">
        <v>4440</v>
      </c>
      <c r="C3806" s="148">
        <v>5.65</v>
      </c>
      <c r="D3806" s="148">
        <v>12.31</v>
      </c>
      <c r="E3806" s="83">
        <v>117.99</v>
      </c>
      <c r="F3806" s="133">
        <v>0.39600000000000002</v>
      </c>
      <c r="G3806" s="161">
        <f>TRUNC(F3806*D3806,2)</f>
        <v>4.87</v>
      </c>
    </row>
    <row r="3807" spans="1:7" x14ac:dyDescent="0.2">
      <c r="A3807" s="311" t="s">
        <v>4138</v>
      </c>
      <c r="B3807" s="311"/>
      <c r="C3807" s="311"/>
      <c r="D3807" s="311"/>
      <c r="E3807" s="311"/>
      <c r="F3807" s="311"/>
      <c r="G3807" s="155">
        <f>SUM(G3805:G3806)</f>
        <v>12.26</v>
      </c>
    </row>
    <row r="3808" spans="1:7" x14ac:dyDescent="0.2">
      <c r="G3808" s="144"/>
    </row>
    <row r="3809" spans="1:7" ht="21" x14ac:dyDescent="0.2">
      <c r="A3809" s="175" t="s">
        <v>4118</v>
      </c>
      <c r="B3809" s="174" t="s">
        <v>4130</v>
      </c>
      <c r="C3809" s="171" t="s">
        <v>4129</v>
      </c>
      <c r="D3809" s="171" t="s">
        <v>4128</v>
      </c>
      <c r="E3809" s="171" t="s">
        <v>4116</v>
      </c>
      <c r="F3809" s="173" t="s">
        <v>4127</v>
      </c>
      <c r="G3809" s="144"/>
    </row>
    <row r="3810" spans="1:7" ht="22.5" x14ac:dyDescent="0.2">
      <c r="A3810" s="132">
        <v>1876</v>
      </c>
      <c r="B3810" s="131" t="s">
        <v>3968</v>
      </c>
      <c r="C3810" s="127" t="s">
        <v>3287</v>
      </c>
      <c r="D3810" s="130">
        <v>9.1300000000000008</v>
      </c>
      <c r="E3810" s="127">
        <v>1</v>
      </c>
      <c r="F3810" s="127">
        <f>TRUNC(E3810*D3810,2)</f>
        <v>9.1300000000000008</v>
      </c>
      <c r="G3810" s="144"/>
    </row>
    <row r="3811" spans="1:7" x14ac:dyDescent="0.2">
      <c r="A3811" s="311" t="s">
        <v>4125</v>
      </c>
      <c r="B3811" s="311"/>
      <c r="C3811" s="311"/>
      <c r="D3811" s="311"/>
      <c r="E3811" s="311"/>
      <c r="F3811" s="165">
        <f>F3810</f>
        <v>9.1300000000000008</v>
      </c>
      <c r="G3811" s="144"/>
    </row>
    <row r="3812" spans="1:7" x14ac:dyDescent="0.2">
      <c r="G3812" s="144"/>
    </row>
    <row r="3813" spans="1:7" x14ac:dyDescent="0.2">
      <c r="A3813" s="312" t="s">
        <v>4124</v>
      </c>
      <c r="B3813" s="312"/>
      <c r="C3813" s="312"/>
      <c r="D3813" s="312"/>
      <c r="E3813" s="312"/>
      <c r="F3813" s="173">
        <f>F3811+G3807</f>
        <v>21.39</v>
      </c>
      <c r="G3813" s="144"/>
    </row>
    <row r="3814" spans="1:7" x14ac:dyDescent="0.2">
      <c r="A3814" s="312" t="s">
        <v>4742</v>
      </c>
      <c r="B3814" s="312"/>
      <c r="C3814" s="312"/>
      <c r="D3814" s="312"/>
      <c r="E3814" s="313"/>
      <c r="F3814" s="180">
        <f>TRUNC('compos apresentar'!F3813*bdi!$D$19,2)</f>
        <v>4.3499999999999996</v>
      </c>
      <c r="G3814" s="144"/>
    </row>
    <row r="3815" spans="1:7" x14ac:dyDescent="0.2">
      <c r="A3815" s="312" t="s">
        <v>4123</v>
      </c>
      <c r="B3815" s="312"/>
      <c r="C3815" s="312"/>
      <c r="D3815" s="312"/>
      <c r="E3815" s="312"/>
      <c r="F3815" s="179">
        <f>SUM(F3813:F3814)</f>
        <v>25.740000000000002</v>
      </c>
      <c r="G3815" s="144"/>
    </row>
    <row r="3816" spans="1:7" x14ac:dyDescent="0.2">
      <c r="A3816" s="178"/>
      <c r="B3816" s="178"/>
      <c r="C3816" s="178"/>
      <c r="D3816" s="178"/>
      <c r="E3816" s="178"/>
      <c r="F3816" s="178"/>
      <c r="G3816" s="144"/>
    </row>
    <row r="3817" spans="1:7" ht="31.5" x14ac:dyDescent="0.2">
      <c r="A3817" s="317" t="s">
        <v>4949</v>
      </c>
      <c r="B3817" s="317"/>
      <c r="C3817" s="317"/>
      <c r="D3817" s="317"/>
      <c r="E3817" s="317"/>
      <c r="F3817" s="317"/>
      <c r="G3817" s="199" t="s">
        <v>4155</v>
      </c>
    </row>
    <row r="3818" spans="1:7" x14ac:dyDescent="0.2">
      <c r="G3818" s="144"/>
    </row>
    <row r="3819" spans="1:7" ht="21" x14ac:dyDescent="0.2">
      <c r="A3819" s="175" t="s">
        <v>4118</v>
      </c>
      <c r="B3819" s="174" t="s">
        <v>4117</v>
      </c>
      <c r="C3819" s="171" t="s">
        <v>4114</v>
      </c>
      <c r="D3819" s="171" t="s">
        <v>4113</v>
      </c>
      <c r="E3819" s="171" t="s">
        <v>4112</v>
      </c>
      <c r="F3819" s="182" t="s">
        <v>4116</v>
      </c>
      <c r="G3819" s="181" t="s">
        <v>4115</v>
      </c>
    </row>
    <row r="3820" spans="1:7" x14ac:dyDescent="0.2">
      <c r="A3820" s="157">
        <v>88264</v>
      </c>
      <c r="B3820" s="131" t="s">
        <v>3955</v>
      </c>
      <c r="C3820" s="152">
        <v>8.56</v>
      </c>
      <c r="D3820" s="152">
        <v>18.649999999999999</v>
      </c>
      <c r="E3820" s="83">
        <v>117.99</v>
      </c>
      <c r="F3820" s="130">
        <v>0.47349999999999998</v>
      </c>
      <c r="G3820" s="161">
        <f>TRUNC(F3820*D3820,2)</f>
        <v>8.83</v>
      </c>
    </row>
    <row r="3821" spans="1:7" ht="22.5" x14ac:dyDescent="0.2">
      <c r="A3821" s="154">
        <v>88247</v>
      </c>
      <c r="B3821" s="134" t="s">
        <v>4440</v>
      </c>
      <c r="C3821" s="148">
        <v>5.65</v>
      </c>
      <c r="D3821" s="148">
        <v>12.31</v>
      </c>
      <c r="E3821" s="83">
        <v>117.99</v>
      </c>
      <c r="F3821" s="133">
        <v>0.47399999999999998</v>
      </c>
      <c r="G3821" s="161">
        <f>TRUNC(F3821*D3821,2)</f>
        <v>5.83</v>
      </c>
    </row>
    <row r="3822" spans="1:7" x14ac:dyDescent="0.2">
      <c r="A3822" s="311" t="s">
        <v>4138</v>
      </c>
      <c r="B3822" s="311"/>
      <c r="C3822" s="311"/>
      <c r="D3822" s="311"/>
      <c r="E3822" s="311"/>
      <c r="F3822" s="311"/>
      <c r="G3822" s="155">
        <f>SUM(G3820:G3821)</f>
        <v>14.66</v>
      </c>
    </row>
    <row r="3823" spans="1:7" x14ac:dyDescent="0.2">
      <c r="G3823" s="144"/>
    </row>
    <row r="3824" spans="1:7" ht="21" x14ac:dyDescent="0.2">
      <c r="A3824" s="175" t="s">
        <v>4118</v>
      </c>
      <c r="B3824" s="174" t="s">
        <v>4130</v>
      </c>
      <c r="C3824" s="171" t="s">
        <v>4129</v>
      </c>
      <c r="D3824" s="171" t="s">
        <v>4128</v>
      </c>
      <c r="E3824" s="171" t="s">
        <v>4116</v>
      </c>
      <c r="F3824" s="173" t="s">
        <v>4127</v>
      </c>
      <c r="G3824" s="144"/>
    </row>
    <row r="3825" spans="1:7" ht="22.5" x14ac:dyDescent="0.2">
      <c r="A3825" s="132">
        <v>1887</v>
      </c>
      <c r="B3825" s="131" t="s">
        <v>4950</v>
      </c>
      <c r="C3825" s="127" t="s">
        <v>3287</v>
      </c>
      <c r="D3825" s="130">
        <v>17.98</v>
      </c>
      <c r="E3825" s="127">
        <v>1</v>
      </c>
      <c r="F3825" s="127">
        <f>TRUNC(E3825*D3825,2)</f>
        <v>17.98</v>
      </c>
      <c r="G3825" s="144"/>
    </row>
    <row r="3826" spans="1:7" x14ac:dyDescent="0.2">
      <c r="A3826" s="311" t="s">
        <v>4125</v>
      </c>
      <c r="B3826" s="311"/>
      <c r="C3826" s="311"/>
      <c r="D3826" s="311"/>
      <c r="E3826" s="311"/>
      <c r="F3826" s="165">
        <f>F3825</f>
        <v>17.98</v>
      </c>
      <c r="G3826" s="144"/>
    </row>
    <row r="3827" spans="1:7" x14ac:dyDescent="0.2">
      <c r="G3827" s="144"/>
    </row>
    <row r="3828" spans="1:7" x14ac:dyDescent="0.2">
      <c r="A3828" s="312" t="s">
        <v>4124</v>
      </c>
      <c r="B3828" s="312"/>
      <c r="C3828" s="312"/>
      <c r="D3828" s="312"/>
      <c r="E3828" s="312"/>
      <c r="F3828" s="173">
        <f>F3826+G3822</f>
        <v>32.64</v>
      </c>
      <c r="G3828" s="144"/>
    </row>
    <row r="3829" spans="1:7" x14ac:dyDescent="0.2">
      <c r="A3829" s="312" t="s">
        <v>4742</v>
      </c>
      <c r="B3829" s="312"/>
      <c r="C3829" s="312"/>
      <c r="D3829" s="312"/>
      <c r="E3829" s="313"/>
      <c r="F3829" s="180">
        <f>TRUNC('compos apresentar'!F3828*bdi!$D$19,2)</f>
        <v>6.63</v>
      </c>
      <c r="G3829" s="144"/>
    </row>
    <row r="3830" spans="1:7" x14ac:dyDescent="0.2">
      <c r="A3830" s="312" t="s">
        <v>4123</v>
      </c>
      <c r="B3830" s="312"/>
      <c r="C3830" s="312"/>
      <c r="D3830" s="312"/>
      <c r="E3830" s="312"/>
      <c r="F3830" s="179">
        <f>SUM(F3828:F3829)</f>
        <v>39.270000000000003</v>
      </c>
      <c r="G3830" s="144"/>
    </row>
    <row r="3831" spans="1:7" x14ac:dyDescent="0.2">
      <c r="A3831" s="178"/>
      <c r="B3831" s="178"/>
      <c r="C3831" s="178"/>
      <c r="D3831" s="178"/>
      <c r="E3831" s="178"/>
      <c r="F3831" s="178"/>
      <c r="G3831" s="144"/>
    </row>
    <row r="3832" spans="1:7" ht="31.5" x14ac:dyDescent="0.2">
      <c r="A3832" s="314" t="s">
        <v>4951</v>
      </c>
      <c r="B3832" s="314"/>
      <c r="C3832" s="314"/>
      <c r="D3832" s="314"/>
      <c r="E3832" s="314"/>
      <c r="F3832" s="314"/>
      <c r="G3832" s="171" t="s">
        <v>4155</v>
      </c>
    </row>
    <row r="3833" spans="1:7" x14ac:dyDescent="0.2">
      <c r="G3833" s="144"/>
    </row>
    <row r="3834" spans="1:7" ht="21" x14ac:dyDescent="0.2">
      <c r="A3834" s="175" t="s">
        <v>4118</v>
      </c>
      <c r="B3834" s="174" t="s">
        <v>4117</v>
      </c>
      <c r="C3834" s="171" t="s">
        <v>4114</v>
      </c>
      <c r="D3834" s="171" t="s">
        <v>4113</v>
      </c>
      <c r="E3834" s="171" t="s">
        <v>4112</v>
      </c>
      <c r="F3834" s="182" t="s">
        <v>4116</v>
      </c>
      <c r="G3834" s="181" t="s">
        <v>4115</v>
      </c>
    </row>
    <row r="3835" spans="1:7" x14ac:dyDescent="0.2">
      <c r="A3835" s="162">
        <v>8</v>
      </c>
      <c r="B3835" s="128" t="s">
        <v>4141</v>
      </c>
      <c r="C3835" s="152">
        <v>5.65</v>
      </c>
      <c r="D3835" s="152">
        <v>12.31</v>
      </c>
      <c r="E3835" s="83">
        <v>117.99</v>
      </c>
      <c r="F3835" s="127">
        <v>0.182</v>
      </c>
      <c r="G3835" s="161">
        <f>TRUNC(F3835*D3835,2)</f>
        <v>2.2400000000000002</v>
      </c>
    </row>
    <row r="3836" spans="1:7" x14ac:dyDescent="0.2">
      <c r="A3836" s="149">
        <v>11</v>
      </c>
      <c r="B3836" s="138" t="s">
        <v>3943</v>
      </c>
      <c r="C3836" s="152">
        <v>8.56</v>
      </c>
      <c r="D3836" s="152">
        <v>18.649999999999999</v>
      </c>
      <c r="E3836" s="83">
        <v>117.99</v>
      </c>
      <c r="F3836" s="137">
        <v>0.18</v>
      </c>
      <c r="G3836" s="161">
        <f>TRUNC(F3836*D3836,2)</f>
        <v>3.35</v>
      </c>
    </row>
    <row r="3837" spans="1:7" x14ac:dyDescent="0.2">
      <c r="A3837" s="311" t="s">
        <v>4138</v>
      </c>
      <c r="B3837" s="311"/>
      <c r="C3837" s="311"/>
      <c r="D3837" s="311"/>
      <c r="E3837" s="311"/>
      <c r="F3837" s="311"/>
      <c r="G3837" s="155">
        <f>SUM(G3835:G3836)</f>
        <v>5.59</v>
      </c>
    </row>
    <row r="3838" spans="1:7" x14ac:dyDescent="0.2">
      <c r="G3838" s="144"/>
    </row>
    <row r="3839" spans="1:7" ht="21" x14ac:dyDescent="0.2">
      <c r="A3839" s="175" t="s">
        <v>4118</v>
      </c>
      <c r="B3839" s="174" t="s">
        <v>4130</v>
      </c>
      <c r="C3839" s="171" t="s">
        <v>4129</v>
      </c>
      <c r="D3839" s="171" t="s">
        <v>4128</v>
      </c>
      <c r="E3839" s="171" t="s">
        <v>4116</v>
      </c>
      <c r="F3839" s="173" t="s">
        <v>4127</v>
      </c>
      <c r="G3839" s="144"/>
    </row>
    <row r="3840" spans="1:7" x14ac:dyDescent="0.2">
      <c r="A3840" s="129" t="s">
        <v>4952</v>
      </c>
      <c r="B3840" s="128" t="s">
        <v>2020</v>
      </c>
      <c r="C3840" s="127" t="s">
        <v>3287</v>
      </c>
      <c r="D3840" s="127">
        <v>3.63</v>
      </c>
      <c r="E3840" s="127" t="s">
        <v>3616</v>
      </c>
      <c r="F3840" s="127">
        <f>TRUNC(E3840*D3840,2)</f>
        <v>3.63</v>
      </c>
      <c r="G3840" s="144"/>
    </row>
    <row r="3841" spans="1:7" x14ac:dyDescent="0.2">
      <c r="A3841" s="311" t="s">
        <v>4125</v>
      </c>
      <c r="B3841" s="311"/>
      <c r="C3841" s="311"/>
      <c r="D3841" s="311"/>
      <c r="E3841" s="311"/>
      <c r="F3841" s="165">
        <f>F3840</f>
        <v>3.63</v>
      </c>
      <c r="G3841" s="144"/>
    </row>
    <row r="3842" spans="1:7" x14ac:dyDescent="0.2">
      <c r="G3842" s="144"/>
    </row>
    <row r="3843" spans="1:7" x14ac:dyDescent="0.2">
      <c r="A3843" s="312" t="s">
        <v>4124</v>
      </c>
      <c r="B3843" s="312"/>
      <c r="C3843" s="312"/>
      <c r="D3843" s="312"/>
      <c r="E3843" s="312"/>
      <c r="F3843" s="173">
        <f>F3841+G3837</f>
        <v>9.2199999999999989</v>
      </c>
      <c r="G3843" s="144"/>
    </row>
    <row r="3844" spans="1:7" x14ac:dyDescent="0.2">
      <c r="A3844" s="312" t="s">
        <v>4742</v>
      </c>
      <c r="B3844" s="312"/>
      <c r="C3844" s="312"/>
      <c r="D3844" s="312"/>
      <c r="E3844" s="313"/>
      <c r="F3844" s="180">
        <f>TRUNC('compos apresentar'!F3843*bdi!$D$19,2)</f>
        <v>1.87</v>
      </c>
      <c r="G3844" s="144"/>
    </row>
    <row r="3845" spans="1:7" x14ac:dyDescent="0.2">
      <c r="A3845" s="312" t="s">
        <v>4123</v>
      </c>
      <c r="B3845" s="312"/>
      <c r="C3845" s="312"/>
      <c r="D3845" s="312"/>
      <c r="E3845" s="312"/>
      <c r="F3845" s="179">
        <f>SUM(F3843:F3844)</f>
        <v>11.09</v>
      </c>
      <c r="G3845" s="144"/>
    </row>
    <row r="3846" spans="1:7" x14ac:dyDescent="0.2">
      <c r="A3846" s="178"/>
      <c r="B3846" s="178"/>
      <c r="C3846" s="178"/>
      <c r="D3846" s="178"/>
      <c r="E3846" s="178"/>
      <c r="F3846" s="178"/>
      <c r="G3846" s="144"/>
    </row>
    <row r="3847" spans="1:7" ht="31.5" x14ac:dyDescent="0.2">
      <c r="A3847" s="314" t="s">
        <v>4953</v>
      </c>
      <c r="B3847" s="314"/>
      <c r="C3847" s="314"/>
      <c r="D3847" s="314"/>
      <c r="E3847" s="314"/>
      <c r="F3847" s="314"/>
      <c r="G3847" s="171" t="s">
        <v>4155</v>
      </c>
    </row>
    <row r="3848" spans="1:7" x14ac:dyDescent="0.2">
      <c r="G3848" s="144"/>
    </row>
    <row r="3849" spans="1:7" ht="21" x14ac:dyDescent="0.2">
      <c r="A3849" s="175" t="s">
        <v>4118</v>
      </c>
      <c r="B3849" s="174" t="s">
        <v>4117</v>
      </c>
      <c r="C3849" s="171" t="s">
        <v>4114</v>
      </c>
      <c r="D3849" s="171" t="s">
        <v>4113</v>
      </c>
      <c r="E3849" s="171" t="s">
        <v>4112</v>
      </c>
      <c r="F3849" s="182" t="s">
        <v>4116</v>
      </c>
      <c r="G3849" s="181" t="s">
        <v>4115</v>
      </c>
    </row>
    <row r="3850" spans="1:7" x14ac:dyDescent="0.2">
      <c r="A3850" s="162">
        <v>8</v>
      </c>
      <c r="B3850" s="128" t="s">
        <v>4141</v>
      </c>
      <c r="C3850" s="152">
        <v>5.65</v>
      </c>
      <c r="D3850" s="152">
        <v>12.31</v>
      </c>
      <c r="E3850" s="83">
        <v>117.99</v>
      </c>
      <c r="F3850" s="127">
        <v>0.182</v>
      </c>
      <c r="G3850" s="161">
        <f>TRUNC(F3850*D3850,2)</f>
        <v>2.2400000000000002</v>
      </c>
    </row>
    <row r="3851" spans="1:7" x14ac:dyDescent="0.2">
      <c r="A3851" s="149">
        <v>11</v>
      </c>
      <c r="B3851" s="138" t="s">
        <v>3943</v>
      </c>
      <c r="C3851" s="152">
        <v>8.56</v>
      </c>
      <c r="D3851" s="152">
        <v>18.649999999999999</v>
      </c>
      <c r="E3851" s="83">
        <v>117.99</v>
      </c>
      <c r="F3851" s="137">
        <v>0.18</v>
      </c>
      <c r="G3851" s="161">
        <f>TRUNC(F3851*D3851,2)</f>
        <v>3.35</v>
      </c>
    </row>
    <row r="3852" spans="1:7" x14ac:dyDescent="0.2">
      <c r="A3852" s="311" t="s">
        <v>4138</v>
      </c>
      <c r="B3852" s="311"/>
      <c r="C3852" s="311"/>
      <c r="D3852" s="311"/>
      <c r="E3852" s="311"/>
      <c r="F3852" s="311"/>
      <c r="G3852" s="155">
        <f>SUM(G3850:G3851)</f>
        <v>5.59</v>
      </c>
    </row>
    <row r="3853" spans="1:7" x14ac:dyDescent="0.2">
      <c r="G3853" s="144"/>
    </row>
    <row r="3854" spans="1:7" ht="21" x14ac:dyDescent="0.2">
      <c r="A3854" s="175" t="s">
        <v>4118</v>
      </c>
      <c r="B3854" s="174" t="s">
        <v>4130</v>
      </c>
      <c r="C3854" s="171" t="s">
        <v>4129</v>
      </c>
      <c r="D3854" s="171" t="s">
        <v>4128</v>
      </c>
      <c r="E3854" s="171" t="s">
        <v>4116</v>
      </c>
      <c r="F3854" s="173" t="s">
        <v>4127</v>
      </c>
      <c r="G3854" s="144"/>
    </row>
    <row r="3855" spans="1:7" x14ac:dyDescent="0.2">
      <c r="A3855" s="129" t="s">
        <v>4954</v>
      </c>
      <c r="B3855" s="128" t="s">
        <v>2022</v>
      </c>
      <c r="C3855" s="127" t="s">
        <v>3287</v>
      </c>
      <c r="D3855" s="127">
        <v>7.51</v>
      </c>
      <c r="E3855" s="127" t="s">
        <v>3616</v>
      </c>
      <c r="F3855" s="127">
        <f>TRUNC(E3855*D3855,2)</f>
        <v>7.51</v>
      </c>
      <c r="G3855" s="144"/>
    </row>
    <row r="3856" spans="1:7" x14ac:dyDescent="0.2">
      <c r="A3856" s="311" t="s">
        <v>4125</v>
      </c>
      <c r="B3856" s="311"/>
      <c r="C3856" s="311"/>
      <c r="D3856" s="311"/>
      <c r="E3856" s="311"/>
      <c r="F3856" s="165">
        <f>F3855</f>
        <v>7.51</v>
      </c>
      <c r="G3856" s="144"/>
    </row>
    <row r="3857" spans="1:7" x14ac:dyDescent="0.2">
      <c r="G3857" s="144"/>
    </row>
    <row r="3858" spans="1:7" x14ac:dyDescent="0.2">
      <c r="A3858" s="312" t="s">
        <v>4124</v>
      </c>
      <c r="B3858" s="312"/>
      <c r="C3858" s="312"/>
      <c r="D3858" s="312"/>
      <c r="E3858" s="312"/>
      <c r="F3858" s="173">
        <f>F3856+G3852</f>
        <v>13.1</v>
      </c>
      <c r="G3858" s="144"/>
    </row>
    <row r="3859" spans="1:7" x14ac:dyDescent="0.2">
      <c r="A3859" s="312" t="s">
        <v>4742</v>
      </c>
      <c r="B3859" s="312"/>
      <c r="C3859" s="312"/>
      <c r="D3859" s="312"/>
      <c r="E3859" s="313"/>
      <c r="F3859" s="180">
        <f>TRUNC('compos apresentar'!F3858*bdi!$D$19,2)</f>
        <v>2.66</v>
      </c>
      <c r="G3859" s="144"/>
    </row>
    <row r="3860" spans="1:7" x14ac:dyDescent="0.2">
      <c r="A3860" s="312" t="s">
        <v>4123</v>
      </c>
      <c r="B3860" s="312"/>
      <c r="C3860" s="312"/>
      <c r="D3860" s="312"/>
      <c r="E3860" s="312"/>
      <c r="F3860" s="179">
        <f>SUM(F3858:F3859)</f>
        <v>15.76</v>
      </c>
      <c r="G3860" s="144"/>
    </row>
    <row r="3861" spans="1:7" x14ac:dyDescent="0.2">
      <c r="A3861" s="178"/>
      <c r="B3861" s="178"/>
      <c r="C3861" s="178"/>
      <c r="D3861" s="178"/>
      <c r="E3861" s="178"/>
      <c r="F3861" s="178"/>
      <c r="G3861" s="144"/>
    </row>
    <row r="3862" spans="1:7" ht="31.5" x14ac:dyDescent="0.2">
      <c r="A3862" s="314" t="s">
        <v>4955</v>
      </c>
      <c r="B3862" s="314"/>
      <c r="C3862" s="314"/>
      <c r="D3862" s="314"/>
      <c r="E3862" s="314"/>
      <c r="F3862" s="314"/>
      <c r="G3862" s="171" t="s">
        <v>4155</v>
      </c>
    </row>
    <row r="3863" spans="1:7" x14ac:dyDescent="0.2">
      <c r="G3863" s="144"/>
    </row>
    <row r="3864" spans="1:7" ht="21" x14ac:dyDescent="0.2">
      <c r="A3864" s="175" t="s">
        <v>4118</v>
      </c>
      <c r="B3864" s="174" t="s">
        <v>4117</v>
      </c>
      <c r="C3864" s="171" t="s">
        <v>4114</v>
      </c>
      <c r="D3864" s="171" t="s">
        <v>4113</v>
      </c>
      <c r="E3864" s="171" t="s">
        <v>4112</v>
      </c>
      <c r="F3864" s="182" t="s">
        <v>4116</v>
      </c>
      <c r="G3864" s="181" t="s">
        <v>4115</v>
      </c>
    </row>
    <row r="3865" spans="1:7" x14ac:dyDescent="0.2">
      <c r="A3865" s="162">
        <v>8</v>
      </c>
      <c r="B3865" s="128" t="s">
        <v>4141</v>
      </c>
      <c r="C3865" s="152">
        <v>5.65</v>
      </c>
      <c r="D3865" s="152">
        <v>12.31</v>
      </c>
      <c r="E3865" s="83">
        <v>117.99</v>
      </c>
      <c r="F3865" s="127">
        <v>0.28199999999999997</v>
      </c>
      <c r="G3865" s="161">
        <f>TRUNC(F3865*D3865,2)</f>
        <v>3.47</v>
      </c>
    </row>
    <row r="3866" spans="1:7" x14ac:dyDescent="0.2">
      <c r="A3866" s="149">
        <v>11</v>
      </c>
      <c r="B3866" s="138" t="s">
        <v>3943</v>
      </c>
      <c r="C3866" s="152">
        <v>8.56</v>
      </c>
      <c r="D3866" s="152">
        <v>18.649999999999999</v>
      </c>
      <c r="E3866" s="83">
        <v>117.99</v>
      </c>
      <c r="F3866" s="137">
        <v>0.28149999999999997</v>
      </c>
      <c r="G3866" s="161">
        <f>TRUNC(F3866*D3866,2)</f>
        <v>5.24</v>
      </c>
    </row>
    <row r="3867" spans="1:7" x14ac:dyDescent="0.2">
      <c r="A3867" s="311" t="s">
        <v>4138</v>
      </c>
      <c r="B3867" s="311"/>
      <c r="C3867" s="311"/>
      <c r="D3867" s="311"/>
      <c r="E3867" s="311"/>
      <c r="F3867" s="311"/>
      <c r="G3867" s="155">
        <f>SUM(G3865:G3866)</f>
        <v>8.7100000000000009</v>
      </c>
    </row>
    <row r="3868" spans="1:7" x14ac:dyDescent="0.2">
      <c r="G3868" s="144"/>
    </row>
    <row r="3869" spans="1:7" ht="21" x14ac:dyDescent="0.2">
      <c r="A3869" s="175" t="s">
        <v>4118</v>
      </c>
      <c r="B3869" s="174" t="s">
        <v>4130</v>
      </c>
      <c r="C3869" s="171" t="s">
        <v>4129</v>
      </c>
      <c r="D3869" s="171" t="s">
        <v>4128</v>
      </c>
      <c r="E3869" s="171" t="s">
        <v>4116</v>
      </c>
      <c r="F3869" s="173" t="s">
        <v>4127</v>
      </c>
      <c r="G3869" s="144"/>
    </row>
    <row r="3870" spans="1:7" x14ac:dyDescent="0.2">
      <c r="A3870" s="129" t="s">
        <v>4954</v>
      </c>
      <c r="B3870" s="128" t="s">
        <v>2022</v>
      </c>
      <c r="C3870" s="127" t="s">
        <v>3287</v>
      </c>
      <c r="D3870" s="127">
        <v>31.03</v>
      </c>
      <c r="E3870" s="127" t="s">
        <v>3616</v>
      </c>
      <c r="F3870" s="127">
        <f>TRUNC(E3870*D3870,2)</f>
        <v>31.03</v>
      </c>
      <c r="G3870" s="144"/>
    </row>
    <row r="3871" spans="1:7" x14ac:dyDescent="0.2">
      <c r="A3871" s="311" t="s">
        <v>4125</v>
      </c>
      <c r="B3871" s="311"/>
      <c r="C3871" s="311"/>
      <c r="D3871" s="311"/>
      <c r="E3871" s="311"/>
      <c r="F3871" s="165">
        <f>F3870</f>
        <v>31.03</v>
      </c>
      <c r="G3871" s="144"/>
    </row>
    <row r="3872" spans="1:7" x14ac:dyDescent="0.2">
      <c r="G3872" s="144"/>
    </row>
    <row r="3873" spans="1:7" x14ac:dyDescent="0.2">
      <c r="A3873" s="312" t="s">
        <v>4124</v>
      </c>
      <c r="B3873" s="312"/>
      <c r="C3873" s="312"/>
      <c r="D3873" s="312"/>
      <c r="E3873" s="312"/>
      <c r="F3873" s="173">
        <f>F3871+G3867</f>
        <v>39.74</v>
      </c>
      <c r="G3873" s="144"/>
    </row>
    <row r="3874" spans="1:7" x14ac:dyDescent="0.2">
      <c r="A3874" s="312" t="s">
        <v>4742</v>
      </c>
      <c r="B3874" s="312"/>
      <c r="C3874" s="312"/>
      <c r="D3874" s="312"/>
      <c r="E3874" s="313"/>
      <c r="F3874" s="180">
        <f>TRUNC('compos apresentar'!F3873*bdi!$D$19,2)</f>
        <v>8.08</v>
      </c>
      <c r="G3874" s="144"/>
    </row>
    <row r="3875" spans="1:7" x14ac:dyDescent="0.2">
      <c r="A3875" s="312" t="s">
        <v>4123</v>
      </c>
      <c r="B3875" s="312"/>
      <c r="C3875" s="312"/>
      <c r="D3875" s="312"/>
      <c r="E3875" s="312"/>
      <c r="F3875" s="179">
        <f>SUM(F3873:F3874)</f>
        <v>47.82</v>
      </c>
      <c r="G3875" s="144"/>
    </row>
    <row r="3876" spans="1:7" x14ac:dyDescent="0.2">
      <c r="A3876" s="178"/>
      <c r="B3876" s="178"/>
      <c r="C3876" s="178"/>
      <c r="D3876" s="178"/>
      <c r="E3876" s="178"/>
      <c r="F3876" s="178"/>
      <c r="G3876" s="144"/>
    </row>
    <row r="3877" spans="1:7" ht="31.5" x14ac:dyDescent="0.2">
      <c r="A3877" s="314" t="s">
        <v>4956</v>
      </c>
      <c r="B3877" s="314"/>
      <c r="C3877" s="314"/>
      <c r="D3877" s="314"/>
      <c r="E3877" s="314"/>
      <c r="F3877" s="314"/>
      <c r="G3877" s="171" t="s">
        <v>4155</v>
      </c>
    </row>
    <row r="3878" spans="1:7" x14ac:dyDescent="0.2">
      <c r="G3878" s="144"/>
    </row>
    <row r="3879" spans="1:7" ht="21" x14ac:dyDescent="0.2">
      <c r="A3879" s="175" t="s">
        <v>4118</v>
      </c>
      <c r="B3879" s="174" t="s">
        <v>4117</v>
      </c>
      <c r="C3879" s="171" t="s">
        <v>4114</v>
      </c>
      <c r="D3879" s="171" t="s">
        <v>4113</v>
      </c>
      <c r="E3879" s="171" t="s">
        <v>4112</v>
      </c>
      <c r="F3879" s="182" t="s">
        <v>4116</v>
      </c>
      <c r="G3879" s="181" t="s">
        <v>4115</v>
      </c>
    </row>
    <row r="3880" spans="1:7" x14ac:dyDescent="0.2">
      <c r="A3880" s="162">
        <v>8</v>
      </c>
      <c r="B3880" s="128" t="s">
        <v>4141</v>
      </c>
      <c r="C3880" s="152">
        <v>5.65</v>
      </c>
      <c r="D3880" s="152">
        <v>12.31</v>
      </c>
      <c r="E3880" s="83">
        <v>117.99</v>
      </c>
      <c r="F3880" s="127">
        <v>0.127</v>
      </c>
      <c r="G3880" s="161">
        <f>TRUNC(F3880*D3880,2)</f>
        <v>1.56</v>
      </c>
    </row>
    <row r="3881" spans="1:7" x14ac:dyDescent="0.2">
      <c r="A3881" s="149">
        <v>11</v>
      </c>
      <c r="B3881" s="138" t="s">
        <v>3943</v>
      </c>
      <c r="C3881" s="152">
        <v>8.56</v>
      </c>
      <c r="D3881" s="152">
        <v>18.649999999999999</v>
      </c>
      <c r="E3881" s="83">
        <v>117.99</v>
      </c>
      <c r="F3881" s="137">
        <v>0.128</v>
      </c>
      <c r="G3881" s="161">
        <f>TRUNC(F3881*D3881,2)</f>
        <v>2.38</v>
      </c>
    </row>
    <row r="3882" spans="1:7" x14ac:dyDescent="0.2">
      <c r="A3882" s="311" t="s">
        <v>4138</v>
      </c>
      <c r="B3882" s="311"/>
      <c r="C3882" s="311"/>
      <c r="D3882" s="311"/>
      <c r="E3882" s="311"/>
      <c r="F3882" s="311"/>
      <c r="G3882" s="155">
        <f>SUM(G3880:G3881)</f>
        <v>3.94</v>
      </c>
    </row>
    <row r="3883" spans="1:7" x14ac:dyDescent="0.2">
      <c r="G3883" s="144"/>
    </row>
    <row r="3884" spans="1:7" ht="21" x14ac:dyDescent="0.2">
      <c r="A3884" s="175" t="s">
        <v>4118</v>
      </c>
      <c r="B3884" s="174" t="s">
        <v>4130</v>
      </c>
      <c r="C3884" s="171" t="s">
        <v>4129</v>
      </c>
      <c r="D3884" s="171" t="s">
        <v>4128</v>
      </c>
      <c r="E3884" s="171" t="s">
        <v>4116</v>
      </c>
      <c r="F3884" s="173" t="s">
        <v>4127</v>
      </c>
      <c r="G3884" s="144"/>
    </row>
    <row r="3885" spans="1:7" ht="22.5" x14ac:dyDescent="0.2">
      <c r="A3885" s="129">
        <v>1959</v>
      </c>
      <c r="B3885" s="128" t="s">
        <v>4957</v>
      </c>
      <c r="C3885" s="127" t="s">
        <v>3287</v>
      </c>
      <c r="D3885" s="127">
        <v>17.420000000000002</v>
      </c>
      <c r="E3885" s="127" t="s">
        <v>3616</v>
      </c>
      <c r="F3885" s="127">
        <f>TRUNC(E3885*D3885,2)</f>
        <v>17.420000000000002</v>
      </c>
      <c r="G3885" s="144"/>
    </row>
    <row r="3886" spans="1:7" x14ac:dyDescent="0.2">
      <c r="A3886" s="311" t="s">
        <v>4125</v>
      </c>
      <c r="B3886" s="311"/>
      <c r="C3886" s="311"/>
      <c r="D3886" s="311"/>
      <c r="E3886" s="311"/>
      <c r="F3886" s="165">
        <f>F3885</f>
        <v>17.420000000000002</v>
      </c>
      <c r="G3886" s="144"/>
    </row>
    <row r="3887" spans="1:7" x14ac:dyDescent="0.2">
      <c r="G3887" s="144"/>
    </row>
    <row r="3888" spans="1:7" x14ac:dyDescent="0.2">
      <c r="A3888" s="312" t="s">
        <v>4124</v>
      </c>
      <c r="B3888" s="312"/>
      <c r="C3888" s="312"/>
      <c r="D3888" s="312"/>
      <c r="E3888" s="312"/>
      <c r="F3888" s="173">
        <f>F3886+G3882</f>
        <v>21.360000000000003</v>
      </c>
      <c r="G3888" s="144"/>
    </row>
    <row r="3889" spans="1:7" x14ac:dyDescent="0.2">
      <c r="A3889" s="312" t="s">
        <v>4742</v>
      </c>
      <c r="B3889" s="312"/>
      <c r="C3889" s="312"/>
      <c r="D3889" s="312"/>
      <c r="E3889" s="313"/>
      <c r="F3889" s="180">
        <f>TRUNC('compos apresentar'!F3888*bdi!$D$19,2)</f>
        <v>4.34</v>
      </c>
      <c r="G3889" s="144"/>
    </row>
    <row r="3890" spans="1:7" x14ac:dyDescent="0.2">
      <c r="A3890" s="312" t="s">
        <v>4123</v>
      </c>
      <c r="B3890" s="312"/>
      <c r="C3890" s="312"/>
      <c r="D3890" s="312"/>
      <c r="E3890" s="312"/>
      <c r="F3890" s="179">
        <f>SUM(F3888:F3889)</f>
        <v>25.700000000000003</v>
      </c>
      <c r="G3890" s="144"/>
    </row>
    <row r="3891" spans="1:7" x14ac:dyDescent="0.2">
      <c r="A3891" s="178"/>
      <c r="B3891" s="178"/>
      <c r="C3891" s="178"/>
      <c r="D3891" s="178"/>
      <c r="E3891" s="178"/>
      <c r="F3891" s="178"/>
      <c r="G3891" s="144"/>
    </row>
    <row r="3892" spans="1:7" ht="31.5" x14ac:dyDescent="0.2">
      <c r="A3892" s="314" t="s">
        <v>4958</v>
      </c>
      <c r="B3892" s="314"/>
      <c r="C3892" s="314"/>
      <c r="D3892" s="314"/>
      <c r="E3892" s="314"/>
      <c r="F3892" s="314"/>
      <c r="G3892" s="171" t="s">
        <v>4155</v>
      </c>
    </row>
    <row r="3893" spans="1:7" x14ac:dyDescent="0.2">
      <c r="G3893" s="144"/>
    </row>
    <row r="3894" spans="1:7" ht="21" x14ac:dyDescent="0.2">
      <c r="A3894" s="175" t="s">
        <v>4118</v>
      </c>
      <c r="B3894" s="174" t="s">
        <v>4117</v>
      </c>
      <c r="C3894" s="171" t="s">
        <v>4114</v>
      </c>
      <c r="D3894" s="171" t="s">
        <v>4113</v>
      </c>
      <c r="E3894" s="171" t="s">
        <v>4112</v>
      </c>
      <c r="F3894" s="182" t="s">
        <v>4116</v>
      </c>
      <c r="G3894" s="181" t="s">
        <v>4115</v>
      </c>
    </row>
    <row r="3895" spans="1:7" x14ac:dyDescent="0.2">
      <c r="A3895" s="162">
        <v>8</v>
      </c>
      <c r="B3895" s="128" t="s">
        <v>4141</v>
      </c>
      <c r="C3895" s="152">
        <v>5.65</v>
      </c>
      <c r="D3895" s="152">
        <v>12.31</v>
      </c>
      <c r="E3895" s="83">
        <v>117.99</v>
      </c>
      <c r="F3895" s="127">
        <v>0.20799999999999999</v>
      </c>
      <c r="G3895" s="161">
        <f>TRUNC(F3895*D3895,2)</f>
        <v>2.56</v>
      </c>
    </row>
    <row r="3896" spans="1:7" x14ac:dyDescent="0.2">
      <c r="A3896" s="149">
        <v>11</v>
      </c>
      <c r="B3896" s="138" t="s">
        <v>3943</v>
      </c>
      <c r="C3896" s="152">
        <v>8.56</v>
      </c>
      <c r="D3896" s="152">
        <v>18.649999999999999</v>
      </c>
      <c r="E3896" s="83">
        <v>117.99</v>
      </c>
      <c r="F3896" s="137">
        <v>0.20699999999999999</v>
      </c>
      <c r="G3896" s="161">
        <f>TRUNC(F3896*D3896,2)</f>
        <v>3.86</v>
      </c>
    </row>
    <row r="3897" spans="1:7" x14ac:dyDescent="0.2">
      <c r="A3897" s="311" t="s">
        <v>4138</v>
      </c>
      <c r="B3897" s="311"/>
      <c r="C3897" s="311"/>
      <c r="D3897" s="311"/>
      <c r="E3897" s="311"/>
      <c r="F3897" s="311"/>
      <c r="G3897" s="155">
        <f>SUM(G3895:G3896)</f>
        <v>6.42</v>
      </c>
    </row>
    <row r="3898" spans="1:7" x14ac:dyDescent="0.2">
      <c r="G3898" s="144"/>
    </row>
    <row r="3899" spans="1:7" ht="21" x14ac:dyDescent="0.2">
      <c r="A3899" s="175" t="s">
        <v>4118</v>
      </c>
      <c r="B3899" s="174" t="s">
        <v>4130</v>
      </c>
      <c r="C3899" s="171" t="s">
        <v>4129</v>
      </c>
      <c r="D3899" s="171" t="s">
        <v>4128</v>
      </c>
      <c r="E3899" s="171" t="s">
        <v>4116</v>
      </c>
      <c r="F3899" s="173" t="s">
        <v>4127</v>
      </c>
      <c r="G3899" s="144"/>
    </row>
    <row r="3900" spans="1:7" ht="22.5" x14ac:dyDescent="0.2">
      <c r="A3900" s="129">
        <v>1961</v>
      </c>
      <c r="B3900" s="128" t="s">
        <v>4959</v>
      </c>
      <c r="C3900" s="127" t="s">
        <v>3287</v>
      </c>
      <c r="D3900" s="127">
        <v>79.41</v>
      </c>
      <c r="E3900" s="127" t="s">
        <v>3616</v>
      </c>
      <c r="F3900" s="127">
        <f>TRUNC(E3900*D3900,2)</f>
        <v>79.41</v>
      </c>
      <c r="G3900" s="144"/>
    </row>
    <row r="3901" spans="1:7" x14ac:dyDescent="0.2">
      <c r="A3901" s="311" t="s">
        <v>4125</v>
      </c>
      <c r="B3901" s="311"/>
      <c r="C3901" s="311"/>
      <c r="D3901" s="311"/>
      <c r="E3901" s="311"/>
      <c r="F3901" s="165">
        <f>F3900</f>
        <v>79.41</v>
      </c>
      <c r="G3901" s="144"/>
    </row>
    <row r="3902" spans="1:7" x14ac:dyDescent="0.2">
      <c r="G3902" s="144"/>
    </row>
    <row r="3903" spans="1:7" x14ac:dyDescent="0.2">
      <c r="A3903" s="312" t="s">
        <v>4124</v>
      </c>
      <c r="B3903" s="312"/>
      <c r="C3903" s="312"/>
      <c r="D3903" s="312"/>
      <c r="E3903" s="312"/>
      <c r="F3903" s="173">
        <f>F3901+G3897</f>
        <v>85.83</v>
      </c>
      <c r="G3903" s="144"/>
    </row>
    <row r="3904" spans="1:7" x14ac:dyDescent="0.2">
      <c r="A3904" s="312" t="s">
        <v>4742</v>
      </c>
      <c r="B3904" s="312"/>
      <c r="C3904" s="312"/>
      <c r="D3904" s="312"/>
      <c r="E3904" s="313"/>
      <c r="F3904" s="180">
        <f>TRUNC('compos apresentar'!F3903*bdi!$D$19,2)</f>
        <v>17.45</v>
      </c>
      <c r="G3904" s="144"/>
    </row>
    <row r="3905" spans="1:7" x14ac:dyDescent="0.2">
      <c r="A3905" s="312" t="s">
        <v>4123</v>
      </c>
      <c r="B3905" s="312"/>
      <c r="C3905" s="312"/>
      <c r="D3905" s="312"/>
      <c r="E3905" s="312"/>
      <c r="F3905" s="179">
        <f>SUM(F3903:F3904)</f>
        <v>103.28</v>
      </c>
      <c r="G3905" s="144"/>
    </row>
    <row r="3906" spans="1:7" x14ac:dyDescent="0.2">
      <c r="A3906" s="178"/>
      <c r="B3906" s="178"/>
      <c r="C3906" s="178"/>
      <c r="D3906" s="178"/>
      <c r="E3906" s="178"/>
      <c r="F3906" s="178"/>
      <c r="G3906" s="144"/>
    </row>
    <row r="3907" spans="1:7" ht="31.5" x14ac:dyDescent="0.2">
      <c r="A3907" s="314" t="s">
        <v>4960</v>
      </c>
      <c r="B3907" s="314"/>
      <c r="C3907" s="314"/>
      <c r="D3907" s="314"/>
      <c r="E3907" s="314"/>
      <c r="F3907" s="314"/>
      <c r="G3907" s="171" t="s">
        <v>4155</v>
      </c>
    </row>
    <row r="3908" spans="1:7" x14ac:dyDescent="0.2">
      <c r="G3908" s="144"/>
    </row>
    <row r="3909" spans="1:7" ht="21" x14ac:dyDescent="0.2">
      <c r="A3909" s="175" t="s">
        <v>4118</v>
      </c>
      <c r="B3909" s="174" t="s">
        <v>4117</v>
      </c>
      <c r="C3909" s="171" t="s">
        <v>4114</v>
      </c>
      <c r="D3909" s="171" t="s">
        <v>4113</v>
      </c>
      <c r="E3909" s="171" t="s">
        <v>4112</v>
      </c>
      <c r="F3909" s="182" t="s">
        <v>4116</v>
      </c>
      <c r="G3909" s="181" t="s">
        <v>4115</v>
      </c>
    </row>
    <row r="3910" spans="1:7" x14ac:dyDescent="0.2">
      <c r="A3910" s="162">
        <v>8</v>
      </c>
      <c r="B3910" s="128" t="s">
        <v>4141</v>
      </c>
      <c r="C3910" s="152">
        <v>5.65</v>
      </c>
      <c r="D3910" s="152">
        <v>12.31</v>
      </c>
      <c r="E3910" s="83">
        <v>117.99</v>
      </c>
      <c r="F3910" s="127">
        <v>0.47399999999999998</v>
      </c>
      <c r="G3910" s="161">
        <f>TRUNC(F3910*D3910,2)</f>
        <v>5.83</v>
      </c>
    </row>
    <row r="3911" spans="1:7" x14ac:dyDescent="0.2">
      <c r="A3911" s="149">
        <v>12</v>
      </c>
      <c r="B3911" s="138" t="s">
        <v>4213</v>
      </c>
      <c r="C3911" s="152">
        <v>8.56</v>
      </c>
      <c r="D3911" s="152">
        <v>18.649999999999999</v>
      </c>
      <c r="E3911" s="83">
        <v>117.99</v>
      </c>
      <c r="F3911" s="137">
        <v>0.47249999999999998</v>
      </c>
      <c r="G3911" s="161">
        <f>TRUNC(F3911*D3911,2)</f>
        <v>8.81</v>
      </c>
    </row>
    <row r="3912" spans="1:7" x14ac:dyDescent="0.2">
      <c r="A3912" s="311" t="s">
        <v>4138</v>
      </c>
      <c r="B3912" s="311"/>
      <c r="C3912" s="311"/>
      <c r="D3912" s="311"/>
      <c r="E3912" s="311"/>
      <c r="F3912" s="311"/>
      <c r="G3912" s="155">
        <f>SUM(G3910:G3911)</f>
        <v>14.64</v>
      </c>
    </row>
    <row r="3913" spans="1:7" x14ac:dyDescent="0.2">
      <c r="G3913" s="144"/>
    </row>
    <row r="3914" spans="1:7" ht="21" x14ac:dyDescent="0.2">
      <c r="A3914" s="175" t="s">
        <v>4118</v>
      </c>
      <c r="B3914" s="174" t="s">
        <v>4130</v>
      </c>
      <c r="C3914" s="171" t="s">
        <v>4129</v>
      </c>
      <c r="D3914" s="171" t="s">
        <v>4128</v>
      </c>
      <c r="E3914" s="171" t="s">
        <v>4116</v>
      </c>
      <c r="F3914" s="173" t="s">
        <v>4127</v>
      </c>
      <c r="G3914" s="144"/>
    </row>
    <row r="3915" spans="1:7" x14ac:dyDescent="0.2">
      <c r="A3915" s="129">
        <v>3252</v>
      </c>
      <c r="B3915" s="128" t="s">
        <v>4961</v>
      </c>
      <c r="C3915" s="127" t="s">
        <v>3287</v>
      </c>
      <c r="D3915" s="127">
        <v>30.72</v>
      </c>
      <c r="E3915" s="127" t="s">
        <v>3616</v>
      </c>
      <c r="F3915" s="127">
        <f>TRUNC(E3915*D3915,2)</f>
        <v>30.72</v>
      </c>
      <c r="G3915" s="144"/>
    </row>
    <row r="3916" spans="1:7" x14ac:dyDescent="0.2">
      <c r="A3916" s="311" t="s">
        <v>4125</v>
      </c>
      <c r="B3916" s="311"/>
      <c r="C3916" s="311"/>
      <c r="D3916" s="311"/>
      <c r="E3916" s="311"/>
      <c r="F3916" s="165">
        <f>F3915</f>
        <v>30.72</v>
      </c>
      <c r="G3916" s="144"/>
    </row>
    <row r="3917" spans="1:7" x14ac:dyDescent="0.2">
      <c r="G3917" s="144"/>
    </row>
    <row r="3918" spans="1:7" x14ac:dyDescent="0.2">
      <c r="A3918" s="312" t="s">
        <v>4124</v>
      </c>
      <c r="B3918" s="312"/>
      <c r="C3918" s="312"/>
      <c r="D3918" s="312"/>
      <c r="E3918" s="312"/>
      <c r="F3918" s="173">
        <f>F3916+G3912</f>
        <v>45.36</v>
      </c>
      <c r="G3918" s="144"/>
    </row>
    <row r="3919" spans="1:7" x14ac:dyDescent="0.2">
      <c r="A3919" s="312" t="s">
        <v>4742</v>
      </c>
      <c r="B3919" s="312"/>
      <c r="C3919" s="312"/>
      <c r="D3919" s="312"/>
      <c r="E3919" s="313"/>
      <c r="F3919" s="180">
        <f>TRUNC('compos apresentar'!F3918*bdi!$D$19,2)</f>
        <v>9.2200000000000006</v>
      </c>
      <c r="G3919" s="144"/>
    </row>
    <row r="3920" spans="1:7" x14ac:dyDescent="0.2">
      <c r="A3920" s="312" t="s">
        <v>4123</v>
      </c>
      <c r="B3920" s="312"/>
      <c r="C3920" s="312"/>
      <c r="D3920" s="312"/>
      <c r="E3920" s="312"/>
      <c r="F3920" s="179">
        <f>SUM(F3918:F3919)</f>
        <v>54.58</v>
      </c>
      <c r="G3920" s="144"/>
    </row>
    <row r="3921" spans="1:7" x14ac:dyDescent="0.2">
      <c r="A3921" s="178"/>
      <c r="B3921" s="178"/>
      <c r="C3921" s="178"/>
      <c r="D3921" s="178"/>
      <c r="E3921" s="178"/>
      <c r="F3921" s="178"/>
      <c r="G3921" s="144"/>
    </row>
    <row r="3922" spans="1:7" ht="31.5" x14ac:dyDescent="0.2">
      <c r="A3922" s="314" t="s">
        <v>4962</v>
      </c>
      <c r="B3922" s="314"/>
      <c r="C3922" s="314"/>
      <c r="D3922" s="314"/>
      <c r="E3922" s="314"/>
      <c r="F3922" s="314"/>
      <c r="G3922" s="171" t="s">
        <v>4155</v>
      </c>
    </row>
    <row r="3923" spans="1:7" x14ac:dyDescent="0.2">
      <c r="G3923" s="144"/>
    </row>
    <row r="3924" spans="1:7" ht="21" x14ac:dyDescent="0.2">
      <c r="A3924" s="175" t="s">
        <v>4118</v>
      </c>
      <c r="B3924" s="174" t="s">
        <v>4117</v>
      </c>
      <c r="C3924" s="171" t="s">
        <v>4114</v>
      </c>
      <c r="D3924" s="171" t="s">
        <v>4113</v>
      </c>
      <c r="E3924" s="171" t="s">
        <v>4112</v>
      </c>
      <c r="F3924" s="182" t="s">
        <v>4116</v>
      </c>
      <c r="G3924" s="181" t="s">
        <v>4115</v>
      </c>
    </row>
    <row r="3925" spans="1:7" x14ac:dyDescent="0.2">
      <c r="A3925" s="162">
        <v>8</v>
      </c>
      <c r="B3925" s="128" t="s">
        <v>4141</v>
      </c>
      <c r="C3925" s="152">
        <v>5.65</v>
      </c>
      <c r="D3925" s="152">
        <v>12.31</v>
      </c>
      <c r="E3925" s="83">
        <v>117.99</v>
      </c>
      <c r="F3925" s="127">
        <v>0.14099999999999999</v>
      </c>
      <c r="G3925" s="161">
        <f>TRUNC(F3925*D3925,2)</f>
        <v>1.73</v>
      </c>
    </row>
    <row r="3926" spans="1:7" x14ac:dyDescent="0.2">
      <c r="A3926" s="149">
        <v>12</v>
      </c>
      <c r="B3926" s="138" t="s">
        <v>4213</v>
      </c>
      <c r="C3926" s="152">
        <v>8.56</v>
      </c>
      <c r="D3926" s="152">
        <v>18.649999999999999</v>
      </c>
      <c r="E3926" s="83">
        <v>117.99</v>
      </c>
      <c r="F3926" s="137">
        <v>0.14099999999999999</v>
      </c>
      <c r="G3926" s="161">
        <f>TRUNC(F3926*D3926,2)</f>
        <v>2.62</v>
      </c>
    </row>
    <row r="3927" spans="1:7" x14ac:dyDescent="0.2">
      <c r="A3927" s="311" t="s">
        <v>4138</v>
      </c>
      <c r="B3927" s="311"/>
      <c r="C3927" s="311"/>
      <c r="D3927" s="311"/>
      <c r="E3927" s="311"/>
      <c r="F3927" s="311"/>
      <c r="G3927" s="155">
        <f>SUM(G3925:G3926)</f>
        <v>4.3499999999999996</v>
      </c>
    </row>
    <row r="3928" spans="1:7" x14ac:dyDescent="0.2">
      <c r="G3928" s="144"/>
    </row>
    <row r="3929" spans="1:7" ht="21" x14ac:dyDescent="0.2">
      <c r="A3929" s="175" t="s">
        <v>4118</v>
      </c>
      <c r="B3929" s="174" t="s">
        <v>4130</v>
      </c>
      <c r="C3929" s="171" t="s">
        <v>4129</v>
      </c>
      <c r="D3929" s="171" t="s">
        <v>4128</v>
      </c>
      <c r="E3929" s="171" t="s">
        <v>4116</v>
      </c>
      <c r="F3929" s="173" t="s">
        <v>4127</v>
      </c>
      <c r="G3929" s="144"/>
    </row>
    <row r="3930" spans="1:7" x14ac:dyDescent="0.2">
      <c r="A3930" s="129">
        <v>3250</v>
      </c>
      <c r="B3930" s="128" t="s">
        <v>4963</v>
      </c>
      <c r="C3930" s="127" t="s">
        <v>3287</v>
      </c>
      <c r="D3930" s="127">
        <v>7.91</v>
      </c>
      <c r="E3930" s="127" t="s">
        <v>3616</v>
      </c>
      <c r="F3930" s="127">
        <f>TRUNC(E3930*D3930,2)</f>
        <v>7.91</v>
      </c>
      <c r="G3930" s="144"/>
    </row>
    <row r="3931" spans="1:7" x14ac:dyDescent="0.2">
      <c r="A3931" s="311" t="s">
        <v>4125</v>
      </c>
      <c r="B3931" s="311"/>
      <c r="C3931" s="311"/>
      <c r="D3931" s="311"/>
      <c r="E3931" s="311"/>
      <c r="F3931" s="165">
        <f>F3930</f>
        <v>7.91</v>
      </c>
      <c r="G3931" s="144"/>
    </row>
    <row r="3932" spans="1:7" x14ac:dyDescent="0.2">
      <c r="G3932" s="144"/>
    </row>
    <row r="3933" spans="1:7" x14ac:dyDescent="0.2">
      <c r="A3933" s="312" t="s">
        <v>4124</v>
      </c>
      <c r="B3933" s="312"/>
      <c r="C3933" s="312"/>
      <c r="D3933" s="312"/>
      <c r="E3933" s="312"/>
      <c r="F3933" s="173">
        <f>F3931+G3927</f>
        <v>12.26</v>
      </c>
      <c r="G3933" s="144"/>
    </row>
    <row r="3934" spans="1:7" x14ac:dyDescent="0.2">
      <c r="A3934" s="312" t="s">
        <v>4742</v>
      </c>
      <c r="B3934" s="312"/>
      <c r="C3934" s="312"/>
      <c r="D3934" s="312"/>
      <c r="E3934" s="313"/>
      <c r="F3934" s="180">
        <f>TRUNC('compos apresentar'!F3933*bdi!$D$19,2)</f>
        <v>2.4900000000000002</v>
      </c>
      <c r="G3934" s="144"/>
    </row>
    <row r="3935" spans="1:7" x14ac:dyDescent="0.2">
      <c r="A3935" s="312" t="s">
        <v>4123</v>
      </c>
      <c r="B3935" s="312"/>
      <c r="C3935" s="312"/>
      <c r="D3935" s="312"/>
      <c r="E3935" s="312"/>
      <c r="F3935" s="179">
        <f>SUM(F3933:F3934)</f>
        <v>14.75</v>
      </c>
      <c r="G3935" s="144"/>
    </row>
    <row r="3936" spans="1:7" x14ac:dyDescent="0.2">
      <c r="A3936" s="178"/>
      <c r="B3936" s="178"/>
      <c r="C3936" s="178"/>
      <c r="D3936" s="178"/>
      <c r="E3936" s="178"/>
      <c r="F3936" s="178"/>
      <c r="G3936" s="144"/>
    </row>
    <row r="3937" spans="1:7" x14ac:dyDescent="0.2">
      <c r="A3937" s="178"/>
      <c r="B3937" s="178"/>
      <c r="C3937" s="178"/>
      <c r="D3937" s="178"/>
      <c r="E3937" s="178"/>
      <c r="F3937" s="178"/>
      <c r="G3937" s="144"/>
    </row>
    <row r="3938" spans="1:7" ht="31.5" x14ac:dyDescent="0.2">
      <c r="A3938" s="314" t="s">
        <v>4964</v>
      </c>
      <c r="B3938" s="314"/>
      <c r="C3938" s="314"/>
      <c r="D3938" s="314"/>
      <c r="E3938" s="314"/>
      <c r="F3938" s="314"/>
      <c r="G3938" s="171" t="s">
        <v>4155</v>
      </c>
    </row>
    <row r="3939" spans="1:7" x14ac:dyDescent="0.2">
      <c r="G3939" s="144"/>
    </row>
    <row r="3940" spans="1:7" ht="21" x14ac:dyDescent="0.2">
      <c r="A3940" s="175" t="s">
        <v>4118</v>
      </c>
      <c r="B3940" s="174" t="s">
        <v>4117</v>
      </c>
      <c r="C3940" s="171" t="s">
        <v>4114</v>
      </c>
      <c r="D3940" s="171" t="s">
        <v>4113</v>
      </c>
      <c r="E3940" s="171" t="s">
        <v>4112</v>
      </c>
      <c r="F3940" s="182" t="s">
        <v>4116</v>
      </c>
      <c r="G3940" s="181" t="s">
        <v>4115</v>
      </c>
    </row>
    <row r="3941" spans="1:7" x14ac:dyDescent="0.2">
      <c r="A3941" s="162">
        <v>8</v>
      </c>
      <c r="B3941" s="128" t="s">
        <v>4141</v>
      </c>
      <c r="C3941" s="152">
        <v>5.65</v>
      </c>
      <c r="D3941" s="152">
        <v>12.31</v>
      </c>
      <c r="E3941" s="83">
        <v>117.99</v>
      </c>
      <c r="F3941" s="127">
        <v>0.13100000000000001</v>
      </c>
      <c r="G3941" s="161">
        <f>TRUNC(F3941*D3941,2)</f>
        <v>1.61</v>
      </c>
    </row>
    <row r="3942" spans="1:7" x14ac:dyDescent="0.2">
      <c r="A3942" s="149">
        <v>12</v>
      </c>
      <c r="B3942" s="138" t="s">
        <v>4213</v>
      </c>
      <c r="C3942" s="152">
        <v>8.56</v>
      </c>
      <c r="D3942" s="152">
        <v>18.649999999999999</v>
      </c>
      <c r="E3942" s="83">
        <v>117.99</v>
      </c>
      <c r="F3942" s="137">
        <v>0.13100000000000001</v>
      </c>
      <c r="G3942" s="161">
        <f>TRUNC(F3942*D3942,2)</f>
        <v>2.44</v>
      </c>
    </row>
    <row r="3943" spans="1:7" x14ac:dyDescent="0.2">
      <c r="A3943" s="311" t="s">
        <v>4138</v>
      </c>
      <c r="B3943" s="311"/>
      <c r="C3943" s="311"/>
      <c r="D3943" s="311"/>
      <c r="E3943" s="311"/>
      <c r="F3943" s="311"/>
      <c r="G3943" s="155">
        <f>SUM(G3941:G3942)</f>
        <v>4.05</v>
      </c>
    </row>
    <row r="3944" spans="1:7" x14ac:dyDescent="0.2">
      <c r="G3944" s="144"/>
    </row>
    <row r="3945" spans="1:7" ht="21" x14ac:dyDescent="0.2">
      <c r="A3945" s="175" t="s">
        <v>4118</v>
      </c>
      <c r="B3945" s="174" t="s">
        <v>4130</v>
      </c>
      <c r="C3945" s="171" t="s">
        <v>4129</v>
      </c>
      <c r="D3945" s="171" t="s">
        <v>4128</v>
      </c>
      <c r="E3945" s="171" t="s">
        <v>4116</v>
      </c>
      <c r="F3945" s="173" t="s">
        <v>4127</v>
      </c>
      <c r="G3945" s="144"/>
    </row>
    <row r="3946" spans="1:7" x14ac:dyDescent="0.2">
      <c r="A3946" s="129">
        <v>3254</v>
      </c>
      <c r="B3946" s="128" t="s">
        <v>4965</v>
      </c>
      <c r="C3946" s="127" t="s">
        <v>3287</v>
      </c>
      <c r="D3946" s="127">
        <v>5.63</v>
      </c>
      <c r="E3946" s="127" t="s">
        <v>3616</v>
      </c>
      <c r="F3946" s="127">
        <f>TRUNC(E3946*D3946,2)</f>
        <v>5.63</v>
      </c>
      <c r="G3946" s="144"/>
    </row>
    <row r="3947" spans="1:7" x14ac:dyDescent="0.2">
      <c r="A3947" s="311" t="s">
        <v>4125</v>
      </c>
      <c r="B3947" s="311"/>
      <c r="C3947" s="311"/>
      <c r="D3947" s="311"/>
      <c r="E3947" s="311"/>
      <c r="F3947" s="165">
        <f>F3946</f>
        <v>5.63</v>
      </c>
      <c r="G3947" s="144"/>
    </row>
    <row r="3948" spans="1:7" x14ac:dyDescent="0.2">
      <c r="G3948" s="144"/>
    </row>
    <row r="3949" spans="1:7" x14ac:dyDescent="0.2">
      <c r="A3949" s="312" t="s">
        <v>4124</v>
      </c>
      <c r="B3949" s="312"/>
      <c r="C3949" s="312"/>
      <c r="D3949" s="312"/>
      <c r="E3949" s="312"/>
      <c r="F3949" s="173">
        <f>F3947+G3943</f>
        <v>9.68</v>
      </c>
      <c r="G3949" s="144"/>
    </row>
    <row r="3950" spans="1:7" x14ac:dyDescent="0.2">
      <c r="A3950" s="312" t="s">
        <v>4742</v>
      </c>
      <c r="B3950" s="312"/>
      <c r="C3950" s="312"/>
      <c r="D3950" s="312"/>
      <c r="E3950" s="313"/>
      <c r="F3950" s="180">
        <f>TRUNC('compos apresentar'!F3949*bdi!$D$19,2)</f>
        <v>1.96</v>
      </c>
      <c r="G3950" s="144"/>
    </row>
    <row r="3951" spans="1:7" x14ac:dyDescent="0.2">
      <c r="A3951" s="312" t="s">
        <v>4123</v>
      </c>
      <c r="B3951" s="312"/>
      <c r="C3951" s="312"/>
      <c r="D3951" s="312"/>
      <c r="E3951" s="312"/>
      <c r="F3951" s="179">
        <f>SUM(F3949:F3950)</f>
        <v>11.64</v>
      </c>
      <c r="G3951" s="144"/>
    </row>
    <row r="3952" spans="1:7" x14ac:dyDescent="0.2">
      <c r="A3952" s="178"/>
      <c r="B3952" s="178"/>
      <c r="C3952" s="178"/>
      <c r="D3952" s="178"/>
      <c r="E3952" s="178"/>
      <c r="F3952" s="178"/>
      <c r="G3952" s="144"/>
    </row>
    <row r="3953" spans="1:7" x14ac:dyDescent="0.2">
      <c r="G3953" s="144"/>
    </row>
    <row r="3954" spans="1:7" ht="31.5" x14ac:dyDescent="0.2">
      <c r="A3954" s="314" t="s">
        <v>4586</v>
      </c>
      <c r="B3954" s="314"/>
      <c r="C3954" s="314"/>
      <c r="D3954" s="314"/>
      <c r="E3954" s="314"/>
      <c r="F3954" s="314"/>
      <c r="G3954" s="171" t="s">
        <v>4155</v>
      </c>
    </row>
    <row r="3955" spans="1:7" x14ac:dyDescent="0.2">
      <c r="G3955" s="144"/>
    </row>
    <row r="3956" spans="1:7" ht="21" x14ac:dyDescent="0.2">
      <c r="A3956" s="175" t="s">
        <v>4118</v>
      </c>
      <c r="B3956" s="174" t="s">
        <v>4117</v>
      </c>
      <c r="C3956" s="171" t="s">
        <v>4114</v>
      </c>
      <c r="D3956" s="171" t="s">
        <v>4113</v>
      </c>
      <c r="E3956" s="171" t="s">
        <v>4112</v>
      </c>
      <c r="F3956" s="182" t="s">
        <v>4116</v>
      </c>
      <c r="G3956" s="181" t="s">
        <v>4115</v>
      </c>
    </row>
    <row r="3957" spans="1:7" x14ac:dyDescent="0.2">
      <c r="A3957" s="162">
        <v>12</v>
      </c>
      <c r="B3957" s="128" t="s">
        <v>4213</v>
      </c>
      <c r="C3957" s="152">
        <v>8.56</v>
      </c>
      <c r="D3957" s="152">
        <v>18.649999999999999</v>
      </c>
      <c r="E3957" s="83">
        <v>117.99</v>
      </c>
      <c r="F3957" s="127">
        <v>0.13200000000000001</v>
      </c>
      <c r="G3957" s="161">
        <f>TRUNC(F3957*D3957,2)</f>
        <v>2.46</v>
      </c>
    </row>
    <row r="3958" spans="1:7" x14ac:dyDescent="0.2">
      <c r="A3958" s="149">
        <v>8</v>
      </c>
      <c r="B3958" s="138" t="s">
        <v>4141</v>
      </c>
      <c r="C3958" s="152">
        <v>5.65</v>
      </c>
      <c r="D3958" s="152">
        <v>12.31</v>
      </c>
      <c r="E3958" s="83">
        <v>117.99</v>
      </c>
      <c r="F3958" s="137">
        <v>0.13</v>
      </c>
      <c r="G3958" s="161">
        <f>TRUNC(F3958*D3958,2)</f>
        <v>1.6</v>
      </c>
    </row>
    <row r="3959" spans="1:7" x14ac:dyDescent="0.2">
      <c r="A3959" s="311" t="s">
        <v>4138</v>
      </c>
      <c r="B3959" s="311"/>
      <c r="C3959" s="311"/>
      <c r="D3959" s="311"/>
      <c r="E3959" s="311"/>
      <c r="F3959" s="311"/>
      <c r="G3959" s="155">
        <f>SUM(G3957:G3958)</f>
        <v>4.0600000000000005</v>
      </c>
    </row>
    <row r="3960" spans="1:7" x14ac:dyDescent="0.2">
      <c r="G3960" s="144"/>
    </row>
    <row r="3961" spans="1:7" ht="21" x14ac:dyDescent="0.2">
      <c r="A3961" s="175" t="s">
        <v>4118</v>
      </c>
      <c r="B3961" s="174" t="s">
        <v>4130</v>
      </c>
      <c r="C3961" s="171" t="s">
        <v>4129</v>
      </c>
      <c r="D3961" s="171" t="s">
        <v>4128</v>
      </c>
      <c r="E3961" s="171" t="s">
        <v>4116</v>
      </c>
      <c r="F3961" s="173" t="s">
        <v>4127</v>
      </c>
      <c r="G3961" s="144"/>
    </row>
    <row r="3962" spans="1:7" x14ac:dyDescent="0.2">
      <c r="A3962" s="129">
        <v>3240</v>
      </c>
      <c r="B3962" s="128" t="s">
        <v>3967</v>
      </c>
      <c r="C3962" s="127" t="s">
        <v>3287</v>
      </c>
      <c r="D3962" s="127">
        <v>3.19</v>
      </c>
      <c r="E3962" s="127">
        <v>1</v>
      </c>
      <c r="F3962" s="127">
        <f>TRUNC(E3962*D3962,2)</f>
        <v>3.19</v>
      </c>
      <c r="G3962" s="144"/>
    </row>
    <row r="3963" spans="1:7" x14ac:dyDescent="0.2">
      <c r="A3963" s="311" t="s">
        <v>4125</v>
      </c>
      <c r="B3963" s="311"/>
      <c r="C3963" s="311"/>
      <c r="D3963" s="311"/>
      <c r="E3963" s="311"/>
      <c r="F3963" s="165">
        <f>F3962</f>
        <v>3.19</v>
      </c>
      <c r="G3963" s="144"/>
    </row>
    <row r="3964" spans="1:7" x14ac:dyDescent="0.2">
      <c r="G3964" s="144"/>
    </row>
    <row r="3965" spans="1:7" x14ac:dyDescent="0.2">
      <c r="A3965" s="312" t="s">
        <v>4124</v>
      </c>
      <c r="B3965" s="312"/>
      <c r="C3965" s="312"/>
      <c r="D3965" s="312"/>
      <c r="E3965" s="312"/>
      <c r="F3965" s="173">
        <f>F3963+G3959</f>
        <v>7.25</v>
      </c>
      <c r="G3965" s="144"/>
    </row>
    <row r="3966" spans="1:7" ht="12.75" customHeight="1" x14ac:dyDescent="0.2">
      <c r="A3966" s="312" t="s">
        <v>4742</v>
      </c>
      <c r="B3966" s="312"/>
      <c r="C3966" s="312"/>
      <c r="D3966" s="312"/>
      <c r="E3966" s="313"/>
      <c r="F3966" s="180">
        <f>TRUNC('compos apresentar'!F3965*bdi!$D$19,2)</f>
        <v>1.47</v>
      </c>
      <c r="G3966" s="144"/>
    </row>
    <row r="3967" spans="1:7" x14ac:dyDescent="0.2">
      <c r="A3967" s="312" t="s">
        <v>4123</v>
      </c>
      <c r="B3967" s="312"/>
      <c r="C3967" s="312"/>
      <c r="D3967" s="312"/>
      <c r="E3967" s="312"/>
      <c r="F3967" s="179">
        <f>SUM(F3965:F3966)</f>
        <v>8.7200000000000006</v>
      </c>
      <c r="G3967" s="144"/>
    </row>
    <row r="3968" spans="1:7" x14ac:dyDescent="0.2">
      <c r="G3968" s="144"/>
    </row>
    <row r="3969" spans="1:7" ht="31.5" x14ac:dyDescent="0.2">
      <c r="A3969" s="324" t="s">
        <v>4585</v>
      </c>
      <c r="B3969" s="325"/>
      <c r="C3969" s="325"/>
      <c r="D3969" s="325"/>
      <c r="E3969" s="325"/>
      <c r="F3969" s="326"/>
      <c r="G3969" s="171" t="s">
        <v>4155</v>
      </c>
    </row>
    <row r="3970" spans="1:7" x14ac:dyDescent="0.2">
      <c r="G3970" s="144"/>
    </row>
    <row r="3971" spans="1:7" ht="21" x14ac:dyDescent="0.2">
      <c r="A3971" s="175" t="s">
        <v>4118</v>
      </c>
      <c r="B3971" s="174" t="s">
        <v>4117</v>
      </c>
      <c r="C3971" s="171" t="s">
        <v>4114</v>
      </c>
      <c r="D3971" s="171" t="s">
        <v>4113</v>
      </c>
      <c r="E3971" s="171" t="s">
        <v>4112</v>
      </c>
      <c r="F3971" s="182" t="s">
        <v>4116</v>
      </c>
      <c r="G3971" s="181" t="s">
        <v>4115</v>
      </c>
    </row>
    <row r="3972" spans="1:7" x14ac:dyDescent="0.2">
      <c r="A3972" s="162">
        <v>12</v>
      </c>
      <c r="B3972" s="128" t="s">
        <v>4213</v>
      </c>
      <c r="C3972" s="152">
        <v>8.56</v>
      </c>
      <c r="D3972" s="152">
        <v>18.649999999999999</v>
      </c>
      <c r="E3972" s="83">
        <v>117.99</v>
      </c>
      <c r="F3972" s="127">
        <v>0.25</v>
      </c>
      <c r="G3972" s="161">
        <f>TRUNC(F3972*D3972,2)</f>
        <v>4.66</v>
      </c>
    </row>
    <row r="3973" spans="1:7" x14ac:dyDescent="0.2">
      <c r="A3973" s="149">
        <v>8</v>
      </c>
      <c r="B3973" s="138" t="s">
        <v>4141</v>
      </c>
      <c r="C3973" s="152">
        <v>5.65</v>
      </c>
      <c r="D3973" s="152">
        <v>12.31</v>
      </c>
      <c r="E3973" s="83">
        <v>117.99</v>
      </c>
      <c r="F3973" s="137">
        <v>0.59</v>
      </c>
      <c r="G3973" s="161">
        <f>TRUNC(F3973*D3973,2)</f>
        <v>7.26</v>
      </c>
    </row>
    <row r="3974" spans="1:7" x14ac:dyDescent="0.2">
      <c r="A3974" s="313" t="s">
        <v>4138</v>
      </c>
      <c r="B3974" s="321"/>
      <c r="C3974" s="321"/>
      <c r="D3974" s="321"/>
      <c r="E3974" s="321"/>
      <c r="F3974" s="322"/>
      <c r="G3974" s="155">
        <f>SUM(G3972:G3973)</f>
        <v>11.92</v>
      </c>
    </row>
    <row r="3975" spans="1:7" x14ac:dyDescent="0.2">
      <c r="G3975" s="144"/>
    </row>
    <row r="3976" spans="1:7" ht="21" x14ac:dyDescent="0.2">
      <c r="A3976" s="175" t="s">
        <v>4118</v>
      </c>
      <c r="B3976" s="174" t="s">
        <v>4130</v>
      </c>
      <c r="C3976" s="171" t="s">
        <v>4129</v>
      </c>
      <c r="D3976" s="171" t="s">
        <v>4128</v>
      </c>
      <c r="E3976" s="171" t="s">
        <v>4116</v>
      </c>
      <c r="F3976" s="173" t="s">
        <v>4127</v>
      </c>
      <c r="G3976" s="144"/>
    </row>
    <row r="3977" spans="1:7" x14ac:dyDescent="0.2">
      <c r="A3977" s="129">
        <v>3241</v>
      </c>
      <c r="B3977" s="128" t="s">
        <v>2487</v>
      </c>
      <c r="C3977" s="127" t="s">
        <v>3287</v>
      </c>
      <c r="D3977" s="127">
        <v>4.74</v>
      </c>
      <c r="E3977" s="127">
        <v>1</v>
      </c>
      <c r="F3977" s="127">
        <f>TRUNC(E3977*D3977,2)</f>
        <v>4.74</v>
      </c>
      <c r="G3977" s="144"/>
    </row>
    <row r="3978" spans="1:7" x14ac:dyDescent="0.2">
      <c r="A3978" s="313" t="s">
        <v>4125</v>
      </c>
      <c r="B3978" s="321"/>
      <c r="C3978" s="321"/>
      <c r="D3978" s="321"/>
      <c r="E3978" s="322"/>
      <c r="F3978" s="165">
        <f>F3977</f>
        <v>4.74</v>
      </c>
      <c r="G3978" s="144"/>
    </row>
    <row r="3979" spans="1:7" x14ac:dyDescent="0.2">
      <c r="G3979" s="144"/>
    </row>
    <row r="3980" spans="1:7" x14ac:dyDescent="0.2">
      <c r="A3980" s="313" t="s">
        <v>4124</v>
      </c>
      <c r="B3980" s="321"/>
      <c r="C3980" s="321"/>
      <c r="D3980" s="321"/>
      <c r="E3980" s="322"/>
      <c r="F3980" s="173">
        <f>F3978+G3974</f>
        <v>16.66</v>
      </c>
      <c r="G3980" s="144"/>
    </row>
    <row r="3981" spans="1:7" ht="12.75" customHeight="1" x14ac:dyDescent="0.2">
      <c r="A3981" s="312" t="s">
        <v>4742</v>
      </c>
      <c r="B3981" s="312"/>
      <c r="C3981" s="312"/>
      <c r="D3981" s="312"/>
      <c r="E3981" s="313"/>
      <c r="F3981" s="180">
        <f>TRUNC('compos apresentar'!F3980*bdi!$D$19,2)</f>
        <v>3.38</v>
      </c>
      <c r="G3981" s="144"/>
    </row>
    <row r="3982" spans="1:7" x14ac:dyDescent="0.2">
      <c r="A3982" s="313" t="s">
        <v>4123</v>
      </c>
      <c r="B3982" s="321"/>
      <c r="C3982" s="321"/>
      <c r="D3982" s="321"/>
      <c r="E3982" s="322"/>
      <c r="F3982" s="179">
        <f>SUM(F3980:F3981)</f>
        <v>20.04</v>
      </c>
      <c r="G3982" s="144"/>
    </row>
    <row r="3983" spans="1:7" x14ac:dyDescent="0.2">
      <c r="G3983" s="144"/>
    </row>
    <row r="3984" spans="1:7" x14ac:dyDescent="0.2">
      <c r="G3984" s="144"/>
    </row>
    <row r="3985" spans="1:7" ht="31.5" x14ac:dyDescent="0.2">
      <c r="A3985" s="314" t="s">
        <v>4584</v>
      </c>
      <c r="B3985" s="314"/>
      <c r="C3985" s="314"/>
      <c r="D3985" s="314"/>
      <c r="E3985" s="314"/>
      <c r="F3985" s="314"/>
      <c r="G3985" s="171" t="s">
        <v>4155</v>
      </c>
    </row>
    <row r="3986" spans="1:7" x14ac:dyDescent="0.2">
      <c r="G3986" s="144"/>
    </row>
    <row r="3987" spans="1:7" ht="21" x14ac:dyDescent="0.2">
      <c r="A3987" s="175" t="s">
        <v>4118</v>
      </c>
      <c r="B3987" s="174" t="s">
        <v>4117</v>
      </c>
      <c r="C3987" s="171" t="s">
        <v>4114</v>
      </c>
      <c r="D3987" s="171" t="s">
        <v>4113</v>
      </c>
      <c r="E3987" s="171" t="s">
        <v>4112</v>
      </c>
      <c r="F3987" s="182" t="s">
        <v>4116</v>
      </c>
      <c r="G3987" s="181" t="s">
        <v>4115</v>
      </c>
    </row>
    <row r="3988" spans="1:7" x14ac:dyDescent="0.2">
      <c r="A3988" s="162">
        <v>8</v>
      </c>
      <c r="B3988" s="128" t="s">
        <v>4141</v>
      </c>
      <c r="C3988" s="152">
        <v>5.65</v>
      </c>
      <c r="D3988" s="152">
        <v>12.31</v>
      </c>
      <c r="E3988" s="83">
        <v>117.99</v>
      </c>
      <c r="F3988" s="127">
        <v>0.10100000000000001</v>
      </c>
      <c r="G3988" s="161">
        <f>TRUNC(F3988*D3988,2)</f>
        <v>1.24</v>
      </c>
    </row>
    <row r="3989" spans="1:7" x14ac:dyDescent="0.2">
      <c r="A3989" s="149">
        <v>12</v>
      </c>
      <c r="B3989" s="138" t="s">
        <v>4213</v>
      </c>
      <c r="C3989" s="152">
        <v>8.56</v>
      </c>
      <c r="D3989" s="152">
        <v>18.649999999999999</v>
      </c>
      <c r="E3989" s="83">
        <v>117.99</v>
      </c>
      <c r="F3989" s="137">
        <v>0.10100000000000001</v>
      </c>
      <c r="G3989" s="161">
        <f>TRUNC(F3989*D3989,2)</f>
        <v>1.88</v>
      </c>
    </row>
    <row r="3990" spans="1:7" x14ac:dyDescent="0.2">
      <c r="A3990" s="311" t="s">
        <v>4138</v>
      </c>
      <c r="B3990" s="311"/>
      <c r="C3990" s="311"/>
      <c r="D3990" s="311"/>
      <c r="E3990" s="311"/>
      <c r="F3990" s="311"/>
      <c r="G3990" s="155">
        <f>SUM(G3988:G3989)</f>
        <v>3.12</v>
      </c>
    </row>
    <row r="3991" spans="1:7" x14ac:dyDescent="0.2">
      <c r="G3991" s="144"/>
    </row>
    <row r="3992" spans="1:7" ht="21" x14ac:dyDescent="0.2">
      <c r="A3992" s="175" t="s">
        <v>4118</v>
      </c>
      <c r="B3992" s="174" t="s">
        <v>4130</v>
      </c>
      <c r="C3992" s="171" t="s">
        <v>4129</v>
      </c>
      <c r="D3992" s="171" t="s">
        <v>4128</v>
      </c>
      <c r="E3992" s="171" t="s">
        <v>4116</v>
      </c>
      <c r="F3992" s="173" t="s">
        <v>4127</v>
      </c>
      <c r="G3992" s="144"/>
    </row>
    <row r="3993" spans="1:7" x14ac:dyDescent="0.2">
      <c r="A3993" s="129">
        <v>3246</v>
      </c>
      <c r="B3993" s="128" t="s">
        <v>3966</v>
      </c>
      <c r="C3993" s="127" t="s">
        <v>3287</v>
      </c>
      <c r="D3993" s="127">
        <v>2.17</v>
      </c>
      <c r="E3993" s="127">
        <v>1</v>
      </c>
      <c r="F3993" s="127">
        <f>TRUNC(E3993*D3993,2)</f>
        <v>2.17</v>
      </c>
      <c r="G3993" s="144"/>
    </row>
    <row r="3994" spans="1:7" x14ac:dyDescent="0.2">
      <c r="A3994" s="311" t="s">
        <v>4125</v>
      </c>
      <c r="B3994" s="311"/>
      <c r="C3994" s="311"/>
      <c r="D3994" s="311"/>
      <c r="E3994" s="311"/>
      <c r="F3994" s="165">
        <f>F3993</f>
        <v>2.17</v>
      </c>
      <c r="G3994" s="144"/>
    </row>
    <row r="3995" spans="1:7" x14ac:dyDescent="0.2">
      <c r="G3995" s="144"/>
    </row>
    <row r="3996" spans="1:7" x14ac:dyDescent="0.2">
      <c r="A3996" s="312" t="s">
        <v>4124</v>
      </c>
      <c r="B3996" s="312"/>
      <c r="C3996" s="312"/>
      <c r="D3996" s="312"/>
      <c r="E3996" s="312"/>
      <c r="F3996" s="173">
        <f>F3994+G3990</f>
        <v>5.29</v>
      </c>
      <c r="G3996" s="144"/>
    </row>
    <row r="3997" spans="1:7" ht="12.75" customHeight="1" x14ac:dyDescent="0.2">
      <c r="A3997" s="312" t="s">
        <v>4742</v>
      </c>
      <c r="B3997" s="312"/>
      <c r="C3997" s="312"/>
      <c r="D3997" s="312"/>
      <c r="E3997" s="313"/>
      <c r="F3997" s="180">
        <f>TRUNC('compos apresentar'!F3996*bdi!$D$19,2)</f>
        <v>1.07</v>
      </c>
      <c r="G3997" s="144"/>
    </row>
    <row r="3998" spans="1:7" x14ac:dyDescent="0.2">
      <c r="A3998" s="312" t="s">
        <v>4123</v>
      </c>
      <c r="B3998" s="312"/>
      <c r="C3998" s="312"/>
      <c r="D3998" s="312"/>
      <c r="E3998" s="312"/>
      <c r="F3998" s="179">
        <f>SUM(F3996:F3997)</f>
        <v>6.36</v>
      </c>
      <c r="G3998" s="144"/>
    </row>
    <row r="3999" spans="1:7" x14ac:dyDescent="0.2">
      <c r="A3999" s="178"/>
      <c r="B3999" s="178"/>
      <c r="C3999" s="178"/>
      <c r="D3999" s="178"/>
      <c r="E3999" s="178"/>
      <c r="F3999" s="178"/>
      <c r="G3999" s="144"/>
    </row>
    <row r="4000" spans="1:7" ht="31.5" x14ac:dyDescent="0.2">
      <c r="A4000" s="314" t="s">
        <v>4966</v>
      </c>
      <c r="B4000" s="314"/>
      <c r="C4000" s="314"/>
      <c r="D4000" s="314"/>
      <c r="E4000" s="314"/>
      <c r="F4000" s="314"/>
      <c r="G4000" s="171" t="s">
        <v>4155</v>
      </c>
    </row>
    <row r="4001" spans="1:7" x14ac:dyDescent="0.2">
      <c r="G4001" s="144"/>
    </row>
    <row r="4002" spans="1:7" ht="21" x14ac:dyDescent="0.2">
      <c r="A4002" s="175" t="s">
        <v>4118</v>
      </c>
      <c r="B4002" s="174" t="s">
        <v>4117</v>
      </c>
      <c r="C4002" s="171" t="s">
        <v>4114</v>
      </c>
      <c r="D4002" s="171" t="s">
        <v>4113</v>
      </c>
      <c r="E4002" s="171" t="s">
        <v>4112</v>
      </c>
      <c r="F4002" s="182" t="s">
        <v>4116</v>
      </c>
      <c r="G4002" s="181" t="s">
        <v>4115</v>
      </c>
    </row>
    <row r="4003" spans="1:7" x14ac:dyDescent="0.2">
      <c r="A4003" s="162">
        <v>8</v>
      </c>
      <c r="B4003" s="128" t="s">
        <v>4141</v>
      </c>
      <c r="C4003" s="152">
        <v>5.65</v>
      </c>
      <c r="D4003" s="152">
        <v>12.31</v>
      </c>
      <c r="E4003" s="83">
        <v>117.99</v>
      </c>
      <c r="F4003" s="127">
        <v>0.19500000000000001</v>
      </c>
      <c r="G4003" s="161">
        <f>TRUNC(F4003*D4003,2)</f>
        <v>2.4</v>
      </c>
    </row>
    <row r="4004" spans="1:7" x14ac:dyDescent="0.2">
      <c r="A4004" s="149">
        <v>12</v>
      </c>
      <c r="B4004" s="138" t="s">
        <v>4213</v>
      </c>
      <c r="C4004" s="152">
        <v>8.56</v>
      </c>
      <c r="D4004" s="152">
        <v>18.649999999999999</v>
      </c>
      <c r="E4004" s="83">
        <v>117.99</v>
      </c>
      <c r="F4004" s="137">
        <v>0.19</v>
      </c>
      <c r="G4004" s="161">
        <f>TRUNC(F4004*D4004,2)</f>
        <v>3.54</v>
      </c>
    </row>
    <row r="4005" spans="1:7" x14ac:dyDescent="0.2">
      <c r="A4005" s="311" t="s">
        <v>4138</v>
      </c>
      <c r="B4005" s="311"/>
      <c r="C4005" s="311"/>
      <c r="D4005" s="311"/>
      <c r="E4005" s="311"/>
      <c r="F4005" s="311"/>
      <c r="G4005" s="155">
        <f>SUM(G4003:G4004)</f>
        <v>5.9399999999999995</v>
      </c>
    </row>
    <row r="4006" spans="1:7" x14ac:dyDescent="0.2">
      <c r="G4006" s="144"/>
    </row>
    <row r="4007" spans="1:7" ht="21" x14ac:dyDescent="0.2">
      <c r="A4007" s="175" t="s">
        <v>4118</v>
      </c>
      <c r="B4007" s="174" t="s">
        <v>4130</v>
      </c>
      <c r="C4007" s="171" t="s">
        <v>4129</v>
      </c>
      <c r="D4007" s="171" t="s">
        <v>4128</v>
      </c>
      <c r="E4007" s="171" t="s">
        <v>4116</v>
      </c>
      <c r="F4007" s="173" t="s">
        <v>4127</v>
      </c>
      <c r="G4007" s="144"/>
    </row>
    <row r="4008" spans="1:7" ht="22.5" x14ac:dyDescent="0.2">
      <c r="A4008" s="129" t="s">
        <v>4967</v>
      </c>
      <c r="B4008" s="128" t="s">
        <v>4968</v>
      </c>
      <c r="C4008" s="127" t="s">
        <v>3287</v>
      </c>
      <c r="D4008" s="127">
        <v>45.96</v>
      </c>
      <c r="E4008" s="127">
        <v>1</v>
      </c>
      <c r="F4008" s="127">
        <f>TRUNC(E4008*D4008,2)</f>
        <v>45.96</v>
      </c>
      <c r="G4008" s="144"/>
    </row>
    <row r="4009" spans="1:7" x14ac:dyDescent="0.2">
      <c r="A4009" s="311" t="s">
        <v>4125</v>
      </c>
      <c r="B4009" s="311"/>
      <c r="C4009" s="311"/>
      <c r="D4009" s="311"/>
      <c r="E4009" s="311"/>
      <c r="F4009" s="165">
        <f>F4008</f>
        <v>45.96</v>
      </c>
      <c r="G4009" s="144"/>
    </row>
    <row r="4010" spans="1:7" x14ac:dyDescent="0.2">
      <c r="G4010" s="144"/>
    </row>
    <row r="4011" spans="1:7" x14ac:dyDescent="0.2">
      <c r="A4011" s="312" t="s">
        <v>4124</v>
      </c>
      <c r="B4011" s="312"/>
      <c r="C4011" s="312"/>
      <c r="D4011" s="312"/>
      <c r="E4011" s="312"/>
      <c r="F4011" s="173">
        <f>F4009+G4005</f>
        <v>51.9</v>
      </c>
      <c r="G4011" s="144"/>
    </row>
    <row r="4012" spans="1:7" x14ac:dyDescent="0.2">
      <c r="A4012" s="312" t="s">
        <v>4742</v>
      </c>
      <c r="B4012" s="312"/>
      <c r="C4012" s="312"/>
      <c r="D4012" s="312"/>
      <c r="E4012" s="313"/>
      <c r="F4012" s="180">
        <f>TRUNC('compos apresentar'!F4011*bdi!$D$19,2)</f>
        <v>10.55</v>
      </c>
      <c r="G4012" s="144"/>
    </row>
    <row r="4013" spans="1:7" x14ac:dyDescent="0.2">
      <c r="A4013" s="312" t="s">
        <v>4123</v>
      </c>
      <c r="B4013" s="312"/>
      <c r="C4013" s="312"/>
      <c r="D4013" s="312"/>
      <c r="E4013" s="312"/>
      <c r="F4013" s="179">
        <f>SUM(F4011:F4012)</f>
        <v>62.45</v>
      </c>
      <c r="G4013" s="144"/>
    </row>
    <row r="4014" spans="1:7" x14ac:dyDescent="0.2">
      <c r="A4014" s="178"/>
      <c r="B4014" s="178"/>
      <c r="C4014" s="178"/>
      <c r="D4014" s="178"/>
      <c r="E4014" s="178"/>
      <c r="F4014" s="178"/>
      <c r="G4014" s="144"/>
    </row>
    <row r="4015" spans="1:7" ht="31.5" x14ac:dyDescent="0.2">
      <c r="A4015" s="314" t="s">
        <v>4969</v>
      </c>
      <c r="B4015" s="314"/>
      <c r="C4015" s="314"/>
      <c r="D4015" s="314"/>
      <c r="E4015" s="314"/>
      <c r="F4015" s="314"/>
      <c r="G4015" s="171" t="s">
        <v>4155</v>
      </c>
    </row>
    <row r="4016" spans="1:7" x14ac:dyDescent="0.2">
      <c r="G4016" s="144"/>
    </row>
    <row r="4017" spans="1:7" ht="21" x14ac:dyDescent="0.2">
      <c r="A4017" s="175" t="s">
        <v>4118</v>
      </c>
      <c r="B4017" s="174" t="s">
        <v>4117</v>
      </c>
      <c r="C4017" s="171" t="s">
        <v>4114</v>
      </c>
      <c r="D4017" s="171" t="s">
        <v>4113</v>
      </c>
      <c r="E4017" s="171" t="s">
        <v>4112</v>
      </c>
      <c r="F4017" s="182" t="s">
        <v>4116</v>
      </c>
      <c r="G4017" s="181" t="s">
        <v>4115</v>
      </c>
    </row>
    <row r="4018" spans="1:7" x14ac:dyDescent="0.2">
      <c r="A4018" s="162">
        <v>8</v>
      </c>
      <c r="B4018" s="128" t="s">
        <v>4141</v>
      </c>
      <c r="C4018" s="152">
        <v>5.65</v>
      </c>
      <c r="D4018" s="152">
        <v>12.31</v>
      </c>
      <c r="E4018" s="83">
        <v>117.99</v>
      </c>
      <c r="F4018" s="127">
        <v>0.19500000000000001</v>
      </c>
      <c r="G4018" s="161">
        <f>TRUNC(F4018*D4018,2)</f>
        <v>2.4</v>
      </c>
    </row>
    <row r="4019" spans="1:7" x14ac:dyDescent="0.2">
      <c r="A4019" s="149">
        <v>12</v>
      </c>
      <c r="B4019" s="138" t="s">
        <v>4213</v>
      </c>
      <c r="C4019" s="152">
        <v>8.56</v>
      </c>
      <c r="D4019" s="152">
        <v>18.649999999999999</v>
      </c>
      <c r="E4019" s="83">
        <v>117.99</v>
      </c>
      <c r="F4019" s="137">
        <v>0.19</v>
      </c>
      <c r="G4019" s="161">
        <f>TRUNC(F4019*D4019,2)</f>
        <v>3.54</v>
      </c>
    </row>
    <row r="4020" spans="1:7" x14ac:dyDescent="0.2">
      <c r="A4020" s="311" t="s">
        <v>4138</v>
      </c>
      <c r="B4020" s="311"/>
      <c r="C4020" s="311"/>
      <c r="D4020" s="311"/>
      <c r="E4020" s="311"/>
      <c r="F4020" s="311"/>
      <c r="G4020" s="155">
        <f>SUM(G4018:G4019)</f>
        <v>5.9399999999999995</v>
      </c>
    </row>
    <row r="4021" spans="1:7" x14ac:dyDescent="0.2">
      <c r="G4021" s="144"/>
    </row>
    <row r="4022" spans="1:7" ht="21" x14ac:dyDescent="0.2">
      <c r="A4022" s="175" t="s">
        <v>4118</v>
      </c>
      <c r="B4022" s="174" t="s">
        <v>4130</v>
      </c>
      <c r="C4022" s="171" t="s">
        <v>4129</v>
      </c>
      <c r="D4022" s="171" t="s">
        <v>4128</v>
      </c>
      <c r="E4022" s="171" t="s">
        <v>4116</v>
      </c>
      <c r="F4022" s="173" t="s">
        <v>4127</v>
      </c>
      <c r="G4022" s="144"/>
    </row>
    <row r="4023" spans="1:7" ht="33.75" x14ac:dyDescent="0.2">
      <c r="A4023" s="129" t="s">
        <v>4970</v>
      </c>
      <c r="B4023" s="128" t="s">
        <v>4971</v>
      </c>
      <c r="C4023" s="127" t="s">
        <v>3287</v>
      </c>
      <c r="D4023" s="127">
        <v>19.5</v>
      </c>
      <c r="E4023" s="127">
        <v>1</v>
      </c>
      <c r="F4023" s="127">
        <f>TRUNC(E4023*D4023,2)</f>
        <v>19.5</v>
      </c>
      <c r="G4023" s="144"/>
    </row>
    <row r="4024" spans="1:7" x14ac:dyDescent="0.2">
      <c r="A4024" s="311" t="s">
        <v>4125</v>
      </c>
      <c r="B4024" s="311"/>
      <c r="C4024" s="311"/>
      <c r="D4024" s="311"/>
      <c r="E4024" s="311"/>
      <c r="F4024" s="165">
        <f>F4023</f>
        <v>19.5</v>
      </c>
      <c r="G4024" s="144"/>
    </row>
    <row r="4025" spans="1:7" x14ac:dyDescent="0.2">
      <c r="G4025" s="144"/>
    </row>
    <row r="4026" spans="1:7" x14ac:dyDescent="0.2">
      <c r="A4026" s="312" t="s">
        <v>4124</v>
      </c>
      <c r="B4026" s="312"/>
      <c r="C4026" s="312"/>
      <c r="D4026" s="312"/>
      <c r="E4026" s="312"/>
      <c r="F4026" s="173">
        <f>F4024+G4020</f>
        <v>25.439999999999998</v>
      </c>
      <c r="G4026" s="144"/>
    </row>
    <row r="4027" spans="1:7" x14ac:dyDescent="0.2">
      <c r="A4027" s="312" t="s">
        <v>4742</v>
      </c>
      <c r="B4027" s="312"/>
      <c r="C4027" s="312"/>
      <c r="D4027" s="312"/>
      <c r="E4027" s="313"/>
      <c r="F4027" s="180">
        <f>TRUNC('compos apresentar'!F4026*bdi!$D$19,2)</f>
        <v>5.17</v>
      </c>
      <c r="G4027" s="144"/>
    </row>
    <row r="4028" spans="1:7" x14ac:dyDescent="0.2">
      <c r="A4028" s="312" t="s">
        <v>4123</v>
      </c>
      <c r="B4028" s="312"/>
      <c r="C4028" s="312"/>
      <c r="D4028" s="312"/>
      <c r="E4028" s="312"/>
      <c r="F4028" s="179">
        <f>SUM(F4026:F4027)</f>
        <v>30.61</v>
      </c>
      <c r="G4028" s="144"/>
    </row>
    <row r="4029" spans="1:7" x14ac:dyDescent="0.2">
      <c r="A4029" s="178"/>
      <c r="B4029" s="178"/>
      <c r="C4029" s="178"/>
      <c r="D4029" s="178"/>
      <c r="E4029" s="178"/>
      <c r="F4029" s="178"/>
      <c r="G4029" s="144"/>
    </row>
    <row r="4030" spans="1:7" x14ac:dyDescent="0.2">
      <c r="G4030" s="144"/>
    </row>
    <row r="4031" spans="1:7" ht="30.6" customHeight="1" x14ac:dyDescent="0.2">
      <c r="A4031" s="314" t="s">
        <v>4583</v>
      </c>
      <c r="B4031" s="314"/>
      <c r="C4031" s="314"/>
      <c r="D4031" s="314"/>
      <c r="E4031" s="314"/>
      <c r="F4031" s="314"/>
      <c r="G4031" s="171" t="s">
        <v>4155</v>
      </c>
    </row>
    <row r="4032" spans="1:7" x14ac:dyDescent="0.2">
      <c r="G4032" s="144"/>
    </row>
    <row r="4033" spans="1:7" ht="21" x14ac:dyDescent="0.2">
      <c r="A4033" s="175" t="s">
        <v>4118</v>
      </c>
      <c r="B4033" s="174" t="s">
        <v>4117</v>
      </c>
      <c r="C4033" s="171" t="s">
        <v>4114</v>
      </c>
      <c r="D4033" s="171" t="s">
        <v>4113</v>
      </c>
      <c r="E4033" s="171" t="s">
        <v>4112</v>
      </c>
      <c r="F4033" s="182" t="s">
        <v>4116</v>
      </c>
      <c r="G4033" s="181" t="s">
        <v>4115</v>
      </c>
    </row>
    <row r="4034" spans="1:7" x14ac:dyDescent="0.2">
      <c r="A4034" s="162">
        <v>5</v>
      </c>
      <c r="B4034" s="128" t="s">
        <v>3745</v>
      </c>
      <c r="C4034" s="152">
        <v>5.12</v>
      </c>
      <c r="D4034" s="152">
        <v>11.16</v>
      </c>
      <c r="E4034" s="83">
        <v>117.99</v>
      </c>
      <c r="F4034" s="127">
        <v>0.99209999999999998</v>
      </c>
      <c r="G4034" s="161">
        <f>TRUNC(F4034*D4034,2)</f>
        <v>11.07</v>
      </c>
    </row>
    <row r="4035" spans="1:7" x14ac:dyDescent="0.2">
      <c r="A4035" s="149">
        <v>25</v>
      </c>
      <c r="B4035" s="138" t="s">
        <v>3809</v>
      </c>
      <c r="C4035" s="152">
        <v>8.69</v>
      </c>
      <c r="D4035" s="152">
        <v>18.940000000000001</v>
      </c>
      <c r="E4035" s="83">
        <v>117.99</v>
      </c>
      <c r="F4035" s="137">
        <v>0.10100000000000001</v>
      </c>
      <c r="G4035" s="161">
        <f>TRUNC(F4035*D4035,2)</f>
        <v>1.91</v>
      </c>
    </row>
    <row r="4036" spans="1:7" x14ac:dyDescent="0.2">
      <c r="A4036" s="311" t="s">
        <v>4138</v>
      </c>
      <c r="B4036" s="311"/>
      <c r="C4036" s="311"/>
      <c r="D4036" s="311"/>
      <c r="E4036" s="311"/>
      <c r="F4036" s="311"/>
      <c r="G4036" s="155">
        <f>SUM(G4034:G4035)</f>
        <v>12.98</v>
      </c>
    </row>
    <row r="4037" spans="1:7" x14ac:dyDescent="0.2">
      <c r="G4037" s="144"/>
    </row>
    <row r="4038" spans="1:7" x14ac:dyDescent="0.2">
      <c r="A4038" s="312" t="s">
        <v>4124</v>
      </c>
      <c r="B4038" s="312"/>
      <c r="C4038" s="312"/>
      <c r="D4038" s="312"/>
      <c r="E4038" s="312"/>
      <c r="F4038" s="173">
        <f>G4036</f>
        <v>12.98</v>
      </c>
      <c r="G4038" s="144"/>
    </row>
    <row r="4039" spans="1:7" ht="12.75" customHeight="1" x14ac:dyDescent="0.2">
      <c r="A4039" s="312" t="s">
        <v>4742</v>
      </c>
      <c r="B4039" s="312"/>
      <c r="C4039" s="312"/>
      <c r="D4039" s="312"/>
      <c r="E4039" s="313"/>
      <c r="F4039" s="180">
        <f>TRUNC('compos apresentar'!F4038*bdi!$D$19,2)</f>
        <v>2.64</v>
      </c>
      <c r="G4039" s="144"/>
    </row>
    <row r="4040" spans="1:7" x14ac:dyDescent="0.2">
      <c r="A4040" s="312" t="s">
        <v>4123</v>
      </c>
      <c r="B4040" s="312"/>
      <c r="C4040" s="312"/>
      <c r="D4040" s="312"/>
      <c r="E4040" s="312"/>
      <c r="F4040" s="179">
        <f>SUM(F4038:F4039)</f>
        <v>15.620000000000001</v>
      </c>
      <c r="G4040" s="144"/>
    </row>
    <row r="4041" spans="1:7" x14ac:dyDescent="0.2">
      <c r="A4041" s="178"/>
      <c r="B4041" s="178"/>
      <c r="C4041" s="178"/>
      <c r="D4041" s="178"/>
      <c r="E4041" s="178"/>
      <c r="F4041" s="178"/>
      <c r="G4041" s="144"/>
    </row>
    <row r="4042" spans="1:7" ht="31.5" x14ac:dyDescent="0.2">
      <c r="A4042" s="314" t="s">
        <v>4972</v>
      </c>
      <c r="B4042" s="314"/>
      <c r="C4042" s="314"/>
      <c r="D4042" s="314"/>
      <c r="E4042" s="314"/>
      <c r="F4042" s="314"/>
      <c r="G4042" s="171" t="s">
        <v>4144</v>
      </c>
    </row>
    <row r="4043" spans="1:7" x14ac:dyDescent="0.2">
      <c r="G4043" s="144"/>
    </row>
    <row r="4044" spans="1:7" ht="21" x14ac:dyDescent="0.2">
      <c r="A4044" s="175" t="s">
        <v>4118</v>
      </c>
      <c r="B4044" s="174" t="s">
        <v>4117</v>
      </c>
      <c r="C4044" s="171" t="s">
        <v>4114</v>
      </c>
      <c r="D4044" s="171" t="s">
        <v>4113</v>
      </c>
      <c r="E4044" s="171" t="s">
        <v>4112</v>
      </c>
      <c r="F4044" s="182" t="s">
        <v>4116</v>
      </c>
      <c r="G4044" s="181" t="s">
        <v>4115</v>
      </c>
    </row>
    <row r="4045" spans="1:7" x14ac:dyDescent="0.2">
      <c r="A4045" s="162">
        <v>4</v>
      </c>
      <c r="B4045" s="128" t="s">
        <v>4262</v>
      </c>
      <c r="C4045" s="152">
        <v>8.56</v>
      </c>
      <c r="D4045" s="152">
        <v>18.649999999999999</v>
      </c>
      <c r="E4045" s="83">
        <v>117.99</v>
      </c>
      <c r="F4045" s="127">
        <v>1.504</v>
      </c>
      <c r="G4045" s="161">
        <f>TRUNC(F4045*D4045,2)</f>
        <v>28.04</v>
      </c>
    </row>
    <row r="4046" spans="1:7" x14ac:dyDescent="0.2">
      <c r="A4046" s="149">
        <v>5</v>
      </c>
      <c r="B4046" s="138" t="s">
        <v>4140</v>
      </c>
      <c r="C4046" s="148">
        <v>5.12</v>
      </c>
      <c r="D4046" s="148">
        <v>11.16</v>
      </c>
      <c r="E4046" s="83">
        <v>117.99</v>
      </c>
      <c r="F4046" s="137">
        <v>11</v>
      </c>
      <c r="G4046" s="161">
        <f>TRUNC(F4046*D4046,2)</f>
        <v>122.76</v>
      </c>
    </row>
    <row r="4047" spans="1:7" x14ac:dyDescent="0.2">
      <c r="A4047" s="311" t="s">
        <v>4138</v>
      </c>
      <c r="B4047" s="311"/>
      <c r="C4047" s="311"/>
      <c r="D4047" s="311"/>
      <c r="E4047" s="311"/>
      <c r="F4047" s="311"/>
      <c r="G4047" s="155">
        <f>SUM(G4045:G4046)</f>
        <v>150.80000000000001</v>
      </c>
    </row>
    <row r="4048" spans="1:7" x14ac:dyDescent="0.2">
      <c r="A4048" s="178"/>
      <c r="B4048" s="178"/>
      <c r="C4048" s="178"/>
      <c r="D4048" s="178"/>
      <c r="E4048" s="178"/>
      <c r="F4048" s="178"/>
      <c r="G4048" s="177"/>
    </row>
    <row r="4049" spans="1:7" ht="21" x14ac:dyDescent="0.2">
      <c r="A4049" s="175" t="s">
        <v>4118</v>
      </c>
      <c r="B4049" s="174" t="s">
        <v>4130</v>
      </c>
      <c r="C4049" s="171" t="s">
        <v>4129</v>
      </c>
      <c r="D4049" s="171" t="s">
        <v>4128</v>
      </c>
      <c r="E4049" s="171" t="s">
        <v>4116</v>
      </c>
      <c r="F4049" s="173" t="s">
        <v>4127</v>
      </c>
      <c r="G4049" s="177"/>
    </row>
    <row r="4050" spans="1:7" ht="22.5" x14ac:dyDescent="0.2">
      <c r="A4050" s="129">
        <v>5952</v>
      </c>
      <c r="B4050" s="128" t="s">
        <v>4973</v>
      </c>
      <c r="C4050" s="127" t="s">
        <v>260</v>
      </c>
      <c r="D4050" s="127">
        <v>31.42</v>
      </c>
      <c r="E4050" s="127">
        <v>2</v>
      </c>
      <c r="F4050" s="127">
        <f>TRUNC(E4050*D4050,2)</f>
        <v>62.84</v>
      </c>
      <c r="G4050" s="177"/>
    </row>
    <row r="4051" spans="1:7" x14ac:dyDescent="0.2">
      <c r="A4051" s="311" t="s">
        <v>4125</v>
      </c>
      <c r="B4051" s="311"/>
      <c r="C4051" s="311"/>
      <c r="D4051" s="311"/>
      <c r="E4051" s="311"/>
      <c r="F4051" s="165">
        <f>F4050</f>
        <v>62.84</v>
      </c>
      <c r="G4051" s="144"/>
    </row>
    <row r="4052" spans="1:7" x14ac:dyDescent="0.2">
      <c r="A4052" s="144"/>
      <c r="B4052" s="144"/>
      <c r="C4052" s="144"/>
      <c r="D4052" s="144"/>
      <c r="E4052" s="144"/>
      <c r="F4052" s="144"/>
      <c r="G4052" s="144"/>
    </row>
    <row r="4053" spans="1:7" x14ac:dyDescent="0.2">
      <c r="A4053" s="312" t="s">
        <v>4124</v>
      </c>
      <c r="B4053" s="312"/>
      <c r="C4053" s="312"/>
      <c r="D4053" s="312"/>
      <c r="E4053" s="312"/>
      <c r="F4053" s="173">
        <f>F4051+G4047</f>
        <v>213.64000000000001</v>
      </c>
      <c r="G4053" s="144"/>
    </row>
    <row r="4054" spans="1:7" x14ac:dyDescent="0.2">
      <c r="A4054" s="312" t="s">
        <v>4742</v>
      </c>
      <c r="B4054" s="312"/>
      <c r="C4054" s="312"/>
      <c r="D4054" s="312"/>
      <c r="E4054" s="313"/>
      <c r="F4054" s="180">
        <f>TRUNC('compos apresentar'!F4053*bdi!$D$19,2)</f>
        <v>43.45</v>
      </c>
      <c r="G4054" s="144"/>
    </row>
    <row r="4055" spans="1:7" x14ac:dyDescent="0.2">
      <c r="A4055" s="312" t="s">
        <v>4123</v>
      </c>
      <c r="B4055" s="312"/>
      <c r="C4055" s="312"/>
      <c r="D4055" s="312"/>
      <c r="E4055" s="312"/>
      <c r="F4055" s="179">
        <f>SUM(F4053:F4054)</f>
        <v>257.09000000000003</v>
      </c>
      <c r="G4055" s="144"/>
    </row>
    <row r="4056" spans="1:7" x14ac:dyDescent="0.2">
      <c r="A4056" s="178"/>
      <c r="B4056" s="178"/>
      <c r="C4056" s="178"/>
      <c r="D4056" s="178"/>
      <c r="E4056" s="178"/>
      <c r="F4056" s="178"/>
      <c r="G4056" s="144"/>
    </row>
    <row r="4057" spans="1:7" ht="31.5" x14ac:dyDescent="0.2">
      <c r="A4057" s="314" t="s">
        <v>4974</v>
      </c>
      <c r="B4057" s="314"/>
      <c r="C4057" s="314"/>
      <c r="D4057" s="314"/>
      <c r="E4057" s="314"/>
      <c r="F4057" s="314"/>
      <c r="G4057" s="171" t="s">
        <v>4196</v>
      </c>
    </row>
    <row r="4058" spans="1:7" x14ac:dyDescent="0.2">
      <c r="G4058" s="144"/>
    </row>
    <row r="4059" spans="1:7" ht="21" x14ac:dyDescent="0.2">
      <c r="A4059" s="175" t="s">
        <v>4118</v>
      </c>
      <c r="B4059" s="174" t="s">
        <v>4117</v>
      </c>
      <c r="C4059" s="171" t="s">
        <v>4114</v>
      </c>
      <c r="D4059" s="171" t="s">
        <v>4113</v>
      </c>
      <c r="E4059" s="171" t="s">
        <v>4112</v>
      </c>
      <c r="F4059" s="182" t="s">
        <v>4116</v>
      </c>
      <c r="G4059" s="181" t="s">
        <v>4115</v>
      </c>
    </row>
    <row r="4060" spans="1:7" x14ac:dyDescent="0.2">
      <c r="A4060" s="162">
        <v>4</v>
      </c>
      <c r="B4060" s="128" t="s">
        <v>4262</v>
      </c>
      <c r="C4060" s="152">
        <v>8.56</v>
      </c>
      <c r="D4060" s="152">
        <v>18.649999999999999</v>
      </c>
      <c r="E4060" s="83">
        <v>117.99</v>
      </c>
      <c r="F4060" s="127">
        <v>0.03</v>
      </c>
      <c r="G4060" s="161">
        <f>TRUNC(F4060*D4060,2)</f>
        <v>0.55000000000000004</v>
      </c>
    </row>
    <row r="4061" spans="1:7" x14ac:dyDescent="0.2">
      <c r="A4061" s="149">
        <v>5</v>
      </c>
      <c r="B4061" s="138" t="s">
        <v>4140</v>
      </c>
      <c r="C4061" s="148">
        <v>5.12</v>
      </c>
      <c r="D4061" s="148">
        <v>11.16</v>
      </c>
      <c r="E4061" s="83">
        <v>117.99</v>
      </c>
      <c r="F4061" s="137">
        <v>8.8499999999999995E-2</v>
      </c>
      <c r="G4061" s="161">
        <f>TRUNC(F4061*D4061,2)</f>
        <v>0.98</v>
      </c>
    </row>
    <row r="4062" spans="1:7" x14ac:dyDescent="0.2">
      <c r="A4062" s="311" t="s">
        <v>4138</v>
      </c>
      <c r="B4062" s="311"/>
      <c r="C4062" s="311"/>
      <c r="D4062" s="311"/>
      <c r="E4062" s="311"/>
      <c r="F4062" s="311"/>
      <c r="G4062" s="155">
        <f>SUM(G4060:G4061)</f>
        <v>1.53</v>
      </c>
    </row>
    <row r="4063" spans="1:7" x14ac:dyDescent="0.2">
      <c r="A4063" s="178"/>
      <c r="B4063" s="178"/>
      <c r="C4063" s="178"/>
      <c r="D4063" s="178"/>
      <c r="E4063" s="178"/>
      <c r="F4063" s="178"/>
      <c r="G4063" s="177"/>
    </row>
    <row r="4064" spans="1:7" ht="21" x14ac:dyDescent="0.2">
      <c r="A4064" s="175" t="s">
        <v>4118</v>
      </c>
      <c r="B4064" s="174" t="s">
        <v>4130</v>
      </c>
      <c r="C4064" s="171" t="s">
        <v>4129</v>
      </c>
      <c r="D4064" s="171" t="s">
        <v>4128</v>
      </c>
      <c r="E4064" s="171" t="s">
        <v>4116</v>
      </c>
      <c r="F4064" s="173" t="s">
        <v>4127</v>
      </c>
      <c r="G4064" s="177"/>
    </row>
    <row r="4065" spans="1:7" ht="22.5" x14ac:dyDescent="0.2">
      <c r="A4065" s="129">
        <v>5952</v>
      </c>
      <c r="B4065" s="128" t="s">
        <v>4973</v>
      </c>
      <c r="C4065" s="127" t="s">
        <v>260</v>
      </c>
      <c r="D4065" s="127">
        <v>31.42</v>
      </c>
      <c r="E4065" s="127">
        <v>1.6500000000000001E-2</v>
      </c>
      <c r="F4065" s="127">
        <f>TRUNC(E4065*D4065,2)</f>
        <v>0.51</v>
      </c>
      <c r="G4065" s="177"/>
    </row>
    <row r="4066" spans="1:7" x14ac:dyDescent="0.2">
      <c r="A4066" s="311" t="s">
        <v>4125</v>
      </c>
      <c r="B4066" s="311"/>
      <c r="C4066" s="311"/>
      <c r="D4066" s="311"/>
      <c r="E4066" s="311"/>
      <c r="F4066" s="165">
        <f>F4065</f>
        <v>0.51</v>
      </c>
      <c r="G4066" s="144"/>
    </row>
    <row r="4067" spans="1:7" x14ac:dyDescent="0.2">
      <c r="A4067" s="144"/>
      <c r="B4067" s="144"/>
      <c r="C4067" s="144"/>
      <c r="D4067" s="144"/>
      <c r="E4067" s="144"/>
      <c r="F4067" s="144"/>
      <c r="G4067" s="144"/>
    </row>
    <row r="4068" spans="1:7" x14ac:dyDescent="0.2">
      <c r="A4068" s="312" t="s">
        <v>4124</v>
      </c>
      <c r="B4068" s="312"/>
      <c r="C4068" s="312"/>
      <c r="D4068" s="312"/>
      <c r="E4068" s="312"/>
      <c r="F4068" s="173">
        <f>F4066+G4062</f>
        <v>2.04</v>
      </c>
      <c r="G4068" s="144"/>
    </row>
    <row r="4069" spans="1:7" x14ac:dyDescent="0.2">
      <c r="A4069" s="312" t="s">
        <v>4742</v>
      </c>
      <c r="B4069" s="312"/>
      <c r="C4069" s="312"/>
      <c r="D4069" s="312"/>
      <c r="E4069" s="313"/>
      <c r="F4069" s="180">
        <f>TRUNC('compos apresentar'!F4068*bdi!$D$19,2)</f>
        <v>0.41</v>
      </c>
      <c r="G4069" s="144"/>
    </row>
    <row r="4070" spans="1:7" x14ac:dyDescent="0.2">
      <c r="A4070" s="312" t="s">
        <v>4123</v>
      </c>
      <c r="B4070" s="312"/>
      <c r="C4070" s="312"/>
      <c r="D4070" s="312"/>
      <c r="E4070" s="312"/>
      <c r="F4070" s="179">
        <f>SUM(F4068:F4069)</f>
        <v>2.4500000000000002</v>
      </c>
      <c r="G4070" s="144"/>
    </row>
    <row r="4071" spans="1:7" x14ac:dyDescent="0.2">
      <c r="A4071" s="178"/>
      <c r="B4071" s="178"/>
      <c r="C4071" s="178"/>
      <c r="D4071" s="178"/>
      <c r="E4071" s="178"/>
      <c r="F4071" s="178"/>
      <c r="G4071" s="144"/>
    </row>
    <row r="4072" spans="1:7" x14ac:dyDescent="0.2">
      <c r="G4072" s="144"/>
    </row>
    <row r="4073" spans="1:7" ht="31.5" x14ac:dyDescent="0.2">
      <c r="A4073" s="314" t="s">
        <v>4976</v>
      </c>
      <c r="B4073" s="314"/>
      <c r="C4073" s="314"/>
      <c r="D4073" s="314"/>
      <c r="E4073" s="314"/>
      <c r="F4073" s="314"/>
      <c r="G4073" s="171" t="s">
        <v>4144</v>
      </c>
    </row>
    <row r="4074" spans="1:7" x14ac:dyDescent="0.2">
      <c r="G4074" s="144"/>
    </row>
    <row r="4075" spans="1:7" ht="21" x14ac:dyDescent="0.2">
      <c r="A4075" s="175" t="s">
        <v>4118</v>
      </c>
      <c r="B4075" s="174" t="s">
        <v>4117</v>
      </c>
      <c r="C4075" s="171" t="s">
        <v>4114</v>
      </c>
      <c r="D4075" s="171" t="s">
        <v>4113</v>
      </c>
      <c r="E4075" s="171" t="s">
        <v>4112</v>
      </c>
      <c r="F4075" s="182" t="s">
        <v>4116</v>
      </c>
      <c r="G4075" s="181" t="s">
        <v>4115</v>
      </c>
    </row>
    <row r="4076" spans="1:7" x14ac:dyDescent="0.2">
      <c r="A4076" s="162">
        <v>4</v>
      </c>
      <c r="B4076" s="128" t="s">
        <v>4262</v>
      </c>
      <c r="C4076" s="152">
        <v>8.56</v>
      </c>
      <c r="D4076" s="152">
        <v>18.649999999999999</v>
      </c>
      <c r="E4076" s="83">
        <v>117.99</v>
      </c>
      <c r="F4076" s="127">
        <v>0.25280000000000002</v>
      </c>
      <c r="G4076" s="161">
        <f>TRUNC(F4076*D4076,2)</f>
        <v>4.71</v>
      </c>
    </row>
    <row r="4077" spans="1:7" x14ac:dyDescent="0.2">
      <c r="A4077" s="149">
        <v>5</v>
      </c>
      <c r="B4077" s="138" t="s">
        <v>4140</v>
      </c>
      <c r="C4077" s="148">
        <v>5.12</v>
      </c>
      <c r="D4077" s="148">
        <v>11.16</v>
      </c>
      <c r="E4077" s="83">
        <v>117.99</v>
      </c>
      <c r="F4077" s="137">
        <v>2.4870000000000001</v>
      </c>
      <c r="G4077" s="161">
        <f>TRUNC(F4077*D4077,2)</f>
        <v>27.75</v>
      </c>
    </row>
    <row r="4078" spans="1:7" x14ac:dyDescent="0.2">
      <c r="A4078" s="311" t="s">
        <v>4138</v>
      </c>
      <c r="B4078" s="311"/>
      <c r="C4078" s="311"/>
      <c r="D4078" s="311"/>
      <c r="E4078" s="311"/>
      <c r="F4078" s="311"/>
      <c r="G4078" s="155">
        <f>SUM(G4076:G4077)</f>
        <v>32.46</v>
      </c>
    </row>
    <row r="4079" spans="1:7" x14ac:dyDescent="0.2">
      <c r="G4079" s="144"/>
    </row>
    <row r="4080" spans="1:7" x14ac:dyDescent="0.2">
      <c r="A4080" s="312" t="s">
        <v>4124</v>
      </c>
      <c r="B4080" s="312"/>
      <c r="C4080" s="312"/>
      <c r="D4080" s="312"/>
      <c r="E4080" s="312"/>
      <c r="F4080" s="173">
        <f>G4078</f>
        <v>32.46</v>
      </c>
      <c r="G4080" s="144"/>
    </row>
    <row r="4081" spans="1:7" ht="12.75" customHeight="1" x14ac:dyDescent="0.2">
      <c r="A4081" s="312" t="s">
        <v>4742</v>
      </c>
      <c r="B4081" s="312"/>
      <c r="C4081" s="312"/>
      <c r="D4081" s="312"/>
      <c r="E4081" s="313"/>
      <c r="F4081" s="180">
        <f>TRUNC('compos apresentar'!F4080*bdi!$D$19,2)</f>
        <v>6.6</v>
      </c>
      <c r="G4081" s="144"/>
    </row>
    <row r="4082" spans="1:7" x14ac:dyDescent="0.2">
      <c r="A4082" s="312" t="s">
        <v>4123</v>
      </c>
      <c r="B4082" s="312"/>
      <c r="C4082" s="312"/>
      <c r="D4082" s="312"/>
      <c r="E4082" s="312"/>
      <c r="F4082" s="179">
        <f>SUM(F4080:F4081)</f>
        <v>39.06</v>
      </c>
      <c r="G4082" s="144"/>
    </row>
    <row r="4083" spans="1:7" x14ac:dyDescent="0.2">
      <c r="G4083" s="144"/>
    </row>
    <row r="4084" spans="1:7" x14ac:dyDescent="0.2">
      <c r="G4084" s="144"/>
    </row>
    <row r="4085" spans="1:7" ht="23.25" customHeight="1" x14ac:dyDescent="0.2">
      <c r="A4085" s="316" t="s">
        <v>4582</v>
      </c>
      <c r="B4085" s="316"/>
      <c r="C4085" s="316"/>
      <c r="D4085" s="316"/>
      <c r="E4085" s="316"/>
      <c r="F4085" s="316"/>
      <c r="G4085" s="209" t="s">
        <v>4131</v>
      </c>
    </row>
    <row r="4086" spans="1:7" x14ac:dyDescent="0.2">
      <c r="G4086" s="144"/>
    </row>
    <row r="4087" spans="1:7" ht="21" x14ac:dyDescent="0.2">
      <c r="A4087" s="175" t="s">
        <v>4118</v>
      </c>
      <c r="B4087" s="174" t="s">
        <v>4117</v>
      </c>
      <c r="C4087" s="171" t="s">
        <v>4114</v>
      </c>
      <c r="D4087" s="171" t="s">
        <v>4113</v>
      </c>
      <c r="E4087" s="171" t="s">
        <v>4112</v>
      </c>
      <c r="F4087" s="182" t="s">
        <v>4116</v>
      </c>
      <c r="G4087" s="181" t="s">
        <v>4115</v>
      </c>
    </row>
    <row r="4088" spans="1:7" x14ac:dyDescent="0.2">
      <c r="A4088" s="162">
        <v>4</v>
      </c>
      <c r="B4088" s="128" t="s">
        <v>4262</v>
      </c>
      <c r="C4088" s="152">
        <v>8.56</v>
      </c>
      <c r="D4088" s="152">
        <v>18.649999999999999</v>
      </c>
      <c r="E4088" s="83">
        <v>117.99</v>
      </c>
      <c r="F4088" s="127">
        <v>0.02</v>
      </c>
      <c r="G4088" s="161">
        <f>TRUNC(F4088*D4088,2)</f>
        <v>0.37</v>
      </c>
    </row>
    <row r="4089" spans="1:7" x14ac:dyDescent="0.2">
      <c r="A4089" s="149">
        <v>5</v>
      </c>
      <c r="B4089" s="138" t="s">
        <v>4140</v>
      </c>
      <c r="C4089" s="148">
        <v>5.12</v>
      </c>
      <c r="D4089" s="148">
        <v>11.16</v>
      </c>
      <c r="E4089" s="83">
        <v>117.99</v>
      </c>
      <c r="F4089" s="137">
        <v>0.2</v>
      </c>
      <c r="G4089" s="161">
        <f>TRUNC(F4089*D4089,2)</f>
        <v>2.23</v>
      </c>
    </row>
    <row r="4090" spans="1:7" x14ac:dyDescent="0.2">
      <c r="A4090" s="311" t="s">
        <v>4138</v>
      </c>
      <c r="B4090" s="311"/>
      <c r="C4090" s="311"/>
      <c r="D4090" s="311"/>
      <c r="E4090" s="311"/>
      <c r="F4090" s="311"/>
      <c r="G4090" s="155">
        <f>SUM(G4088:G4089)</f>
        <v>2.6</v>
      </c>
    </row>
    <row r="4091" spans="1:7" x14ac:dyDescent="0.2">
      <c r="G4091" s="144"/>
    </row>
    <row r="4092" spans="1:7" x14ac:dyDescent="0.2">
      <c r="A4092" s="312" t="s">
        <v>4124</v>
      </c>
      <c r="B4092" s="312"/>
      <c r="C4092" s="312"/>
      <c r="D4092" s="312"/>
      <c r="E4092" s="312"/>
      <c r="F4092" s="173">
        <f>G4090</f>
        <v>2.6</v>
      </c>
      <c r="G4092" s="144"/>
    </row>
    <row r="4093" spans="1:7" ht="12.75" customHeight="1" x14ac:dyDescent="0.2">
      <c r="A4093" s="312" t="s">
        <v>4742</v>
      </c>
      <c r="B4093" s="312"/>
      <c r="C4093" s="312"/>
      <c r="D4093" s="312"/>
      <c r="E4093" s="313"/>
      <c r="F4093" s="180">
        <f>TRUNC('compos apresentar'!F4092*bdi!$D$19,2)</f>
        <v>0.52</v>
      </c>
      <c r="G4093" s="144"/>
    </row>
    <row r="4094" spans="1:7" x14ac:dyDescent="0.2">
      <c r="A4094" s="312" t="s">
        <v>4123</v>
      </c>
      <c r="B4094" s="312"/>
      <c r="C4094" s="312"/>
      <c r="D4094" s="312"/>
      <c r="E4094" s="312"/>
      <c r="F4094" s="179">
        <f>SUM(F4092:F4093)</f>
        <v>3.12</v>
      </c>
      <c r="G4094" s="144"/>
    </row>
    <row r="4095" spans="1:7" x14ac:dyDescent="0.2">
      <c r="A4095" s="178"/>
      <c r="B4095" s="178"/>
      <c r="C4095" s="178"/>
      <c r="D4095" s="178"/>
      <c r="E4095" s="178"/>
      <c r="F4095" s="178"/>
      <c r="G4095" s="144"/>
    </row>
    <row r="4096" spans="1:7" x14ac:dyDescent="0.2">
      <c r="A4096" s="178"/>
      <c r="B4096" s="178"/>
      <c r="C4096" s="178"/>
      <c r="D4096" s="178"/>
      <c r="E4096" s="178"/>
      <c r="F4096" s="178"/>
      <c r="G4096" s="144"/>
    </row>
    <row r="4097" spans="1:7" ht="27" customHeight="1" x14ac:dyDescent="0.2">
      <c r="A4097" s="316" t="s">
        <v>4977</v>
      </c>
      <c r="B4097" s="316"/>
      <c r="C4097" s="316"/>
      <c r="D4097" s="316"/>
      <c r="E4097" s="316"/>
      <c r="F4097" s="316"/>
      <c r="G4097" s="209" t="s">
        <v>4131</v>
      </c>
    </row>
    <row r="4098" spans="1:7" x14ac:dyDescent="0.2">
      <c r="G4098" s="144"/>
    </row>
    <row r="4099" spans="1:7" ht="21" x14ac:dyDescent="0.2">
      <c r="A4099" s="175" t="s">
        <v>4118</v>
      </c>
      <c r="B4099" s="174" t="s">
        <v>4117</v>
      </c>
      <c r="C4099" s="171" t="s">
        <v>4114</v>
      </c>
      <c r="D4099" s="171" t="s">
        <v>4113</v>
      </c>
      <c r="E4099" s="171" t="s">
        <v>4112</v>
      </c>
      <c r="F4099" s="182" t="s">
        <v>4116</v>
      </c>
      <c r="G4099" s="181" t="s">
        <v>4115</v>
      </c>
    </row>
    <row r="4100" spans="1:7" x14ac:dyDescent="0.2">
      <c r="A4100" s="162">
        <v>4</v>
      </c>
      <c r="B4100" s="128" t="s">
        <v>4262</v>
      </c>
      <c r="C4100" s="152">
        <v>8.56</v>
      </c>
      <c r="D4100" s="152">
        <v>18.649999999999999</v>
      </c>
      <c r="E4100" s="83">
        <v>117.99</v>
      </c>
      <c r="F4100" s="127">
        <v>2.5000000000000001E-2</v>
      </c>
      <c r="G4100" s="161">
        <f>TRUNC(F4100*D4100,2)</f>
        <v>0.46</v>
      </c>
    </row>
    <row r="4101" spans="1:7" x14ac:dyDescent="0.2">
      <c r="A4101" s="149">
        <v>5</v>
      </c>
      <c r="B4101" s="138" t="s">
        <v>4140</v>
      </c>
      <c r="C4101" s="148">
        <v>5.12</v>
      </c>
      <c r="D4101" s="148">
        <v>11.16</v>
      </c>
      <c r="E4101" s="83">
        <v>117.99</v>
      </c>
      <c r="F4101" s="137">
        <v>0.25</v>
      </c>
      <c r="G4101" s="161">
        <f>TRUNC(F4101*D4101,2)</f>
        <v>2.79</v>
      </c>
    </row>
    <row r="4102" spans="1:7" x14ac:dyDescent="0.2">
      <c r="A4102" s="311" t="s">
        <v>4138</v>
      </c>
      <c r="B4102" s="311"/>
      <c r="C4102" s="311"/>
      <c r="D4102" s="311"/>
      <c r="E4102" s="311"/>
      <c r="F4102" s="311"/>
      <c r="G4102" s="155">
        <f>SUM(G4100:G4101)</f>
        <v>3.25</v>
      </c>
    </row>
    <row r="4103" spans="1:7" x14ac:dyDescent="0.2">
      <c r="G4103" s="144"/>
    </row>
    <row r="4104" spans="1:7" x14ac:dyDescent="0.2">
      <c r="A4104" s="312" t="s">
        <v>4124</v>
      </c>
      <c r="B4104" s="312"/>
      <c r="C4104" s="312"/>
      <c r="D4104" s="312"/>
      <c r="E4104" s="312"/>
      <c r="F4104" s="173">
        <f>G4102</f>
        <v>3.25</v>
      </c>
      <c r="G4104" s="144"/>
    </row>
    <row r="4105" spans="1:7" x14ac:dyDescent="0.2">
      <c r="A4105" s="312" t="s">
        <v>4742</v>
      </c>
      <c r="B4105" s="312"/>
      <c r="C4105" s="312"/>
      <c r="D4105" s="312"/>
      <c r="E4105" s="313"/>
      <c r="F4105" s="180">
        <f>TRUNC('compos apresentar'!F4104*bdi!$D$19,2)</f>
        <v>0.66</v>
      </c>
      <c r="G4105" s="144"/>
    </row>
    <row r="4106" spans="1:7" x14ac:dyDescent="0.2">
      <c r="A4106" s="312" t="s">
        <v>4123</v>
      </c>
      <c r="B4106" s="312"/>
      <c r="C4106" s="312"/>
      <c r="D4106" s="312"/>
      <c r="E4106" s="312"/>
      <c r="F4106" s="179">
        <f>SUM(F4104:F4105)</f>
        <v>3.91</v>
      </c>
      <c r="G4106" s="144"/>
    </row>
    <row r="4107" spans="1:7" x14ac:dyDescent="0.2">
      <c r="A4107" s="178"/>
      <c r="B4107" s="178"/>
      <c r="C4107" s="178"/>
      <c r="D4107" s="178"/>
      <c r="E4107" s="178"/>
      <c r="F4107" s="178"/>
      <c r="G4107" s="144"/>
    </row>
    <row r="4108" spans="1:7" ht="33" customHeight="1" x14ac:dyDescent="0.2">
      <c r="A4108" s="316" t="s">
        <v>4978</v>
      </c>
      <c r="B4108" s="316"/>
      <c r="C4108" s="316"/>
      <c r="D4108" s="316"/>
      <c r="E4108" s="316"/>
      <c r="F4108" s="316"/>
      <c r="G4108" s="209" t="s">
        <v>4131</v>
      </c>
    </row>
    <row r="4109" spans="1:7" x14ac:dyDescent="0.2">
      <c r="G4109" s="144"/>
    </row>
    <row r="4110" spans="1:7" ht="21" x14ac:dyDescent="0.2">
      <c r="A4110" s="175" t="s">
        <v>4118</v>
      </c>
      <c r="B4110" s="174" t="s">
        <v>4117</v>
      </c>
      <c r="C4110" s="171" t="s">
        <v>4114</v>
      </c>
      <c r="D4110" s="171" t="s">
        <v>4113</v>
      </c>
      <c r="E4110" s="171" t="s">
        <v>4112</v>
      </c>
      <c r="F4110" s="182" t="s">
        <v>4116</v>
      </c>
      <c r="G4110" s="181" t="s">
        <v>4115</v>
      </c>
    </row>
    <row r="4111" spans="1:7" x14ac:dyDescent="0.2">
      <c r="A4111" s="162">
        <v>4</v>
      </c>
      <c r="B4111" s="128" t="s">
        <v>4262</v>
      </c>
      <c r="C4111" s="152">
        <v>8.56</v>
      </c>
      <c r="D4111" s="152">
        <v>18.649999999999999</v>
      </c>
      <c r="E4111" s="83">
        <v>117.99</v>
      </c>
      <c r="F4111" s="127">
        <v>0.03</v>
      </c>
      <c r="G4111" s="161">
        <f>TRUNC(F4111*D4111,2)</f>
        <v>0.55000000000000004</v>
      </c>
    </row>
    <row r="4112" spans="1:7" x14ac:dyDescent="0.2">
      <c r="A4112" s="149">
        <v>5</v>
      </c>
      <c r="B4112" s="138" t="s">
        <v>4140</v>
      </c>
      <c r="C4112" s="148">
        <v>5.12</v>
      </c>
      <c r="D4112" s="148">
        <v>11.16</v>
      </c>
      <c r="E4112" s="83">
        <v>117.99</v>
      </c>
      <c r="F4112" s="137">
        <v>0.30099999999999999</v>
      </c>
      <c r="G4112" s="161">
        <f>TRUNC(F4112*D4112,2)</f>
        <v>3.35</v>
      </c>
    </row>
    <row r="4113" spans="1:7" x14ac:dyDescent="0.2">
      <c r="A4113" s="311" t="s">
        <v>4138</v>
      </c>
      <c r="B4113" s="311"/>
      <c r="C4113" s="311"/>
      <c r="D4113" s="311"/>
      <c r="E4113" s="311"/>
      <c r="F4113" s="311"/>
      <c r="G4113" s="155">
        <f>SUM(G4111:G4112)</f>
        <v>3.9000000000000004</v>
      </c>
    </row>
    <row r="4114" spans="1:7" x14ac:dyDescent="0.2">
      <c r="G4114" s="144"/>
    </row>
    <row r="4115" spans="1:7" x14ac:dyDescent="0.2">
      <c r="A4115" s="312" t="s">
        <v>4124</v>
      </c>
      <c r="B4115" s="312"/>
      <c r="C4115" s="312"/>
      <c r="D4115" s="312"/>
      <c r="E4115" s="312"/>
      <c r="F4115" s="173">
        <f>G4113</f>
        <v>3.9000000000000004</v>
      </c>
      <c r="G4115" s="144"/>
    </row>
    <row r="4116" spans="1:7" x14ac:dyDescent="0.2">
      <c r="A4116" s="312" t="s">
        <v>4742</v>
      </c>
      <c r="B4116" s="312"/>
      <c r="C4116" s="312"/>
      <c r="D4116" s="312"/>
      <c r="E4116" s="313"/>
      <c r="F4116" s="180">
        <f>TRUNC('compos apresentar'!F4115*bdi!$D$19,2)</f>
        <v>0.79</v>
      </c>
      <c r="G4116" s="144"/>
    </row>
    <row r="4117" spans="1:7" x14ac:dyDescent="0.2">
      <c r="A4117" s="312" t="s">
        <v>4123</v>
      </c>
      <c r="B4117" s="312"/>
      <c r="C4117" s="312"/>
      <c r="D4117" s="312"/>
      <c r="E4117" s="312"/>
      <c r="F4117" s="179">
        <f>SUM(F4115:F4116)</f>
        <v>4.6900000000000004</v>
      </c>
      <c r="G4117" s="144"/>
    </row>
    <row r="4118" spans="1:7" x14ac:dyDescent="0.2">
      <c r="A4118" s="178"/>
      <c r="B4118" s="178"/>
      <c r="C4118" s="178"/>
      <c r="D4118" s="178"/>
      <c r="E4118" s="178"/>
      <c r="F4118" s="178"/>
      <c r="G4118" s="144"/>
    </row>
    <row r="4119" spans="1:7" x14ac:dyDescent="0.2">
      <c r="G4119" s="144"/>
    </row>
    <row r="4120" spans="1:7" ht="31.5" x14ac:dyDescent="0.2">
      <c r="A4120" s="314" t="s">
        <v>4581</v>
      </c>
      <c r="B4120" s="314"/>
      <c r="C4120" s="314"/>
      <c r="D4120" s="314"/>
      <c r="E4120" s="314"/>
      <c r="F4120" s="314"/>
      <c r="G4120" s="171" t="s">
        <v>4144</v>
      </c>
    </row>
    <row r="4121" spans="1:7" x14ac:dyDescent="0.2">
      <c r="G4121" s="144"/>
    </row>
    <row r="4122" spans="1:7" ht="21" x14ac:dyDescent="0.2">
      <c r="A4122" s="175" t="s">
        <v>4118</v>
      </c>
      <c r="B4122" s="174" t="s">
        <v>4117</v>
      </c>
      <c r="C4122" s="171" t="s">
        <v>4114</v>
      </c>
      <c r="D4122" s="171" t="s">
        <v>4113</v>
      </c>
      <c r="E4122" s="171" t="s">
        <v>4112</v>
      </c>
      <c r="F4122" s="182" t="s">
        <v>4116</v>
      </c>
      <c r="G4122" s="181" t="s">
        <v>4115</v>
      </c>
    </row>
    <row r="4123" spans="1:7" x14ac:dyDescent="0.2">
      <c r="A4123" s="162">
        <v>4</v>
      </c>
      <c r="B4123" s="128" t="s">
        <v>4262</v>
      </c>
      <c r="C4123" s="152">
        <v>8.56</v>
      </c>
      <c r="D4123" s="152">
        <v>18.649999999999999</v>
      </c>
      <c r="E4123" s="83">
        <v>117.99</v>
      </c>
      <c r="F4123" s="127">
        <v>1.044</v>
      </c>
      <c r="G4123" s="161">
        <f>TRUNC(F4123*D4123,2)</f>
        <v>19.47</v>
      </c>
    </row>
    <row r="4124" spans="1:7" x14ac:dyDescent="0.2">
      <c r="A4124" s="149">
        <v>5</v>
      </c>
      <c r="B4124" s="138" t="s">
        <v>4140</v>
      </c>
      <c r="C4124" s="148">
        <v>5.12</v>
      </c>
      <c r="D4124" s="148">
        <v>11.16</v>
      </c>
      <c r="E4124" s="83">
        <v>117.99</v>
      </c>
      <c r="F4124" s="137">
        <v>10.353</v>
      </c>
      <c r="G4124" s="161">
        <f>TRUNC(F4124*D4124,2)</f>
        <v>115.53</v>
      </c>
    </row>
    <row r="4125" spans="1:7" x14ac:dyDescent="0.2">
      <c r="A4125" s="311" t="s">
        <v>4138</v>
      </c>
      <c r="B4125" s="311"/>
      <c r="C4125" s="311"/>
      <c r="D4125" s="311"/>
      <c r="E4125" s="311"/>
      <c r="F4125" s="311"/>
      <c r="G4125" s="155">
        <f>SUM(G4123:G4124)</f>
        <v>135</v>
      </c>
    </row>
    <row r="4126" spans="1:7" x14ac:dyDescent="0.2">
      <c r="G4126" s="144"/>
    </row>
    <row r="4127" spans="1:7" x14ac:dyDescent="0.2">
      <c r="A4127" s="312" t="s">
        <v>4124</v>
      </c>
      <c r="B4127" s="312"/>
      <c r="C4127" s="312"/>
      <c r="D4127" s="312"/>
      <c r="E4127" s="312"/>
      <c r="F4127" s="173">
        <f>G4125</f>
        <v>135</v>
      </c>
      <c r="G4127" s="144"/>
    </row>
    <row r="4128" spans="1:7" ht="12.75" customHeight="1" x14ac:dyDescent="0.2">
      <c r="A4128" s="312" t="s">
        <v>4742</v>
      </c>
      <c r="B4128" s="312"/>
      <c r="C4128" s="312"/>
      <c r="D4128" s="312"/>
      <c r="E4128" s="313"/>
      <c r="F4128" s="180">
        <f>TRUNC('compos apresentar'!F4127*bdi!$D$19,2)</f>
        <v>27.45</v>
      </c>
      <c r="G4128" s="144"/>
    </row>
    <row r="4129" spans="1:7" x14ac:dyDescent="0.2">
      <c r="A4129" s="312" t="s">
        <v>4123</v>
      </c>
      <c r="B4129" s="312"/>
      <c r="C4129" s="312"/>
      <c r="D4129" s="312"/>
      <c r="E4129" s="312"/>
      <c r="F4129" s="179">
        <f>SUM(F4127:F4128)</f>
        <v>162.44999999999999</v>
      </c>
      <c r="G4129" s="144"/>
    </row>
    <row r="4130" spans="1:7" x14ac:dyDescent="0.2">
      <c r="G4130" s="144"/>
    </row>
    <row r="4131" spans="1:7" x14ac:dyDescent="0.2">
      <c r="G4131" s="144"/>
    </row>
    <row r="4132" spans="1:7" ht="31.5" x14ac:dyDescent="0.2">
      <c r="A4132" s="314" t="s">
        <v>4580</v>
      </c>
      <c r="B4132" s="314"/>
      <c r="C4132" s="314"/>
      <c r="D4132" s="314"/>
      <c r="E4132" s="314"/>
      <c r="F4132" s="314"/>
      <c r="G4132" s="171" t="s">
        <v>4131</v>
      </c>
    </row>
    <row r="4133" spans="1:7" x14ac:dyDescent="0.2">
      <c r="G4133" s="144"/>
    </row>
    <row r="4134" spans="1:7" ht="21" x14ac:dyDescent="0.2">
      <c r="A4134" s="175" t="s">
        <v>4118</v>
      </c>
      <c r="B4134" s="174" t="s">
        <v>4117</v>
      </c>
      <c r="C4134" s="171" t="s">
        <v>4114</v>
      </c>
      <c r="D4134" s="171" t="s">
        <v>4113</v>
      </c>
      <c r="E4134" s="171" t="s">
        <v>4112</v>
      </c>
      <c r="F4134" s="182" t="s">
        <v>4116</v>
      </c>
      <c r="G4134" s="181" t="s">
        <v>4115</v>
      </c>
    </row>
    <row r="4135" spans="1:7" x14ac:dyDescent="0.2">
      <c r="A4135" s="162">
        <v>5</v>
      </c>
      <c r="B4135" s="128" t="s">
        <v>4140</v>
      </c>
      <c r="C4135" s="148">
        <v>5.12</v>
      </c>
      <c r="D4135" s="148">
        <v>11.16</v>
      </c>
      <c r="E4135" s="83">
        <v>117.99</v>
      </c>
      <c r="F4135" s="127">
        <v>1.036</v>
      </c>
      <c r="G4135" s="161">
        <f>TRUNC(F4135*D4135,2)</f>
        <v>11.56</v>
      </c>
    </row>
    <row r="4136" spans="1:7" x14ac:dyDescent="0.2">
      <c r="A4136" s="149">
        <v>10</v>
      </c>
      <c r="B4136" s="138" t="s">
        <v>4143</v>
      </c>
      <c r="C4136" s="148">
        <v>8.56</v>
      </c>
      <c r="D4136" s="148">
        <v>18.649999999999999</v>
      </c>
      <c r="E4136" s="83">
        <v>117.99</v>
      </c>
      <c r="F4136" s="137">
        <v>0.104</v>
      </c>
      <c r="G4136" s="161">
        <f>TRUNC(F4136*D4136,2)</f>
        <v>1.93</v>
      </c>
    </row>
    <row r="4137" spans="1:7" x14ac:dyDescent="0.2">
      <c r="A4137" s="311" t="s">
        <v>4138</v>
      </c>
      <c r="B4137" s="311"/>
      <c r="C4137" s="311"/>
      <c r="D4137" s="311"/>
      <c r="E4137" s="311"/>
      <c r="F4137" s="311"/>
      <c r="G4137" s="155">
        <f>SUM(G4135:G4136)</f>
        <v>13.49</v>
      </c>
    </row>
    <row r="4138" spans="1:7" x14ac:dyDescent="0.2">
      <c r="G4138" s="144"/>
    </row>
    <row r="4139" spans="1:7" x14ac:dyDescent="0.2">
      <c r="A4139" s="312" t="s">
        <v>4124</v>
      </c>
      <c r="B4139" s="312"/>
      <c r="C4139" s="312"/>
      <c r="D4139" s="312"/>
      <c r="E4139" s="312"/>
      <c r="F4139" s="173">
        <f>G4137</f>
        <v>13.49</v>
      </c>
      <c r="G4139" s="144"/>
    </row>
    <row r="4140" spans="1:7" ht="12.75" customHeight="1" x14ac:dyDescent="0.2">
      <c r="A4140" s="312" t="s">
        <v>4742</v>
      </c>
      <c r="B4140" s="312"/>
      <c r="C4140" s="312"/>
      <c r="D4140" s="312"/>
      <c r="E4140" s="313"/>
      <c r="F4140" s="180">
        <f>TRUNC('compos apresentar'!F4139*bdi!$D$19,2)</f>
        <v>2.74</v>
      </c>
      <c r="G4140" s="144"/>
    </row>
    <row r="4141" spans="1:7" x14ac:dyDescent="0.2">
      <c r="A4141" s="312" t="s">
        <v>4123</v>
      </c>
      <c r="B4141" s="312"/>
      <c r="C4141" s="312"/>
      <c r="D4141" s="312"/>
      <c r="E4141" s="312"/>
      <c r="F4141" s="179">
        <f>SUM(F4139:F4140)</f>
        <v>16.23</v>
      </c>
      <c r="G4141" s="144"/>
    </row>
    <row r="4142" spans="1:7" x14ac:dyDescent="0.2">
      <c r="A4142" s="178"/>
      <c r="B4142" s="178"/>
      <c r="C4142" s="178"/>
      <c r="D4142" s="178"/>
      <c r="E4142" s="178"/>
      <c r="F4142" s="178"/>
      <c r="G4142" s="144"/>
    </row>
    <row r="4143" spans="1:7" ht="31.5" x14ac:dyDescent="0.2">
      <c r="A4143" s="316" t="s">
        <v>4979</v>
      </c>
      <c r="B4143" s="316"/>
      <c r="C4143" s="316"/>
      <c r="D4143" s="316"/>
      <c r="E4143" s="316"/>
      <c r="F4143" s="316"/>
      <c r="G4143" s="207" t="s">
        <v>4170</v>
      </c>
    </row>
    <row r="4144" spans="1:7" x14ac:dyDescent="0.2">
      <c r="G4144" s="144"/>
    </row>
    <row r="4145" spans="1:7" ht="21" x14ac:dyDescent="0.2">
      <c r="A4145" s="175" t="s">
        <v>4118</v>
      </c>
      <c r="B4145" s="174" t="s">
        <v>4117</v>
      </c>
      <c r="C4145" s="171" t="s">
        <v>4114</v>
      </c>
      <c r="D4145" s="171" t="s">
        <v>4113</v>
      </c>
      <c r="E4145" s="171" t="s">
        <v>4112</v>
      </c>
      <c r="F4145" s="182" t="s">
        <v>4116</v>
      </c>
      <c r="G4145" s="181" t="s">
        <v>4115</v>
      </c>
    </row>
    <row r="4146" spans="1:7" x14ac:dyDescent="0.2">
      <c r="A4146" s="162">
        <v>5</v>
      </c>
      <c r="B4146" s="128" t="s">
        <v>4140</v>
      </c>
      <c r="C4146" s="148">
        <v>5.12</v>
      </c>
      <c r="D4146" s="148">
        <v>11.16</v>
      </c>
      <c r="E4146" s="83">
        <v>117.99</v>
      </c>
      <c r="F4146" s="127">
        <v>1.1254999999999999</v>
      </c>
      <c r="G4146" s="161">
        <f>TRUNC(F4146*D4146,2)</f>
        <v>12.56</v>
      </c>
    </row>
    <row r="4147" spans="1:7" x14ac:dyDescent="0.2">
      <c r="A4147" s="311" t="s">
        <v>4138</v>
      </c>
      <c r="B4147" s="311"/>
      <c r="C4147" s="311"/>
      <c r="D4147" s="311"/>
      <c r="E4147" s="311"/>
      <c r="F4147" s="311"/>
      <c r="G4147" s="155">
        <f>G4146</f>
        <v>12.56</v>
      </c>
    </row>
    <row r="4148" spans="1:7" x14ac:dyDescent="0.2">
      <c r="G4148" s="144"/>
    </row>
    <row r="4149" spans="1:7" ht="21" x14ac:dyDescent="0.2">
      <c r="A4149" s="175" t="s">
        <v>4118</v>
      </c>
      <c r="B4149" s="174" t="s">
        <v>4130</v>
      </c>
      <c r="C4149" s="171" t="s">
        <v>4129</v>
      </c>
      <c r="D4149" s="171" t="s">
        <v>4128</v>
      </c>
      <c r="E4149" s="171" t="s">
        <v>4116</v>
      </c>
      <c r="F4149" s="173" t="s">
        <v>4127</v>
      </c>
      <c r="G4149" s="144"/>
    </row>
    <row r="4150" spans="1:7" ht="22.5" x14ac:dyDescent="0.2">
      <c r="A4150" s="129">
        <v>72080</v>
      </c>
      <c r="B4150" s="128" t="s">
        <v>2448</v>
      </c>
      <c r="C4150" s="127" t="s">
        <v>260</v>
      </c>
      <c r="D4150" s="127">
        <v>142.30000000000001</v>
      </c>
      <c r="E4150" s="127">
        <v>1.171</v>
      </c>
      <c r="F4150" s="127">
        <f>TRUNC(E4150*D4150,2)</f>
        <v>166.63</v>
      </c>
      <c r="G4150" s="144"/>
    </row>
    <row r="4151" spans="1:7" x14ac:dyDescent="0.2">
      <c r="A4151" s="311" t="s">
        <v>4125</v>
      </c>
      <c r="B4151" s="311"/>
      <c r="C4151" s="311"/>
      <c r="D4151" s="311"/>
      <c r="E4151" s="311"/>
      <c r="F4151" s="165">
        <f>F4150</f>
        <v>166.63</v>
      </c>
      <c r="G4151" s="144"/>
    </row>
    <row r="4152" spans="1:7" x14ac:dyDescent="0.2">
      <c r="G4152" s="144"/>
    </row>
    <row r="4153" spans="1:7" x14ac:dyDescent="0.2">
      <c r="A4153" s="312" t="s">
        <v>4124</v>
      </c>
      <c r="B4153" s="312"/>
      <c r="C4153" s="312"/>
      <c r="D4153" s="312"/>
      <c r="E4153" s="312"/>
      <c r="F4153" s="173">
        <f>F4151+G4147</f>
        <v>179.19</v>
      </c>
      <c r="G4153" s="144"/>
    </row>
    <row r="4154" spans="1:7" x14ac:dyDescent="0.2">
      <c r="A4154" s="312" t="s">
        <v>4742</v>
      </c>
      <c r="B4154" s="312"/>
      <c r="C4154" s="312"/>
      <c r="D4154" s="312"/>
      <c r="E4154" s="313"/>
      <c r="F4154" s="180">
        <f>TRUNC('compos apresentar'!F4153*bdi!$D$19,2)</f>
        <v>36.44</v>
      </c>
      <c r="G4154" s="144"/>
    </row>
    <row r="4155" spans="1:7" x14ac:dyDescent="0.2">
      <c r="A4155" s="312" t="s">
        <v>4123</v>
      </c>
      <c r="B4155" s="312"/>
      <c r="C4155" s="312"/>
      <c r="D4155" s="312"/>
      <c r="E4155" s="312"/>
      <c r="F4155" s="179">
        <f>SUM(F4153:F4154)</f>
        <v>215.63</v>
      </c>
      <c r="G4155" s="144"/>
    </row>
    <row r="4156" spans="1:7" x14ac:dyDescent="0.2">
      <c r="A4156" s="178"/>
      <c r="B4156" s="178"/>
      <c r="C4156" s="178"/>
      <c r="D4156" s="178"/>
      <c r="E4156" s="178"/>
      <c r="F4156" s="178"/>
      <c r="G4156" s="144"/>
    </row>
    <row r="4157" spans="1:7" ht="31.5" x14ac:dyDescent="0.2">
      <c r="A4157" s="316" t="s">
        <v>4980</v>
      </c>
      <c r="B4157" s="316"/>
      <c r="C4157" s="316"/>
      <c r="D4157" s="316"/>
      <c r="E4157" s="316"/>
      <c r="F4157" s="316"/>
      <c r="G4157" s="207" t="s">
        <v>4170</v>
      </c>
    </row>
    <row r="4158" spans="1:7" x14ac:dyDescent="0.2">
      <c r="G4158" s="144"/>
    </row>
    <row r="4159" spans="1:7" ht="21" x14ac:dyDescent="0.2">
      <c r="A4159" s="175" t="s">
        <v>4118</v>
      </c>
      <c r="B4159" s="174" t="s">
        <v>4117</v>
      </c>
      <c r="C4159" s="171" t="s">
        <v>4114</v>
      </c>
      <c r="D4159" s="171" t="s">
        <v>4113</v>
      </c>
      <c r="E4159" s="171" t="s">
        <v>4112</v>
      </c>
      <c r="F4159" s="182" t="s">
        <v>4116</v>
      </c>
      <c r="G4159" s="181" t="s">
        <v>4115</v>
      </c>
    </row>
    <row r="4160" spans="1:7" x14ac:dyDescent="0.2">
      <c r="A4160" s="162">
        <v>5</v>
      </c>
      <c r="B4160" s="128" t="s">
        <v>4140</v>
      </c>
      <c r="C4160" s="148">
        <v>5.12</v>
      </c>
      <c r="D4160" s="148">
        <v>11.16</v>
      </c>
      <c r="E4160" s="83">
        <v>117.99</v>
      </c>
      <c r="F4160" s="127">
        <v>2.1190000000000002</v>
      </c>
      <c r="G4160" s="161">
        <f>TRUNC(F4160*D4160,2)</f>
        <v>23.64</v>
      </c>
    </row>
    <row r="4161" spans="1:7" x14ac:dyDescent="0.2">
      <c r="A4161" s="311" t="s">
        <v>4138</v>
      </c>
      <c r="B4161" s="311"/>
      <c r="C4161" s="311"/>
      <c r="D4161" s="311"/>
      <c r="E4161" s="311"/>
      <c r="F4161" s="311"/>
      <c r="G4161" s="155">
        <f>G4160</f>
        <v>23.64</v>
      </c>
    </row>
    <row r="4162" spans="1:7" x14ac:dyDescent="0.2">
      <c r="G4162" s="144"/>
    </row>
    <row r="4163" spans="1:7" x14ac:dyDescent="0.2">
      <c r="A4163" s="312" t="s">
        <v>4124</v>
      </c>
      <c r="B4163" s="312"/>
      <c r="C4163" s="312"/>
      <c r="D4163" s="312"/>
      <c r="E4163" s="312"/>
      <c r="F4163" s="173">
        <f>G4161</f>
        <v>23.64</v>
      </c>
      <c r="G4163" s="144"/>
    </row>
    <row r="4164" spans="1:7" x14ac:dyDescent="0.2">
      <c r="A4164" s="312" t="s">
        <v>4742</v>
      </c>
      <c r="B4164" s="312"/>
      <c r="C4164" s="312"/>
      <c r="D4164" s="312"/>
      <c r="E4164" s="313"/>
      <c r="F4164" s="180">
        <f>TRUNC('compos apresentar'!F4163*bdi!$D$19,2)</f>
        <v>4.8</v>
      </c>
      <c r="G4164" s="144"/>
    </row>
    <row r="4165" spans="1:7" x14ac:dyDescent="0.2">
      <c r="A4165" s="312" t="s">
        <v>4123</v>
      </c>
      <c r="B4165" s="312"/>
      <c r="C4165" s="312"/>
      <c r="D4165" s="312"/>
      <c r="E4165" s="312"/>
      <c r="F4165" s="179">
        <f>SUM(F4163:F4164)</f>
        <v>28.44</v>
      </c>
      <c r="G4165" s="144"/>
    </row>
    <row r="4166" spans="1:7" x14ac:dyDescent="0.2">
      <c r="A4166" s="178"/>
      <c r="B4166" s="178"/>
      <c r="C4166" s="178"/>
      <c r="D4166" s="178"/>
      <c r="E4166" s="178"/>
      <c r="F4166" s="178"/>
      <c r="G4166" s="144"/>
    </row>
    <row r="4167" spans="1:7" x14ac:dyDescent="0.2">
      <c r="G4167" s="144"/>
    </row>
    <row r="4168" spans="1:7" ht="31.5" x14ac:dyDescent="0.2">
      <c r="A4168" s="316" t="s">
        <v>4579</v>
      </c>
      <c r="B4168" s="316"/>
      <c r="C4168" s="316"/>
      <c r="D4168" s="316"/>
      <c r="E4168" s="316"/>
      <c r="F4168" s="316"/>
      <c r="G4168" s="207" t="s">
        <v>4170</v>
      </c>
    </row>
    <row r="4169" spans="1:7" x14ac:dyDescent="0.2">
      <c r="G4169" s="144"/>
    </row>
    <row r="4170" spans="1:7" ht="21" x14ac:dyDescent="0.2">
      <c r="A4170" s="175" t="s">
        <v>4118</v>
      </c>
      <c r="B4170" s="174" t="s">
        <v>4117</v>
      </c>
      <c r="C4170" s="171" t="s">
        <v>4114</v>
      </c>
      <c r="D4170" s="171" t="s">
        <v>4113</v>
      </c>
      <c r="E4170" s="171" t="s">
        <v>4112</v>
      </c>
      <c r="F4170" s="182" t="s">
        <v>4116</v>
      </c>
      <c r="G4170" s="181" t="s">
        <v>4115</v>
      </c>
    </row>
    <row r="4171" spans="1:7" x14ac:dyDescent="0.2">
      <c r="A4171" s="162">
        <v>5</v>
      </c>
      <c r="B4171" s="128" t="s">
        <v>4140</v>
      </c>
      <c r="C4171" s="148">
        <v>5.12</v>
      </c>
      <c r="D4171" s="148">
        <v>11.16</v>
      </c>
      <c r="E4171" s="83">
        <v>117.99</v>
      </c>
      <c r="F4171" s="127">
        <v>12.243</v>
      </c>
      <c r="G4171" s="161">
        <f>TRUNC(F4171*D4171,2)</f>
        <v>136.63</v>
      </c>
    </row>
    <row r="4172" spans="1:7" x14ac:dyDescent="0.2">
      <c r="A4172" s="311" t="s">
        <v>4138</v>
      </c>
      <c r="B4172" s="311"/>
      <c r="C4172" s="311"/>
      <c r="D4172" s="311"/>
      <c r="E4172" s="311"/>
      <c r="F4172" s="311"/>
      <c r="G4172" s="155">
        <f>G4171</f>
        <v>136.63</v>
      </c>
    </row>
    <row r="4173" spans="1:7" x14ac:dyDescent="0.2">
      <c r="G4173" s="144"/>
    </row>
    <row r="4174" spans="1:7" ht="21" x14ac:dyDescent="0.2">
      <c r="A4174" s="175" t="s">
        <v>4118</v>
      </c>
      <c r="B4174" s="174" t="s">
        <v>4130</v>
      </c>
      <c r="C4174" s="171" t="s">
        <v>4129</v>
      </c>
      <c r="D4174" s="171" t="s">
        <v>4128</v>
      </c>
      <c r="E4174" s="171" t="s">
        <v>4116</v>
      </c>
      <c r="F4174" s="173" t="s">
        <v>4127</v>
      </c>
      <c r="G4174" s="144"/>
    </row>
    <row r="4175" spans="1:7" ht="33.75" x14ac:dyDescent="0.2">
      <c r="A4175" s="129">
        <v>2872</v>
      </c>
      <c r="B4175" s="128" t="s">
        <v>3889</v>
      </c>
      <c r="C4175" s="127" t="s">
        <v>3561</v>
      </c>
      <c r="D4175" s="127">
        <v>40.33</v>
      </c>
      <c r="E4175" s="127">
        <v>3.2347000000000001</v>
      </c>
      <c r="F4175" s="127">
        <f>TRUNC(E4175*D4175,2)</f>
        <v>130.44999999999999</v>
      </c>
      <c r="G4175" s="144"/>
    </row>
    <row r="4176" spans="1:7" x14ac:dyDescent="0.2">
      <c r="A4176" s="311" t="s">
        <v>4125</v>
      </c>
      <c r="B4176" s="311"/>
      <c r="C4176" s="311"/>
      <c r="D4176" s="311"/>
      <c r="E4176" s="311"/>
      <c r="F4176" s="165">
        <f>F4175</f>
        <v>130.44999999999999</v>
      </c>
      <c r="G4176" s="144"/>
    </row>
    <row r="4177" spans="1:7" x14ac:dyDescent="0.2">
      <c r="G4177" s="144"/>
    </row>
    <row r="4178" spans="1:7" x14ac:dyDescent="0.2">
      <c r="A4178" s="312" t="s">
        <v>4124</v>
      </c>
      <c r="B4178" s="312"/>
      <c r="C4178" s="312"/>
      <c r="D4178" s="312"/>
      <c r="E4178" s="312"/>
      <c r="F4178" s="173">
        <f>F4176+G4172</f>
        <v>267.08</v>
      </c>
      <c r="G4178" s="144"/>
    </row>
    <row r="4179" spans="1:7" ht="12.75" customHeight="1" x14ac:dyDescent="0.2">
      <c r="A4179" s="312" t="s">
        <v>4742</v>
      </c>
      <c r="B4179" s="312"/>
      <c r="C4179" s="312"/>
      <c r="D4179" s="312"/>
      <c r="E4179" s="313"/>
      <c r="F4179" s="180">
        <f>TRUNC('compos apresentar'!F4178*bdi!$D$19,2)</f>
        <v>54.32</v>
      </c>
      <c r="G4179" s="144"/>
    </row>
    <row r="4180" spans="1:7" x14ac:dyDescent="0.2">
      <c r="A4180" s="312" t="s">
        <v>4123</v>
      </c>
      <c r="B4180" s="312"/>
      <c r="C4180" s="312"/>
      <c r="D4180" s="312"/>
      <c r="E4180" s="312"/>
      <c r="F4180" s="179">
        <f>SUM(F4178:F4179)</f>
        <v>321.39999999999998</v>
      </c>
      <c r="G4180" s="144"/>
    </row>
    <row r="4181" spans="1:7" x14ac:dyDescent="0.2">
      <c r="A4181" s="178"/>
      <c r="B4181" s="178"/>
      <c r="C4181" s="178"/>
      <c r="D4181" s="178"/>
      <c r="E4181" s="178"/>
      <c r="F4181" s="178"/>
      <c r="G4181" s="144"/>
    </row>
    <row r="4182" spans="1:7" ht="31.5" x14ac:dyDescent="0.2">
      <c r="A4182" s="317" t="s">
        <v>4981</v>
      </c>
      <c r="B4182" s="317"/>
      <c r="C4182" s="317"/>
      <c r="D4182" s="317"/>
      <c r="E4182" s="317"/>
      <c r="F4182" s="317"/>
      <c r="G4182" s="199" t="s">
        <v>4155</v>
      </c>
    </row>
    <row r="4183" spans="1:7" x14ac:dyDescent="0.2">
      <c r="G4183" s="144"/>
    </row>
    <row r="4184" spans="1:7" ht="21" x14ac:dyDescent="0.2">
      <c r="A4184" s="175" t="s">
        <v>4118</v>
      </c>
      <c r="B4184" s="174" t="s">
        <v>4117</v>
      </c>
      <c r="C4184" s="171" t="s">
        <v>4114</v>
      </c>
      <c r="D4184" s="171" t="s">
        <v>4113</v>
      </c>
      <c r="E4184" s="171" t="s">
        <v>4112</v>
      </c>
      <c r="F4184" s="182" t="s">
        <v>4116</v>
      </c>
      <c r="G4184" s="181" t="s">
        <v>4115</v>
      </c>
    </row>
    <row r="4185" spans="1:7" x14ac:dyDescent="0.2">
      <c r="A4185" s="162">
        <v>12</v>
      </c>
      <c r="B4185" s="128" t="s">
        <v>4213</v>
      </c>
      <c r="C4185" s="152">
        <v>8.56</v>
      </c>
      <c r="D4185" s="152">
        <v>18.649999999999999</v>
      </c>
      <c r="E4185" s="83">
        <v>117.99</v>
      </c>
      <c r="F4185" s="130">
        <v>9.5500000000000002E-2</v>
      </c>
      <c r="G4185" s="161">
        <f>TRUNC(F4185*D4185,2)</f>
        <v>1.78</v>
      </c>
    </row>
    <row r="4186" spans="1:7" x14ac:dyDescent="0.2">
      <c r="A4186" s="149">
        <v>8</v>
      </c>
      <c r="B4186" s="138" t="s">
        <v>4141</v>
      </c>
      <c r="C4186" s="152">
        <v>5.65</v>
      </c>
      <c r="D4186" s="152">
        <v>12.31</v>
      </c>
      <c r="E4186" s="83">
        <v>117.99</v>
      </c>
      <c r="F4186" s="130">
        <v>0.1</v>
      </c>
      <c r="G4186" s="161">
        <f>TRUNC(F4186*D4186,2)</f>
        <v>1.23</v>
      </c>
    </row>
    <row r="4187" spans="1:7" x14ac:dyDescent="0.2">
      <c r="A4187" s="311" t="s">
        <v>4138</v>
      </c>
      <c r="B4187" s="311"/>
      <c r="C4187" s="311"/>
      <c r="D4187" s="311"/>
      <c r="E4187" s="311"/>
      <c r="F4187" s="311"/>
      <c r="G4187" s="155">
        <f>SUM(G4185:G4186)</f>
        <v>3.01</v>
      </c>
    </row>
    <row r="4188" spans="1:7" x14ac:dyDescent="0.2">
      <c r="G4188" s="144"/>
    </row>
    <row r="4189" spans="1:7" ht="21" x14ac:dyDescent="0.2">
      <c r="A4189" s="175" t="s">
        <v>4118</v>
      </c>
      <c r="B4189" s="174" t="s">
        <v>4130</v>
      </c>
      <c r="C4189" s="171" t="s">
        <v>4129</v>
      </c>
      <c r="D4189" s="171" t="s">
        <v>4128</v>
      </c>
      <c r="E4189" s="171" t="s">
        <v>4116</v>
      </c>
      <c r="F4189" s="173" t="s">
        <v>4127</v>
      </c>
      <c r="G4189" s="144"/>
    </row>
    <row r="4190" spans="1:7" ht="33.75" x14ac:dyDescent="0.2">
      <c r="A4190" s="132">
        <v>1570</v>
      </c>
      <c r="B4190" s="128" t="s">
        <v>3693</v>
      </c>
      <c r="C4190" s="127" t="s">
        <v>3287</v>
      </c>
      <c r="D4190" s="130">
        <v>1</v>
      </c>
      <c r="E4190" s="127">
        <v>1.004</v>
      </c>
      <c r="F4190" s="127">
        <f>TRUNC(E4190*D4190,2)</f>
        <v>1</v>
      </c>
      <c r="G4190" s="144"/>
    </row>
    <row r="4191" spans="1:7" x14ac:dyDescent="0.2">
      <c r="A4191" s="135">
        <v>34616</v>
      </c>
      <c r="B4191" s="134" t="s">
        <v>4982</v>
      </c>
      <c r="C4191" s="133" t="s">
        <v>230</v>
      </c>
      <c r="D4191" s="133">
        <v>39.299999999999997</v>
      </c>
      <c r="E4191" s="133">
        <v>1</v>
      </c>
      <c r="F4191" s="127">
        <f>TRUNC(E4191*D4191,2)</f>
        <v>39.299999999999997</v>
      </c>
      <c r="G4191" s="144"/>
    </row>
    <row r="4192" spans="1:7" x14ac:dyDescent="0.2">
      <c r="A4192" s="311" t="s">
        <v>4125</v>
      </c>
      <c r="B4192" s="311"/>
      <c r="C4192" s="311"/>
      <c r="D4192" s="311"/>
      <c r="E4192" s="311"/>
      <c r="F4192" s="165">
        <f>SUM(F4190:F4191)</f>
        <v>40.299999999999997</v>
      </c>
      <c r="G4192" s="144"/>
    </row>
    <row r="4193" spans="1:7" x14ac:dyDescent="0.2">
      <c r="G4193" s="144"/>
    </row>
    <row r="4194" spans="1:7" x14ac:dyDescent="0.2">
      <c r="A4194" s="312" t="s">
        <v>4124</v>
      </c>
      <c r="B4194" s="312"/>
      <c r="C4194" s="312"/>
      <c r="D4194" s="312"/>
      <c r="E4194" s="312"/>
      <c r="F4194" s="173">
        <f>F4192+G4187</f>
        <v>43.309999999999995</v>
      </c>
      <c r="G4194" s="144"/>
    </row>
    <row r="4195" spans="1:7" x14ac:dyDescent="0.2">
      <c r="A4195" s="312" t="s">
        <v>4742</v>
      </c>
      <c r="B4195" s="312"/>
      <c r="C4195" s="312"/>
      <c r="D4195" s="312"/>
      <c r="E4195" s="313"/>
      <c r="F4195" s="180">
        <f>TRUNC('compos apresentar'!F4194*bdi!$D$19,2)</f>
        <v>8.8000000000000007</v>
      </c>
      <c r="G4195" s="144"/>
    </row>
    <row r="4196" spans="1:7" x14ac:dyDescent="0.2">
      <c r="A4196" s="312" t="s">
        <v>4123</v>
      </c>
      <c r="B4196" s="312"/>
      <c r="C4196" s="312"/>
      <c r="D4196" s="312"/>
      <c r="E4196" s="312"/>
      <c r="F4196" s="179">
        <f>SUM(F4194:F4195)</f>
        <v>52.11</v>
      </c>
      <c r="G4196" s="144"/>
    </row>
    <row r="4197" spans="1:7" x14ac:dyDescent="0.2">
      <c r="A4197" s="178"/>
      <c r="B4197" s="178"/>
      <c r="C4197" s="178"/>
      <c r="D4197" s="178"/>
      <c r="E4197" s="178"/>
      <c r="F4197" s="178"/>
      <c r="G4197" s="144"/>
    </row>
    <row r="4198" spans="1:7" x14ac:dyDescent="0.2">
      <c r="G4198" s="144"/>
    </row>
    <row r="4199" spans="1:7" ht="34.9" customHeight="1" x14ac:dyDescent="0.2">
      <c r="A4199" s="317" t="s">
        <v>4578</v>
      </c>
      <c r="B4199" s="317"/>
      <c r="C4199" s="317"/>
      <c r="D4199" s="317"/>
      <c r="E4199" s="317"/>
      <c r="F4199" s="317"/>
      <c r="G4199" s="199" t="s">
        <v>4155</v>
      </c>
    </row>
    <row r="4200" spans="1:7" x14ac:dyDescent="0.2">
      <c r="G4200" s="144"/>
    </row>
    <row r="4201" spans="1:7" ht="21" x14ac:dyDescent="0.2">
      <c r="A4201" s="175" t="s">
        <v>4118</v>
      </c>
      <c r="B4201" s="174" t="s">
        <v>4117</v>
      </c>
      <c r="C4201" s="171" t="s">
        <v>4114</v>
      </c>
      <c r="D4201" s="171" t="s">
        <v>4113</v>
      </c>
      <c r="E4201" s="171" t="s">
        <v>4112</v>
      </c>
      <c r="F4201" s="182" t="s">
        <v>4116</v>
      </c>
      <c r="G4201" s="181" t="s">
        <v>4115</v>
      </c>
    </row>
    <row r="4202" spans="1:7" x14ac:dyDescent="0.2">
      <c r="A4202" s="162">
        <v>12</v>
      </c>
      <c r="B4202" s="128" t="s">
        <v>4213</v>
      </c>
      <c r="C4202" s="152">
        <v>8.56</v>
      </c>
      <c r="D4202" s="152">
        <v>18.649999999999999</v>
      </c>
      <c r="E4202" s="83">
        <v>117.99</v>
      </c>
      <c r="F4202" s="130">
        <v>0.05</v>
      </c>
      <c r="G4202" s="161">
        <f>TRUNC(F4202*D4202,2)</f>
        <v>0.93</v>
      </c>
    </row>
    <row r="4203" spans="1:7" x14ac:dyDescent="0.2">
      <c r="A4203" s="149">
        <v>8</v>
      </c>
      <c r="B4203" s="138" t="s">
        <v>4141</v>
      </c>
      <c r="C4203" s="152">
        <v>5.65</v>
      </c>
      <c r="D4203" s="152">
        <v>12.31</v>
      </c>
      <c r="E4203" s="83">
        <v>117.99</v>
      </c>
      <c r="F4203" s="130">
        <v>4.5999999999999999E-2</v>
      </c>
      <c r="G4203" s="161">
        <f>TRUNC(F4203*D4203,2)</f>
        <v>0.56000000000000005</v>
      </c>
    </row>
    <row r="4204" spans="1:7" x14ac:dyDescent="0.2">
      <c r="A4204" s="311" t="s">
        <v>4138</v>
      </c>
      <c r="B4204" s="311"/>
      <c r="C4204" s="311"/>
      <c r="D4204" s="311"/>
      <c r="E4204" s="311"/>
      <c r="F4204" s="311"/>
      <c r="G4204" s="155">
        <f>SUM(G4202:G4203)</f>
        <v>1.4900000000000002</v>
      </c>
    </row>
    <row r="4205" spans="1:7" x14ac:dyDescent="0.2">
      <c r="G4205" s="144"/>
    </row>
    <row r="4206" spans="1:7" ht="21" x14ac:dyDescent="0.2">
      <c r="A4206" s="175" t="s">
        <v>4118</v>
      </c>
      <c r="B4206" s="174" t="s">
        <v>4130</v>
      </c>
      <c r="C4206" s="171" t="s">
        <v>4129</v>
      </c>
      <c r="D4206" s="171" t="s">
        <v>4128</v>
      </c>
      <c r="E4206" s="171" t="s">
        <v>4116</v>
      </c>
      <c r="F4206" s="173" t="s">
        <v>4127</v>
      </c>
      <c r="G4206" s="144"/>
    </row>
    <row r="4207" spans="1:7" ht="33.75" x14ac:dyDescent="0.2">
      <c r="A4207" s="132">
        <v>1570</v>
      </c>
      <c r="B4207" s="128" t="s">
        <v>3693</v>
      </c>
      <c r="C4207" s="127" t="s">
        <v>3287</v>
      </c>
      <c r="D4207" s="130">
        <v>1</v>
      </c>
      <c r="E4207" s="127">
        <v>1.004</v>
      </c>
      <c r="F4207" s="127">
        <f>TRUNC(E4207*D4207,2)</f>
        <v>1</v>
      </c>
      <c r="G4207" s="144"/>
    </row>
    <row r="4208" spans="1:7" x14ac:dyDescent="0.2">
      <c r="A4208" s="135">
        <v>34653</v>
      </c>
      <c r="B4208" s="134" t="s">
        <v>3963</v>
      </c>
      <c r="C4208" s="133" t="s">
        <v>230</v>
      </c>
      <c r="D4208" s="133">
        <v>6.8</v>
      </c>
      <c r="E4208" s="133">
        <v>1</v>
      </c>
      <c r="F4208" s="127">
        <f>TRUNC(E4208*D4208,2)</f>
        <v>6.8</v>
      </c>
      <c r="G4208" s="144"/>
    </row>
    <row r="4209" spans="1:7" x14ac:dyDescent="0.2">
      <c r="A4209" s="311" t="s">
        <v>4125</v>
      </c>
      <c r="B4209" s="311"/>
      <c r="C4209" s="311"/>
      <c r="D4209" s="311"/>
      <c r="E4209" s="311"/>
      <c r="F4209" s="165">
        <f>SUM(F4207:F4208)</f>
        <v>7.8</v>
      </c>
      <c r="G4209" s="144"/>
    </row>
    <row r="4210" spans="1:7" x14ac:dyDescent="0.2">
      <c r="G4210" s="144"/>
    </row>
    <row r="4211" spans="1:7" x14ac:dyDescent="0.2">
      <c r="A4211" s="312" t="s">
        <v>4124</v>
      </c>
      <c r="B4211" s="312"/>
      <c r="C4211" s="312"/>
      <c r="D4211" s="312"/>
      <c r="E4211" s="312"/>
      <c r="F4211" s="173">
        <f>F4209+G4204</f>
        <v>9.2899999999999991</v>
      </c>
      <c r="G4211" s="144"/>
    </row>
    <row r="4212" spans="1:7" ht="12.75" customHeight="1" x14ac:dyDescent="0.2">
      <c r="A4212" s="312" t="s">
        <v>4742</v>
      </c>
      <c r="B4212" s="312"/>
      <c r="C4212" s="312"/>
      <c r="D4212" s="312"/>
      <c r="E4212" s="313"/>
      <c r="F4212" s="180">
        <f>TRUNC('compos apresentar'!F4211*bdi!$D$19,2)</f>
        <v>1.88</v>
      </c>
      <c r="G4212" s="144"/>
    </row>
    <row r="4213" spans="1:7" x14ac:dyDescent="0.2">
      <c r="A4213" s="312" t="s">
        <v>4123</v>
      </c>
      <c r="B4213" s="312"/>
      <c r="C4213" s="312"/>
      <c r="D4213" s="312"/>
      <c r="E4213" s="312"/>
      <c r="F4213" s="179">
        <f>SUM(F4211:F4212)</f>
        <v>11.169999999999998</v>
      </c>
      <c r="G4213" s="144"/>
    </row>
    <row r="4214" spans="1:7" x14ac:dyDescent="0.2">
      <c r="A4214" s="178"/>
      <c r="B4214" s="178"/>
      <c r="C4214" s="178"/>
      <c r="D4214" s="178"/>
      <c r="E4214" s="178"/>
      <c r="F4214" s="178"/>
      <c r="G4214" s="144"/>
    </row>
    <row r="4215" spans="1:7" ht="28.9" customHeight="1" x14ac:dyDescent="0.2">
      <c r="A4215" s="317" t="s">
        <v>4577</v>
      </c>
      <c r="B4215" s="317"/>
      <c r="C4215" s="317"/>
      <c r="D4215" s="317"/>
      <c r="E4215" s="317"/>
      <c r="F4215" s="317"/>
      <c r="G4215" s="199" t="s">
        <v>4155</v>
      </c>
    </row>
    <row r="4216" spans="1:7" x14ac:dyDescent="0.2">
      <c r="G4216" s="144"/>
    </row>
    <row r="4217" spans="1:7" ht="21" x14ac:dyDescent="0.2">
      <c r="A4217" s="175" t="s">
        <v>4118</v>
      </c>
      <c r="B4217" s="174" t="s">
        <v>4117</v>
      </c>
      <c r="C4217" s="171" t="s">
        <v>4114</v>
      </c>
      <c r="D4217" s="171" t="s">
        <v>4113</v>
      </c>
      <c r="E4217" s="171" t="s">
        <v>4112</v>
      </c>
      <c r="F4217" s="182" t="s">
        <v>4116</v>
      </c>
      <c r="G4217" s="181" t="s">
        <v>4115</v>
      </c>
    </row>
    <row r="4218" spans="1:7" x14ac:dyDescent="0.2">
      <c r="A4218" s="162">
        <v>12</v>
      </c>
      <c r="B4218" s="128" t="s">
        <v>4213</v>
      </c>
      <c r="C4218" s="152">
        <v>8.56</v>
      </c>
      <c r="D4218" s="152">
        <v>18.649999999999999</v>
      </c>
      <c r="E4218" s="83">
        <v>117.99</v>
      </c>
      <c r="F4218" s="130">
        <v>7.0000000000000007E-2</v>
      </c>
      <c r="G4218" s="161">
        <f>TRUNC(F4218*D4218,2)</f>
        <v>1.3</v>
      </c>
    </row>
    <row r="4219" spans="1:7" x14ac:dyDescent="0.2">
      <c r="A4219" s="149">
        <v>8</v>
      </c>
      <c r="B4219" s="138" t="s">
        <v>4141</v>
      </c>
      <c r="C4219" s="152">
        <v>5.65</v>
      </c>
      <c r="D4219" s="152">
        <v>12.31</v>
      </c>
      <c r="E4219" s="83">
        <v>117.99</v>
      </c>
      <c r="F4219" s="130">
        <v>6.3899999999999998E-2</v>
      </c>
      <c r="G4219" s="161">
        <f>TRUNC(F4219*D4219,2)</f>
        <v>0.78</v>
      </c>
    </row>
    <row r="4220" spans="1:7" x14ac:dyDescent="0.2">
      <c r="A4220" s="311" t="s">
        <v>4138</v>
      </c>
      <c r="B4220" s="311"/>
      <c r="C4220" s="311"/>
      <c r="D4220" s="311"/>
      <c r="E4220" s="311"/>
      <c r="F4220" s="311"/>
      <c r="G4220" s="155">
        <f>SUM(G4218:G4219)</f>
        <v>2.08</v>
      </c>
    </row>
    <row r="4221" spans="1:7" x14ac:dyDescent="0.2">
      <c r="G4221" s="144"/>
    </row>
    <row r="4222" spans="1:7" ht="21" x14ac:dyDescent="0.2">
      <c r="A4222" s="175" t="s">
        <v>4118</v>
      </c>
      <c r="B4222" s="174" t="s">
        <v>4130</v>
      </c>
      <c r="C4222" s="171" t="s">
        <v>4129</v>
      </c>
      <c r="D4222" s="171" t="s">
        <v>4128</v>
      </c>
      <c r="E4222" s="171" t="s">
        <v>4116</v>
      </c>
      <c r="F4222" s="173" t="s">
        <v>4127</v>
      </c>
      <c r="G4222" s="144"/>
    </row>
    <row r="4223" spans="1:7" ht="33.75" x14ac:dyDescent="0.2">
      <c r="A4223" s="132">
        <v>1571</v>
      </c>
      <c r="B4223" s="128" t="s">
        <v>3692</v>
      </c>
      <c r="C4223" s="127" t="s">
        <v>3287</v>
      </c>
      <c r="D4223" s="130">
        <v>2.67</v>
      </c>
      <c r="E4223" s="129">
        <v>0.53</v>
      </c>
      <c r="F4223" s="127">
        <f>TRUNC(E4223*D4223,2)</f>
        <v>1.41</v>
      </c>
      <c r="G4223" s="144"/>
    </row>
    <row r="4224" spans="1:7" x14ac:dyDescent="0.2">
      <c r="A4224" s="135">
        <v>34653</v>
      </c>
      <c r="B4224" s="134" t="s">
        <v>3963</v>
      </c>
      <c r="C4224" s="133" t="s">
        <v>230</v>
      </c>
      <c r="D4224" s="133">
        <v>6.8</v>
      </c>
      <c r="E4224" s="133">
        <v>1</v>
      </c>
      <c r="F4224" s="127">
        <f>TRUNC(E4224*D4224,2)</f>
        <v>6.8</v>
      </c>
      <c r="G4224" s="144"/>
    </row>
    <row r="4225" spans="1:7" x14ac:dyDescent="0.2">
      <c r="A4225" s="311" t="s">
        <v>4125</v>
      </c>
      <c r="B4225" s="311"/>
      <c r="C4225" s="311"/>
      <c r="D4225" s="311"/>
      <c r="E4225" s="311"/>
      <c r="F4225" s="165">
        <f>SUM(F4223:F4224)</f>
        <v>8.2099999999999991</v>
      </c>
      <c r="G4225" s="144"/>
    </row>
    <row r="4226" spans="1:7" x14ac:dyDescent="0.2">
      <c r="G4226" s="144"/>
    </row>
    <row r="4227" spans="1:7" x14ac:dyDescent="0.2">
      <c r="A4227" s="312" t="s">
        <v>4124</v>
      </c>
      <c r="B4227" s="312"/>
      <c r="C4227" s="312"/>
      <c r="D4227" s="312"/>
      <c r="E4227" s="312"/>
      <c r="F4227" s="173">
        <f>F4225+G4220</f>
        <v>10.29</v>
      </c>
      <c r="G4227" s="144"/>
    </row>
    <row r="4228" spans="1:7" ht="12.75" customHeight="1" x14ac:dyDescent="0.2">
      <c r="A4228" s="312" t="s">
        <v>4742</v>
      </c>
      <c r="B4228" s="312"/>
      <c r="C4228" s="312"/>
      <c r="D4228" s="312"/>
      <c r="E4228" s="313"/>
      <c r="F4228" s="180">
        <f>TRUNC('compos apresentar'!F4227*bdi!$D$19,2)</f>
        <v>2.09</v>
      </c>
      <c r="G4228" s="144"/>
    </row>
    <row r="4229" spans="1:7" x14ac:dyDescent="0.2">
      <c r="A4229" s="312" t="s">
        <v>4123</v>
      </c>
      <c r="B4229" s="312"/>
      <c r="C4229" s="312"/>
      <c r="D4229" s="312"/>
      <c r="E4229" s="312"/>
      <c r="F4229" s="179">
        <f>SUM(F4227:F4228)</f>
        <v>12.379999999999999</v>
      </c>
      <c r="G4229" s="144"/>
    </row>
    <row r="4230" spans="1:7" x14ac:dyDescent="0.2">
      <c r="A4230" s="178"/>
      <c r="B4230" s="178"/>
      <c r="C4230" s="178"/>
      <c r="D4230" s="178"/>
      <c r="E4230" s="178"/>
      <c r="F4230" s="178"/>
      <c r="G4230" s="144"/>
    </row>
    <row r="4231" spans="1:7" x14ac:dyDescent="0.2">
      <c r="G4231" s="144"/>
    </row>
    <row r="4232" spans="1:7" ht="30.6" customHeight="1" x14ac:dyDescent="0.2">
      <c r="A4232" s="317" t="s">
        <v>4576</v>
      </c>
      <c r="B4232" s="317"/>
      <c r="C4232" s="317"/>
      <c r="D4232" s="317"/>
      <c r="E4232" s="317"/>
      <c r="F4232" s="317"/>
      <c r="G4232" s="199" t="s">
        <v>4155</v>
      </c>
    </row>
    <row r="4233" spans="1:7" x14ac:dyDescent="0.2">
      <c r="G4233" s="144"/>
    </row>
    <row r="4234" spans="1:7" ht="21" x14ac:dyDescent="0.2">
      <c r="A4234" s="175" t="s">
        <v>4118</v>
      </c>
      <c r="B4234" s="174" t="s">
        <v>4117</v>
      </c>
      <c r="C4234" s="171" t="s">
        <v>4114</v>
      </c>
      <c r="D4234" s="171" t="s">
        <v>4113</v>
      </c>
      <c r="E4234" s="171" t="s">
        <v>4112</v>
      </c>
      <c r="F4234" s="182" t="s">
        <v>4116</v>
      </c>
      <c r="G4234" s="181" t="s">
        <v>4115</v>
      </c>
    </row>
    <row r="4235" spans="1:7" x14ac:dyDescent="0.2">
      <c r="A4235" s="162">
        <v>12</v>
      </c>
      <c r="B4235" s="128" t="s">
        <v>4213</v>
      </c>
      <c r="C4235" s="152">
        <v>8.56</v>
      </c>
      <c r="D4235" s="152">
        <v>18.649999999999999</v>
      </c>
      <c r="E4235" s="83">
        <v>117.99</v>
      </c>
      <c r="F4235" s="130">
        <v>7.0000000000000007E-2</v>
      </c>
      <c r="G4235" s="161">
        <f>TRUNC(F4235*D4235,2)</f>
        <v>1.3</v>
      </c>
    </row>
    <row r="4236" spans="1:7" x14ac:dyDescent="0.2">
      <c r="A4236" s="149">
        <v>8</v>
      </c>
      <c r="B4236" s="138" t="s">
        <v>4141</v>
      </c>
      <c r="C4236" s="152">
        <v>5.65</v>
      </c>
      <c r="D4236" s="152">
        <v>12.31</v>
      </c>
      <c r="E4236" s="83">
        <v>117.99</v>
      </c>
      <c r="F4236" s="130">
        <v>6.4000000000000001E-2</v>
      </c>
      <c r="G4236" s="161">
        <f>TRUNC(F4236*D4236,2)</f>
        <v>0.78</v>
      </c>
    </row>
    <row r="4237" spans="1:7" x14ac:dyDescent="0.2">
      <c r="A4237" s="311" t="s">
        <v>4138</v>
      </c>
      <c r="B4237" s="311"/>
      <c r="C4237" s="311"/>
      <c r="D4237" s="311"/>
      <c r="E4237" s="311"/>
      <c r="F4237" s="311"/>
      <c r="G4237" s="155">
        <f>SUM(G4235:G4236)</f>
        <v>2.08</v>
      </c>
    </row>
    <row r="4238" spans="1:7" x14ac:dyDescent="0.2">
      <c r="G4238" s="144"/>
    </row>
    <row r="4239" spans="1:7" ht="21" x14ac:dyDescent="0.2">
      <c r="A4239" s="175" t="s">
        <v>4118</v>
      </c>
      <c r="B4239" s="174" t="s">
        <v>4130</v>
      </c>
      <c r="C4239" s="171" t="s">
        <v>4129</v>
      </c>
      <c r="D4239" s="171" t="s">
        <v>4128</v>
      </c>
      <c r="E4239" s="171" t="s">
        <v>4116</v>
      </c>
      <c r="F4239" s="173" t="s">
        <v>4127</v>
      </c>
      <c r="G4239" s="144"/>
    </row>
    <row r="4240" spans="1:7" ht="33.75" x14ac:dyDescent="0.2">
      <c r="A4240" s="132">
        <v>1571</v>
      </c>
      <c r="B4240" s="128" t="s">
        <v>3692</v>
      </c>
      <c r="C4240" s="127" t="s">
        <v>3287</v>
      </c>
      <c r="D4240" s="130">
        <v>2.67</v>
      </c>
      <c r="E4240" s="127">
        <v>0.53</v>
      </c>
      <c r="F4240" s="127">
        <f>TRUNC(E4240*D4240,2)</f>
        <v>1.41</v>
      </c>
      <c r="G4240" s="144"/>
    </row>
    <row r="4241" spans="1:7" x14ac:dyDescent="0.2">
      <c r="A4241" s="135">
        <v>34653</v>
      </c>
      <c r="B4241" s="134" t="s">
        <v>3963</v>
      </c>
      <c r="C4241" s="133" t="s">
        <v>230</v>
      </c>
      <c r="D4241" s="133">
        <v>6.8</v>
      </c>
      <c r="E4241" s="133">
        <v>1</v>
      </c>
      <c r="F4241" s="127">
        <f>TRUNC(E4241*D4241,2)</f>
        <v>6.8</v>
      </c>
      <c r="G4241" s="144"/>
    </row>
    <row r="4242" spans="1:7" x14ac:dyDescent="0.2">
      <c r="A4242" s="311" t="s">
        <v>4125</v>
      </c>
      <c r="B4242" s="311"/>
      <c r="C4242" s="311"/>
      <c r="D4242" s="311"/>
      <c r="E4242" s="311"/>
      <c r="F4242" s="165">
        <f>SUM(F4240:F4241)</f>
        <v>8.2099999999999991</v>
      </c>
      <c r="G4242" s="144"/>
    </row>
    <row r="4243" spans="1:7" x14ac:dyDescent="0.2">
      <c r="G4243" s="144"/>
    </row>
    <row r="4244" spans="1:7" x14ac:dyDescent="0.2">
      <c r="A4244" s="312" t="s">
        <v>4124</v>
      </c>
      <c r="B4244" s="312"/>
      <c r="C4244" s="312"/>
      <c r="D4244" s="312"/>
      <c r="E4244" s="312"/>
      <c r="F4244" s="173">
        <f>F4242+G4237</f>
        <v>10.29</v>
      </c>
      <c r="G4244" s="144"/>
    </row>
    <row r="4245" spans="1:7" ht="12.75" customHeight="1" x14ac:dyDescent="0.2">
      <c r="A4245" s="312" t="s">
        <v>4742</v>
      </c>
      <c r="B4245" s="312"/>
      <c r="C4245" s="312"/>
      <c r="D4245" s="312"/>
      <c r="E4245" s="313"/>
      <c r="F4245" s="180">
        <f>TRUNC('compos apresentar'!F4244*bdi!$D$19,2)</f>
        <v>2.09</v>
      </c>
      <c r="G4245" s="144"/>
    </row>
    <row r="4246" spans="1:7" x14ac:dyDescent="0.2">
      <c r="A4246" s="312" t="s">
        <v>4123</v>
      </c>
      <c r="B4246" s="312"/>
      <c r="C4246" s="312"/>
      <c r="D4246" s="312"/>
      <c r="E4246" s="312"/>
      <c r="F4246" s="179">
        <f>SUM(F4244:F4245)</f>
        <v>12.379999999999999</v>
      </c>
      <c r="G4246" s="144"/>
    </row>
    <row r="4247" spans="1:7" x14ac:dyDescent="0.2">
      <c r="A4247" s="178"/>
      <c r="B4247" s="178"/>
      <c r="C4247" s="178"/>
      <c r="D4247" s="178"/>
      <c r="E4247" s="178"/>
      <c r="F4247" s="178"/>
      <c r="G4247" s="144"/>
    </row>
    <row r="4248" spans="1:7" x14ac:dyDescent="0.2">
      <c r="A4248" s="178"/>
      <c r="B4248" s="178"/>
      <c r="C4248" s="178"/>
      <c r="D4248" s="178"/>
      <c r="E4248" s="178"/>
      <c r="F4248" s="178"/>
      <c r="G4248" s="144"/>
    </row>
    <row r="4249" spans="1:7" ht="28.5" customHeight="1" x14ac:dyDescent="0.2">
      <c r="A4249" s="317" t="s">
        <v>4983</v>
      </c>
      <c r="B4249" s="317"/>
      <c r="C4249" s="317"/>
      <c r="D4249" s="317"/>
      <c r="E4249" s="317"/>
      <c r="F4249" s="317"/>
      <c r="G4249" s="199" t="s">
        <v>4155</v>
      </c>
    </row>
    <row r="4250" spans="1:7" x14ac:dyDescent="0.2">
      <c r="G4250" s="144"/>
    </row>
    <row r="4251" spans="1:7" ht="21" x14ac:dyDescent="0.2">
      <c r="A4251" s="175" t="s">
        <v>4118</v>
      </c>
      <c r="B4251" s="174" t="s">
        <v>4117</v>
      </c>
      <c r="C4251" s="171" t="s">
        <v>4114</v>
      </c>
      <c r="D4251" s="171" t="s">
        <v>4113</v>
      </c>
      <c r="E4251" s="171" t="s">
        <v>4112</v>
      </c>
      <c r="F4251" s="182" t="s">
        <v>4116</v>
      </c>
      <c r="G4251" s="181" t="s">
        <v>4115</v>
      </c>
    </row>
    <row r="4252" spans="1:7" x14ac:dyDescent="0.2">
      <c r="A4252" s="162">
        <v>12</v>
      </c>
      <c r="B4252" s="128" t="s">
        <v>4213</v>
      </c>
      <c r="C4252" s="152">
        <v>8.56</v>
      </c>
      <c r="D4252" s="152">
        <v>18.649999999999999</v>
      </c>
      <c r="E4252" s="83">
        <v>117.99</v>
      </c>
      <c r="F4252" s="130">
        <v>9.2999999999999999E-2</v>
      </c>
      <c r="G4252" s="161">
        <f>TRUNC(F4252*D4252,2)</f>
        <v>1.73</v>
      </c>
    </row>
    <row r="4253" spans="1:7" x14ac:dyDescent="0.2">
      <c r="A4253" s="149">
        <v>8</v>
      </c>
      <c r="B4253" s="138" t="s">
        <v>4141</v>
      </c>
      <c r="C4253" s="152">
        <v>5.65</v>
      </c>
      <c r="D4253" s="152">
        <v>12.31</v>
      </c>
      <c r="E4253" s="83">
        <v>117.99</v>
      </c>
      <c r="F4253" s="130">
        <v>9.2999999999999999E-2</v>
      </c>
      <c r="G4253" s="161">
        <f>TRUNC(F4253*D4253,2)</f>
        <v>1.1399999999999999</v>
      </c>
    </row>
    <row r="4254" spans="1:7" x14ac:dyDescent="0.2">
      <c r="A4254" s="311" t="s">
        <v>4138</v>
      </c>
      <c r="B4254" s="311"/>
      <c r="C4254" s="311"/>
      <c r="D4254" s="311"/>
      <c r="E4254" s="311"/>
      <c r="F4254" s="311"/>
      <c r="G4254" s="155">
        <f>SUM(G4252:G4253)</f>
        <v>2.87</v>
      </c>
    </row>
    <row r="4255" spans="1:7" x14ac:dyDescent="0.2">
      <c r="G4255" s="144"/>
    </row>
    <row r="4256" spans="1:7" ht="21" x14ac:dyDescent="0.2">
      <c r="A4256" s="175" t="s">
        <v>4118</v>
      </c>
      <c r="B4256" s="174" t="s">
        <v>4130</v>
      </c>
      <c r="C4256" s="171" t="s">
        <v>4129</v>
      </c>
      <c r="D4256" s="171" t="s">
        <v>4128</v>
      </c>
      <c r="E4256" s="171" t="s">
        <v>4116</v>
      </c>
      <c r="F4256" s="173" t="s">
        <v>4127</v>
      </c>
      <c r="G4256" s="144"/>
    </row>
    <row r="4257" spans="1:7" ht="33.75" x14ac:dyDescent="0.2">
      <c r="A4257" s="132">
        <v>1573</v>
      </c>
      <c r="B4257" s="128" t="s">
        <v>3691</v>
      </c>
      <c r="C4257" s="127" t="s">
        <v>3287</v>
      </c>
      <c r="D4257" s="130">
        <v>3.3</v>
      </c>
      <c r="E4257" s="127" t="s">
        <v>3616</v>
      </c>
      <c r="F4257" s="127">
        <f>TRUNC(E4257*D4257,2)</f>
        <v>3.3</v>
      </c>
      <c r="G4257" s="144"/>
    </row>
    <row r="4258" spans="1:7" x14ac:dyDescent="0.2">
      <c r="A4258" s="135">
        <v>34653</v>
      </c>
      <c r="B4258" s="134" t="s">
        <v>3963</v>
      </c>
      <c r="C4258" s="133" t="s">
        <v>230</v>
      </c>
      <c r="D4258" s="133">
        <v>6.8</v>
      </c>
      <c r="E4258" s="133">
        <v>0.78500000000000003</v>
      </c>
      <c r="F4258" s="127">
        <f>TRUNC(E4258*D4258,2)</f>
        <v>5.33</v>
      </c>
      <c r="G4258" s="144"/>
    </row>
    <row r="4259" spans="1:7" x14ac:dyDescent="0.2">
      <c r="A4259" s="311" t="s">
        <v>4125</v>
      </c>
      <c r="B4259" s="311"/>
      <c r="C4259" s="311"/>
      <c r="D4259" s="311"/>
      <c r="E4259" s="311"/>
      <c r="F4259" s="165">
        <f>SUM(F4257:F4258)</f>
        <v>8.629999999999999</v>
      </c>
      <c r="G4259" s="144"/>
    </row>
    <row r="4260" spans="1:7" x14ac:dyDescent="0.2">
      <c r="G4260" s="144"/>
    </row>
    <row r="4261" spans="1:7" x14ac:dyDescent="0.2">
      <c r="A4261" s="312" t="s">
        <v>4124</v>
      </c>
      <c r="B4261" s="312"/>
      <c r="C4261" s="312"/>
      <c r="D4261" s="312"/>
      <c r="E4261" s="312"/>
      <c r="F4261" s="173">
        <f>F4259+G4254</f>
        <v>11.5</v>
      </c>
      <c r="G4261" s="144"/>
    </row>
    <row r="4262" spans="1:7" ht="12.75" customHeight="1" x14ac:dyDescent="0.2">
      <c r="A4262" s="312" t="s">
        <v>4742</v>
      </c>
      <c r="B4262" s="312"/>
      <c r="C4262" s="312"/>
      <c r="D4262" s="312"/>
      <c r="E4262" s="313"/>
      <c r="F4262" s="180">
        <f>TRUNC('compos apresentar'!F4261*bdi!$D$19,2)</f>
        <v>2.33</v>
      </c>
      <c r="G4262" s="144"/>
    </row>
    <row r="4263" spans="1:7" x14ac:dyDescent="0.2">
      <c r="A4263" s="312" t="s">
        <v>4123</v>
      </c>
      <c r="B4263" s="312"/>
      <c r="C4263" s="312"/>
      <c r="D4263" s="312"/>
      <c r="E4263" s="312"/>
      <c r="F4263" s="179">
        <f>SUM(F4261:F4262)</f>
        <v>13.83</v>
      </c>
      <c r="G4263" s="144"/>
    </row>
    <row r="4264" spans="1:7" x14ac:dyDescent="0.2">
      <c r="A4264" s="178"/>
      <c r="B4264" s="178"/>
      <c r="C4264" s="178"/>
      <c r="D4264" s="178"/>
      <c r="E4264" s="178"/>
      <c r="F4264" s="178"/>
      <c r="G4264" s="144"/>
    </row>
    <row r="4265" spans="1:7" ht="31.5" x14ac:dyDescent="0.2">
      <c r="A4265" s="317" t="s">
        <v>4984</v>
      </c>
      <c r="B4265" s="317"/>
      <c r="C4265" s="317"/>
      <c r="D4265" s="317"/>
      <c r="E4265" s="317"/>
      <c r="F4265" s="317"/>
      <c r="G4265" s="199" t="s">
        <v>4155</v>
      </c>
    </row>
    <row r="4266" spans="1:7" x14ac:dyDescent="0.2">
      <c r="G4266" s="144"/>
    </row>
    <row r="4267" spans="1:7" ht="21" x14ac:dyDescent="0.2">
      <c r="A4267" s="175" t="s">
        <v>4118</v>
      </c>
      <c r="B4267" s="174" t="s">
        <v>4117</v>
      </c>
      <c r="C4267" s="171" t="s">
        <v>4114</v>
      </c>
      <c r="D4267" s="171" t="s">
        <v>4113</v>
      </c>
      <c r="E4267" s="171" t="s">
        <v>4112</v>
      </c>
      <c r="F4267" s="182" t="s">
        <v>4116</v>
      </c>
      <c r="G4267" s="181" t="s">
        <v>4115</v>
      </c>
    </row>
    <row r="4268" spans="1:7" x14ac:dyDescent="0.2">
      <c r="A4268" s="162">
        <v>12</v>
      </c>
      <c r="B4268" s="128" t="s">
        <v>4213</v>
      </c>
      <c r="C4268" s="152">
        <v>8.56</v>
      </c>
      <c r="D4268" s="152">
        <v>18.649999999999999</v>
      </c>
      <c r="E4268" s="83">
        <v>117.99</v>
      </c>
      <c r="F4268" s="130">
        <v>0.19500000000000001</v>
      </c>
      <c r="G4268" s="161">
        <f>TRUNC(F4268*D4268,2)</f>
        <v>3.63</v>
      </c>
    </row>
    <row r="4269" spans="1:7" x14ac:dyDescent="0.2">
      <c r="A4269" s="149">
        <v>8</v>
      </c>
      <c r="B4269" s="138" t="s">
        <v>4141</v>
      </c>
      <c r="C4269" s="152">
        <v>5.65</v>
      </c>
      <c r="D4269" s="152">
        <v>12.31</v>
      </c>
      <c r="E4269" s="83">
        <v>117.99</v>
      </c>
      <c r="F4269" s="130">
        <v>0.191</v>
      </c>
      <c r="G4269" s="161">
        <f>TRUNC(F4269*D4269,2)</f>
        <v>2.35</v>
      </c>
    </row>
    <row r="4270" spans="1:7" x14ac:dyDescent="0.2">
      <c r="A4270" s="311" t="s">
        <v>4138</v>
      </c>
      <c r="B4270" s="311"/>
      <c r="C4270" s="311"/>
      <c r="D4270" s="311"/>
      <c r="E4270" s="311"/>
      <c r="F4270" s="311"/>
      <c r="G4270" s="155">
        <f>SUM(G4268:G4269)</f>
        <v>5.98</v>
      </c>
    </row>
    <row r="4271" spans="1:7" x14ac:dyDescent="0.2">
      <c r="G4271" s="144"/>
    </row>
    <row r="4272" spans="1:7" ht="21" x14ac:dyDescent="0.2">
      <c r="A4272" s="175" t="s">
        <v>4118</v>
      </c>
      <c r="B4272" s="174" t="s">
        <v>4130</v>
      </c>
      <c r="C4272" s="171" t="s">
        <v>4129</v>
      </c>
      <c r="D4272" s="171" t="s">
        <v>4128</v>
      </c>
      <c r="E4272" s="171" t="s">
        <v>4116</v>
      </c>
      <c r="F4272" s="173" t="s">
        <v>4127</v>
      </c>
      <c r="G4272" s="144"/>
    </row>
    <row r="4273" spans="1:7" ht="33.75" x14ac:dyDescent="0.2">
      <c r="A4273" s="132">
        <v>1575</v>
      </c>
      <c r="B4273" s="128" t="s">
        <v>3694</v>
      </c>
      <c r="C4273" s="127" t="s">
        <v>3287</v>
      </c>
      <c r="D4273" s="130">
        <v>3.3</v>
      </c>
      <c r="E4273" s="127" t="s">
        <v>3616</v>
      </c>
      <c r="F4273" s="127">
        <f>TRUNC(E4273*D4273,2)</f>
        <v>3.3</v>
      </c>
      <c r="G4273" s="144"/>
    </row>
    <row r="4274" spans="1:7" x14ac:dyDescent="0.2">
      <c r="A4274" s="135">
        <v>34686</v>
      </c>
      <c r="B4274" s="134" t="s">
        <v>4985</v>
      </c>
      <c r="C4274" s="133" t="s">
        <v>230</v>
      </c>
      <c r="D4274" s="133">
        <v>9.83</v>
      </c>
      <c r="E4274" s="133">
        <v>1</v>
      </c>
      <c r="F4274" s="127">
        <f>TRUNC(E4274*D4274,2)</f>
        <v>9.83</v>
      </c>
      <c r="G4274" s="144"/>
    </row>
    <row r="4275" spans="1:7" x14ac:dyDescent="0.2">
      <c r="A4275" s="311" t="s">
        <v>4125</v>
      </c>
      <c r="B4275" s="311"/>
      <c r="C4275" s="311"/>
      <c r="D4275" s="311"/>
      <c r="E4275" s="311"/>
      <c r="F4275" s="165">
        <f>SUM(F4273:F4274)</f>
        <v>13.129999999999999</v>
      </c>
      <c r="G4275" s="144"/>
    </row>
    <row r="4276" spans="1:7" x14ac:dyDescent="0.2">
      <c r="G4276" s="144"/>
    </row>
    <row r="4277" spans="1:7" x14ac:dyDescent="0.2">
      <c r="A4277" s="312" t="s">
        <v>4124</v>
      </c>
      <c r="B4277" s="312"/>
      <c r="C4277" s="312"/>
      <c r="D4277" s="312"/>
      <c r="E4277" s="312"/>
      <c r="F4277" s="173">
        <f>F4275+G4270</f>
        <v>19.11</v>
      </c>
      <c r="G4277" s="144"/>
    </row>
    <row r="4278" spans="1:7" x14ac:dyDescent="0.2">
      <c r="A4278" s="312" t="s">
        <v>4742</v>
      </c>
      <c r="B4278" s="312"/>
      <c r="C4278" s="312"/>
      <c r="D4278" s="312"/>
      <c r="E4278" s="313"/>
      <c r="F4278" s="180">
        <f>TRUNC('compos apresentar'!F4277*bdi!$D$19,2)</f>
        <v>3.88</v>
      </c>
      <c r="G4278" s="144"/>
    </row>
    <row r="4279" spans="1:7" x14ac:dyDescent="0.2">
      <c r="A4279" s="312" t="s">
        <v>4123</v>
      </c>
      <c r="B4279" s="312"/>
      <c r="C4279" s="312"/>
      <c r="D4279" s="312"/>
      <c r="E4279" s="312"/>
      <c r="F4279" s="179">
        <f>SUM(F4277:F4278)</f>
        <v>22.99</v>
      </c>
      <c r="G4279" s="144"/>
    </row>
    <row r="4280" spans="1:7" x14ac:dyDescent="0.2">
      <c r="A4280" s="178"/>
      <c r="B4280" s="178"/>
      <c r="C4280" s="178"/>
      <c r="D4280" s="178"/>
      <c r="E4280" s="178"/>
      <c r="F4280" s="178"/>
      <c r="G4280" s="144"/>
    </row>
    <row r="4281" spans="1:7" x14ac:dyDescent="0.2">
      <c r="G4281" s="144"/>
    </row>
    <row r="4282" spans="1:7" ht="31.5" x14ac:dyDescent="0.2">
      <c r="A4282" s="314" t="s">
        <v>4575</v>
      </c>
      <c r="B4282" s="314"/>
      <c r="C4282" s="314"/>
      <c r="D4282" s="314"/>
      <c r="E4282" s="314"/>
      <c r="F4282" s="314"/>
      <c r="G4282" s="171" t="s">
        <v>4155</v>
      </c>
    </row>
    <row r="4283" spans="1:7" x14ac:dyDescent="0.2">
      <c r="G4283" s="144"/>
    </row>
    <row r="4284" spans="1:7" ht="21" x14ac:dyDescent="0.2">
      <c r="A4284" s="175" t="s">
        <v>4118</v>
      </c>
      <c r="B4284" s="174" t="s">
        <v>4117</v>
      </c>
      <c r="C4284" s="171" t="s">
        <v>4114</v>
      </c>
      <c r="D4284" s="171" t="s">
        <v>4113</v>
      </c>
      <c r="E4284" s="171" t="s">
        <v>4112</v>
      </c>
      <c r="F4284" s="182" t="s">
        <v>4116</v>
      </c>
      <c r="G4284" s="181" t="s">
        <v>4115</v>
      </c>
    </row>
    <row r="4285" spans="1:7" x14ac:dyDescent="0.2">
      <c r="A4285" s="162">
        <v>8</v>
      </c>
      <c r="B4285" s="128" t="s">
        <v>4141</v>
      </c>
      <c r="C4285" s="152">
        <v>5.65</v>
      </c>
      <c r="D4285" s="152">
        <v>12.31</v>
      </c>
      <c r="E4285" s="83">
        <v>117.99</v>
      </c>
      <c r="F4285" s="127">
        <v>0.90910000000000002</v>
      </c>
      <c r="G4285" s="161">
        <f>TRUNC(F4285*D4285,2)</f>
        <v>11.19</v>
      </c>
    </row>
    <row r="4286" spans="1:7" x14ac:dyDescent="0.2">
      <c r="A4286" s="149">
        <v>12</v>
      </c>
      <c r="B4286" s="138" t="s">
        <v>4213</v>
      </c>
      <c r="C4286" s="152">
        <v>8.56</v>
      </c>
      <c r="D4286" s="152">
        <v>18.649999999999999</v>
      </c>
      <c r="E4286" s="83">
        <v>117.99</v>
      </c>
      <c r="F4286" s="137">
        <v>0.90200000000000002</v>
      </c>
      <c r="G4286" s="161">
        <f>TRUNC(F4286*D4286,2)</f>
        <v>16.82</v>
      </c>
    </row>
    <row r="4287" spans="1:7" x14ac:dyDescent="0.2">
      <c r="A4287" s="311" t="s">
        <v>4138</v>
      </c>
      <c r="B4287" s="311"/>
      <c r="C4287" s="311"/>
      <c r="D4287" s="311"/>
      <c r="E4287" s="311"/>
      <c r="F4287" s="311"/>
      <c r="G4287" s="155">
        <f>SUM(G4285:G4286)</f>
        <v>28.009999999999998</v>
      </c>
    </row>
    <row r="4288" spans="1:7" x14ac:dyDescent="0.2">
      <c r="G4288" s="144"/>
    </row>
    <row r="4289" spans="1:7" ht="21" x14ac:dyDescent="0.2">
      <c r="A4289" s="175" t="s">
        <v>4118</v>
      </c>
      <c r="B4289" s="174" t="s">
        <v>4130</v>
      </c>
      <c r="C4289" s="171" t="s">
        <v>4129</v>
      </c>
      <c r="D4289" s="171" t="s">
        <v>4128</v>
      </c>
      <c r="E4289" s="171" t="s">
        <v>4116</v>
      </c>
      <c r="F4289" s="173" t="s">
        <v>4127</v>
      </c>
      <c r="G4289" s="144"/>
    </row>
    <row r="4290" spans="1:7" x14ac:dyDescent="0.2">
      <c r="A4290" s="129">
        <v>3261</v>
      </c>
      <c r="B4290" s="128" t="s">
        <v>3961</v>
      </c>
      <c r="C4290" s="127" t="s">
        <v>3287</v>
      </c>
      <c r="D4290" s="127">
        <v>64.209999999999994</v>
      </c>
      <c r="E4290" s="127">
        <v>0.99680000000000002</v>
      </c>
      <c r="F4290" s="127">
        <f>TRUNC(E4290*D4290,2)</f>
        <v>64</v>
      </c>
      <c r="G4290" s="144"/>
    </row>
    <row r="4291" spans="1:7" x14ac:dyDescent="0.2">
      <c r="A4291" s="311" t="s">
        <v>4125</v>
      </c>
      <c r="B4291" s="311"/>
      <c r="C4291" s="311"/>
      <c r="D4291" s="311"/>
      <c r="E4291" s="311"/>
      <c r="F4291" s="165">
        <f>SUM(F4290)</f>
        <v>64</v>
      </c>
      <c r="G4291" s="144"/>
    </row>
    <row r="4292" spans="1:7" x14ac:dyDescent="0.2">
      <c r="G4292" s="144"/>
    </row>
    <row r="4293" spans="1:7" x14ac:dyDescent="0.2">
      <c r="A4293" s="312" t="s">
        <v>4124</v>
      </c>
      <c r="B4293" s="312"/>
      <c r="C4293" s="312"/>
      <c r="D4293" s="312"/>
      <c r="E4293" s="312"/>
      <c r="F4293" s="173">
        <f>F4291+G4287</f>
        <v>92.009999999999991</v>
      </c>
      <c r="G4293" s="144"/>
    </row>
    <row r="4294" spans="1:7" ht="12.75" customHeight="1" x14ac:dyDescent="0.2">
      <c r="A4294" s="312" t="s">
        <v>4742</v>
      </c>
      <c r="B4294" s="312"/>
      <c r="C4294" s="312"/>
      <c r="D4294" s="312"/>
      <c r="E4294" s="313"/>
      <c r="F4294" s="180">
        <f>TRUNC('compos apresentar'!F4293*bdi!$D$19,2)</f>
        <v>18.71</v>
      </c>
      <c r="G4294" s="144"/>
    </row>
    <row r="4295" spans="1:7" x14ac:dyDescent="0.2">
      <c r="A4295" s="312" t="s">
        <v>4123</v>
      </c>
      <c r="B4295" s="312"/>
      <c r="C4295" s="312"/>
      <c r="D4295" s="312"/>
      <c r="E4295" s="312"/>
      <c r="F4295" s="179">
        <f>SUM(F4293:F4294)</f>
        <v>110.72</v>
      </c>
      <c r="G4295" s="144"/>
    </row>
    <row r="4296" spans="1:7" x14ac:dyDescent="0.2">
      <c r="A4296" s="178"/>
      <c r="B4296" s="178"/>
      <c r="C4296" s="178"/>
      <c r="D4296" s="178"/>
      <c r="E4296" s="178"/>
      <c r="F4296" s="178"/>
      <c r="G4296" s="144"/>
    </row>
    <row r="4297" spans="1:7" ht="31.5" x14ac:dyDescent="0.2">
      <c r="A4297" s="314" t="s">
        <v>4986</v>
      </c>
      <c r="B4297" s="314"/>
      <c r="C4297" s="314"/>
      <c r="D4297" s="314"/>
      <c r="E4297" s="314"/>
      <c r="F4297" s="314"/>
      <c r="G4297" s="171" t="s">
        <v>4155</v>
      </c>
    </row>
    <row r="4298" spans="1:7" x14ac:dyDescent="0.2">
      <c r="G4298" s="144"/>
    </row>
    <row r="4299" spans="1:7" ht="21" x14ac:dyDescent="0.2">
      <c r="A4299" s="175" t="s">
        <v>4118</v>
      </c>
      <c r="B4299" s="174" t="s">
        <v>4117</v>
      </c>
      <c r="C4299" s="171" t="s">
        <v>4114</v>
      </c>
      <c r="D4299" s="171" t="s">
        <v>4113</v>
      </c>
      <c r="E4299" s="171" t="s">
        <v>4112</v>
      </c>
      <c r="F4299" s="182" t="s">
        <v>4116</v>
      </c>
      <c r="G4299" s="181" t="s">
        <v>4115</v>
      </c>
    </row>
    <row r="4300" spans="1:7" x14ac:dyDescent="0.2">
      <c r="A4300" s="162">
        <v>8</v>
      </c>
      <c r="B4300" s="128" t="s">
        <v>4141</v>
      </c>
      <c r="C4300" s="152">
        <v>5.65</v>
      </c>
      <c r="D4300" s="152">
        <v>12.31</v>
      </c>
      <c r="E4300" s="83">
        <v>117.99</v>
      </c>
      <c r="F4300" s="127">
        <v>0.90910000000000002</v>
      </c>
      <c r="G4300" s="161">
        <f>TRUNC(F4300*D4300,2)</f>
        <v>11.19</v>
      </c>
    </row>
    <row r="4301" spans="1:7" x14ac:dyDescent="0.2">
      <c r="A4301" s="149">
        <v>12</v>
      </c>
      <c r="B4301" s="138" t="s">
        <v>4213</v>
      </c>
      <c r="C4301" s="152">
        <v>8.56</v>
      </c>
      <c r="D4301" s="152">
        <v>18.649999999999999</v>
      </c>
      <c r="E4301" s="83">
        <v>117.99</v>
      </c>
      <c r="F4301" s="137">
        <v>0.90200000000000002</v>
      </c>
      <c r="G4301" s="161">
        <f>TRUNC(F4301*D4301,2)</f>
        <v>16.82</v>
      </c>
    </row>
    <row r="4302" spans="1:7" x14ac:dyDescent="0.2">
      <c r="A4302" s="311" t="s">
        <v>4138</v>
      </c>
      <c r="B4302" s="311"/>
      <c r="C4302" s="311"/>
      <c r="D4302" s="311"/>
      <c r="E4302" s="311"/>
      <c r="F4302" s="311"/>
      <c r="G4302" s="155">
        <f>SUM(G4300:G4301)</f>
        <v>28.009999999999998</v>
      </c>
    </row>
    <row r="4303" spans="1:7" x14ac:dyDescent="0.2">
      <c r="G4303" s="144"/>
    </row>
    <row r="4304" spans="1:7" ht="21" x14ac:dyDescent="0.2">
      <c r="A4304" s="175" t="s">
        <v>4118</v>
      </c>
      <c r="B4304" s="174" t="s">
        <v>4130</v>
      </c>
      <c r="C4304" s="171" t="s">
        <v>4129</v>
      </c>
      <c r="D4304" s="171" t="s">
        <v>4128</v>
      </c>
      <c r="E4304" s="171" t="s">
        <v>4116</v>
      </c>
      <c r="F4304" s="173" t="s">
        <v>4127</v>
      </c>
      <c r="G4304" s="144"/>
    </row>
    <row r="4305" spans="1:7" x14ac:dyDescent="0.2">
      <c r="A4305" s="129">
        <v>3261</v>
      </c>
      <c r="B4305" s="128" t="s">
        <v>3961</v>
      </c>
      <c r="C4305" s="127" t="s">
        <v>3287</v>
      </c>
      <c r="D4305" s="127">
        <v>978.78</v>
      </c>
      <c r="E4305" s="127">
        <v>1</v>
      </c>
      <c r="F4305" s="127">
        <f>TRUNC(E4305*D4305,2)</f>
        <v>978.78</v>
      </c>
      <c r="G4305" s="144"/>
    </row>
    <row r="4306" spans="1:7" x14ac:dyDescent="0.2">
      <c r="A4306" s="311" t="s">
        <v>4125</v>
      </c>
      <c r="B4306" s="311"/>
      <c r="C4306" s="311"/>
      <c r="D4306" s="311"/>
      <c r="E4306" s="311"/>
      <c r="F4306" s="165">
        <f>SUM(F4305)</f>
        <v>978.78</v>
      </c>
      <c r="G4306" s="144"/>
    </row>
    <row r="4307" spans="1:7" x14ac:dyDescent="0.2">
      <c r="G4307" s="144"/>
    </row>
    <row r="4308" spans="1:7" x14ac:dyDescent="0.2">
      <c r="A4308" s="312" t="s">
        <v>4124</v>
      </c>
      <c r="B4308" s="312"/>
      <c r="C4308" s="312"/>
      <c r="D4308" s="312"/>
      <c r="E4308" s="312"/>
      <c r="F4308" s="173">
        <f>F4306+G4302</f>
        <v>1006.79</v>
      </c>
      <c r="G4308" s="144"/>
    </row>
    <row r="4309" spans="1:7" x14ac:dyDescent="0.2">
      <c r="A4309" s="312" t="s">
        <v>4742</v>
      </c>
      <c r="B4309" s="312"/>
      <c r="C4309" s="312"/>
      <c r="D4309" s="312"/>
      <c r="E4309" s="313"/>
      <c r="F4309" s="180">
        <f>TRUNC('compos apresentar'!F4308*bdi!$D$19,2)</f>
        <v>204.78</v>
      </c>
      <c r="G4309" s="144"/>
    </row>
    <row r="4310" spans="1:7" x14ac:dyDescent="0.2">
      <c r="A4310" s="312" t="s">
        <v>4123</v>
      </c>
      <c r="B4310" s="312"/>
      <c r="C4310" s="312"/>
      <c r="D4310" s="312"/>
      <c r="E4310" s="312"/>
      <c r="F4310" s="179">
        <f>SUM(F4308:F4309)</f>
        <v>1211.57</v>
      </c>
      <c r="G4310" s="144"/>
    </row>
    <row r="4311" spans="1:7" x14ac:dyDescent="0.2">
      <c r="G4311" s="144"/>
    </row>
    <row r="4312" spans="1:7" x14ac:dyDescent="0.2">
      <c r="G4312" s="144"/>
    </row>
    <row r="4313" spans="1:7" ht="31.5" x14ac:dyDescent="0.2">
      <c r="A4313" s="314" t="s">
        <v>4574</v>
      </c>
      <c r="B4313" s="314"/>
      <c r="C4313" s="314"/>
      <c r="D4313" s="314"/>
      <c r="E4313" s="314"/>
      <c r="F4313" s="314"/>
      <c r="G4313" s="171" t="s">
        <v>4155</v>
      </c>
    </row>
    <row r="4314" spans="1:7" x14ac:dyDescent="0.2">
      <c r="G4314" s="144"/>
    </row>
    <row r="4315" spans="1:7" ht="21" x14ac:dyDescent="0.2">
      <c r="A4315" s="175" t="s">
        <v>4118</v>
      </c>
      <c r="B4315" s="174" t="s">
        <v>4117</v>
      </c>
      <c r="C4315" s="171" t="s">
        <v>4114</v>
      </c>
      <c r="D4315" s="171" t="s">
        <v>4113</v>
      </c>
      <c r="E4315" s="171" t="s">
        <v>4112</v>
      </c>
      <c r="F4315" s="182" t="s">
        <v>4116</v>
      </c>
      <c r="G4315" s="181" t="s">
        <v>4115</v>
      </c>
    </row>
    <row r="4316" spans="1:7" x14ac:dyDescent="0.2">
      <c r="A4316" s="162">
        <v>12</v>
      </c>
      <c r="B4316" s="128" t="s">
        <v>4213</v>
      </c>
      <c r="C4316" s="152">
        <v>8.56</v>
      </c>
      <c r="D4316" s="152">
        <v>18.649999999999999</v>
      </c>
      <c r="E4316" s="83">
        <v>117.99</v>
      </c>
      <c r="F4316" s="127">
        <v>0.9</v>
      </c>
      <c r="G4316" s="161">
        <f>TRUNC(F4316*D4316,2)</f>
        <v>16.78</v>
      </c>
    </row>
    <row r="4317" spans="1:7" x14ac:dyDescent="0.2">
      <c r="A4317" s="149">
        <v>8</v>
      </c>
      <c r="B4317" s="138" t="s">
        <v>4141</v>
      </c>
      <c r="C4317" s="152">
        <v>5.65</v>
      </c>
      <c r="D4317" s="152">
        <v>12.31</v>
      </c>
      <c r="E4317" s="83">
        <v>117.99</v>
      </c>
      <c r="F4317" s="137">
        <v>0.91200000000000003</v>
      </c>
      <c r="G4317" s="161">
        <f>TRUNC(F4317*D4317,2)</f>
        <v>11.22</v>
      </c>
    </row>
    <row r="4318" spans="1:7" x14ac:dyDescent="0.2">
      <c r="A4318" s="311" t="s">
        <v>4138</v>
      </c>
      <c r="B4318" s="311"/>
      <c r="C4318" s="311"/>
      <c r="D4318" s="311"/>
      <c r="E4318" s="311"/>
      <c r="F4318" s="311"/>
      <c r="G4318" s="155">
        <f>SUM(G4316:G4317)</f>
        <v>28</v>
      </c>
    </row>
    <row r="4319" spans="1:7" x14ac:dyDescent="0.2">
      <c r="G4319" s="144"/>
    </row>
    <row r="4320" spans="1:7" ht="21" x14ac:dyDescent="0.2">
      <c r="A4320" s="175" t="s">
        <v>4118</v>
      </c>
      <c r="B4320" s="174" t="s">
        <v>4130</v>
      </c>
      <c r="C4320" s="171" t="s">
        <v>4129</v>
      </c>
      <c r="D4320" s="171" t="s">
        <v>4128</v>
      </c>
      <c r="E4320" s="171" t="s">
        <v>4116</v>
      </c>
      <c r="F4320" s="173" t="s">
        <v>4127</v>
      </c>
      <c r="G4320" s="144"/>
    </row>
    <row r="4321" spans="1:7" x14ac:dyDescent="0.2">
      <c r="A4321" s="129">
        <v>3269</v>
      </c>
      <c r="B4321" s="128" t="s">
        <v>1133</v>
      </c>
      <c r="C4321" s="127" t="s">
        <v>3287</v>
      </c>
      <c r="D4321" s="127">
        <v>269.29000000000002</v>
      </c>
      <c r="E4321" s="127">
        <v>1</v>
      </c>
      <c r="F4321" s="127">
        <f>TRUNC(E4321*D4321,2)</f>
        <v>269.29000000000002</v>
      </c>
      <c r="G4321" s="144"/>
    </row>
    <row r="4322" spans="1:7" x14ac:dyDescent="0.2">
      <c r="A4322" s="311" t="s">
        <v>4125</v>
      </c>
      <c r="B4322" s="311"/>
      <c r="C4322" s="311"/>
      <c r="D4322" s="311"/>
      <c r="E4322" s="311"/>
      <c r="F4322" s="165">
        <f>SUM(F4321)</f>
        <v>269.29000000000002</v>
      </c>
      <c r="G4322" s="144"/>
    </row>
    <row r="4323" spans="1:7" x14ac:dyDescent="0.2">
      <c r="G4323" s="144"/>
    </row>
    <row r="4324" spans="1:7" x14ac:dyDescent="0.2">
      <c r="A4324" s="312" t="s">
        <v>4124</v>
      </c>
      <c r="B4324" s="312"/>
      <c r="C4324" s="312"/>
      <c r="D4324" s="312"/>
      <c r="E4324" s="312"/>
      <c r="F4324" s="173">
        <f>F4322+G4318</f>
        <v>297.29000000000002</v>
      </c>
      <c r="G4324" s="144"/>
    </row>
    <row r="4325" spans="1:7" ht="12.75" customHeight="1" x14ac:dyDescent="0.2">
      <c r="A4325" s="312" t="s">
        <v>4742</v>
      </c>
      <c r="B4325" s="312"/>
      <c r="C4325" s="312"/>
      <c r="D4325" s="312"/>
      <c r="E4325" s="313"/>
      <c r="F4325" s="180">
        <f>TRUNC('compos apresentar'!F4324*bdi!$D$19,2)</f>
        <v>60.46</v>
      </c>
      <c r="G4325" s="144"/>
    </row>
    <row r="4326" spans="1:7" x14ac:dyDescent="0.2">
      <c r="A4326" s="312" t="s">
        <v>4123</v>
      </c>
      <c r="B4326" s="312"/>
      <c r="C4326" s="312"/>
      <c r="D4326" s="312"/>
      <c r="E4326" s="312"/>
      <c r="F4326" s="179">
        <f>SUM(F4324:F4325)</f>
        <v>357.75</v>
      </c>
      <c r="G4326" s="144"/>
    </row>
    <row r="4327" spans="1:7" x14ac:dyDescent="0.2">
      <c r="A4327" s="178"/>
      <c r="B4327" s="178"/>
      <c r="C4327" s="178"/>
      <c r="D4327" s="178"/>
      <c r="E4327" s="178"/>
      <c r="F4327" s="178"/>
      <c r="G4327" s="144"/>
    </row>
    <row r="4328" spans="1:7" ht="33" customHeight="1" x14ac:dyDescent="0.2">
      <c r="A4328" s="317" t="s">
        <v>4573</v>
      </c>
      <c r="B4328" s="317"/>
      <c r="C4328" s="317"/>
      <c r="D4328" s="317"/>
      <c r="E4328" s="317"/>
      <c r="F4328" s="317"/>
      <c r="G4328" s="199" t="s">
        <v>4155</v>
      </c>
    </row>
    <row r="4329" spans="1:7" x14ac:dyDescent="0.2">
      <c r="G4329" s="144"/>
    </row>
    <row r="4330" spans="1:7" ht="21" x14ac:dyDescent="0.2">
      <c r="A4330" s="175" t="s">
        <v>4118</v>
      </c>
      <c r="B4330" s="174" t="s">
        <v>4117</v>
      </c>
      <c r="C4330" s="171" t="s">
        <v>4114</v>
      </c>
      <c r="D4330" s="171" t="s">
        <v>4113</v>
      </c>
      <c r="E4330" s="171" t="s">
        <v>4112</v>
      </c>
      <c r="F4330" s="182" t="s">
        <v>4116</v>
      </c>
      <c r="G4330" s="181" t="s">
        <v>4115</v>
      </c>
    </row>
    <row r="4331" spans="1:7" x14ac:dyDescent="0.2">
      <c r="A4331" s="162">
        <v>12</v>
      </c>
      <c r="B4331" s="128" t="s">
        <v>4213</v>
      </c>
      <c r="C4331" s="152">
        <v>8.56</v>
      </c>
      <c r="D4331" s="152">
        <v>18.649999999999999</v>
      </c>
      <c r="E4331" s="83">
        <v>117.99</v>
      </c>
      <c r="F4331" s="130">
        <v>0.11</v>
      </c>
      <c r="G4331" s="161">
        <f>TRUNC(F4331*D4331,2)</f>
        <v>2.0499999999999998</v>
      </c>
    </row>
    <row r="4332" spans="1:7" x14ac:dyDescent="0.2">
      <c r="A4332" s="149">
        <v>8</v>
      </c>
      <c r="B4332" s="138" t="s">
        <v>4141</v>
      </c>
      <c r="C4332" s="152">
        <v>5.65</v>
      </c>
      <c r="D4332" s="152">
        <v>12.31</v>
      </c>
      <c r="E4332" s="83">
        <v>117.99</v>
      </c>
      <c r="F4332" s="133">
        <v>0.104</v>
      </c>
      <c r="G4332" s="161">
        <f>TRUNC(F4332*D4332,2)</f>
        <v>1.28</v>
      </c>
    </row>
    <row r="4333" spans="1:7" x14ac:dyDescent="0.2">
      <c r="A4333" s="311" t="s">
        <v>4138</v>
      </c>
      <c r="B4333" s="311"/>
      <c r="C4333" s="311"/>
      <c r="D4333" s="311"/>
      <c r="E4333" s="311"/>
      <c r="F4333" s="311"/>
      <c r="G4333" s="155">
        <f>SUM(G4331:G4332)</f>
        <v>3.33</v>
      </c>
    </row>
    <row r="4334" spans="1:7" x14ac:dyDescent="0.2">
      <c r="G4334" s="144"/>
    </row>
    <row r="4335" spans="1:7" ht="21" x14ac:dyDescent="0.2">
      <c r="A4335" s="175" t="s">
        <v>4118</v>
      </c>
      <c r="B4335" s="174" t="s">
        <v>4130</v>
      </c>
      <c r="C4335" s="171" t="s">
        <v>4129</v>
      </c>
      <c r="D4335" s="171" t="s">
        <v>4128</v>
      </c>
      <c r="E4335" s="171" t="s">
        <v>4116</v>
      </c>
      <c r="F4335" s="173" t="s">
        <v>4127</v>
      </c>
      <c r="G4335" s="144"/>
    </row>
    <row r="4336" spans="1:7" ht="33.75" x14ac:dyDescent="0.2">
      <c r="A4336" s="132">
        <v>1570</v>
      </c>
      <c r="B4336" s="128" t="s">
        <v>3693</v>
      </c>
      <c r="C4336" s="127" t="s">
        <v>3287</v>
      </c>
      <c r="D4336" s="130">
        <v>0.89000000000000012</v>
      </c>
      <c r="E4336" s="127" t="s">
        <v>3616</v>
      </c>
      <c r="F4336" s="127">
        <f>TRUNC(E4336*D4336,2)</f>
        <v>0.89</v>
      </c>
      <c r="G4336" s="144"/>
    </row>
    <row r="4337" spans="1:7" x14ac:dyDescent="0.2">
      <c r="A4337" s="135">
        <v>34709</v>
      </c>
      <c r="B4337" s="134" t="s">
        <v>3962</v>
      </c>
      <c r="C4337" s="133" t="s">
        <v>230</v>
      </c>
      <c r="D4337" s="133">
        <v>48.78</v>
      </c>
      <c r="E4337" s="133">
        <v>1</v>
      </c>
      <c r="F4337" s="127">
        <f>TRUNC(E4337*D4337,2)</f>
        <v>48.78</v>
      </c>
      <c r="G4337" s="144"/>
    </row>
    <row r="4338" spans="1:7" x14ac:dyDescent="0.2">
      <c r="A4338" s="311" t="s">
        <v>4125</v>
      </c>
      <c r="B4338" s="311"/>
      <c r="C4338" s="311"/>
      <c r="D4338" s="311"/>
      <c r="E4338" s="311"/>
      <c r="F4338" s="165">
        <f>SUM(F4336:F4337)</f>
        <v>49.67</v>
      </c>
      <c r="G4338" s="144"/>
    </row>
    <row r="4339" spans="1:7" x14ac:dyDescent="0.2">
      <c r="G4339" s="144"/>
    </row>
    <row r="4340" spans="1:7" x14ac:dyDescent="0.2">
      <c r="A4340" s="312" t="s">
        <v>4124</v>
      </c>
      <c r="B4340" s="312"/>
      <c r="C4340" s="312"/>
      <c r="D4340" s="312"/>
      <c r="E4340" s="312"/>
      <c r="F4340" s="173">
        <f>F4338+G4333</f>
        <v>53</v>
      </c>
      <c r="G4340" s="144"/>
    </row>
    <row r="4341" spans="1:7" ht="12.75" customHeight="1" x14ac:dyDescent="0.2">
      <c r="A4341" s="312" t="s">
        <v>4742</v>
      </c>
      <c r="B4341" s="312"/>
      <c r="C4341" s="312"/>
      <c r="D4341" s="312"/>
      <c r="E4341" s="313"/>
      <c r="F4341" s="180">
        <f>TRUNC('compos apresentar'!F4340*bdi!$D$19,2)</f>
        <v>10.78</v>
      </c>
      <c r="G4341" s="144"/>
    </row>
    <row r="4342" spans="1:7" x14ac:dyDescent="0.2">
      <c r="A4342" s="312" t="s">
        <v>4123</v>
      </c>
      <c r="B4342" s="312"/>
      <c r="C4342" s="312"/>
      <c r="D4342" s="312"/>
      <c r="E4342" s="312"/>
      <c r="F4342" s="179">
        <f>SUM(F4340:F4341)</f>
        <v>63.78</v>
      </c>
      <c r="G4342" s="144"/>
    </row>
    <row r="4343" spans="1:7" x14ac:dyDescent="0.2">
      <c r="G4343" s="144"/>
    </row>
    <row r="4344" spans="1:7" ht="44.45" customHeight="1" x14ac:dyDescent="0.2">
      <c r="A4344" s="317" t="s">
        <v>4572</v>
      </c>
      <c r="B4344" s="317"/>
      <c r="C4344" s="317"/>
      <c r="D4344" s="317"/>
      <c r="E4344" s="317"/>
      <c r="F4344" s="317"/>
      <c r="G4344" s="199" t="s">
        <v>4155</v>
      </c>
    </row>
    <row r="4345" spans="1:7" x14ac:dyDescent="0.2">
      <c r="G4345" s="144"/>
    </row>
    <row r="4346" spans="1:7" ht="21" x14ac:dyDescent="0.2">
      <c r="A4346" s="175" t="s">
        <v>4118</v>
      </c>
      <c r="B4346" s="174" t="s">
        <v>4117</v>
      </c>
      <c r="C4346" s="171" t="s">
        <v>4114</v>
      </c>
      <c r="D4346" s="171" t="s">
        <v>4113</v>
      </c>
      <c r="E4346" s="171" t="s">
        <v>4112</v>
      </c>
      <c r="F4346" s="182" t="s">
        <v>4116</v>
      </c>
      <c r="G4346" s="181" t="s">
        <v>4115</v>
      </c>
    </row>
    <row r="4347" spans="1:7" x14ac:dyDescent="0.2">
      <c r="A4347" s="162">
        <v>12</v>
      </c>
      <c r="B4347" s="128" t="s">
        <v>4213</v>
      </c>
      <c r="C4347" s="152">
        <v>8.56</v>
      </c>
      <c r="D4347" s="152">
        <v>18.649999999999999</v>
      </c>
      <c r="E4347" s="83">
        <v>117.99</v>
      </c>
      <c r="F4347" s="130">
        <v>0.21</v>
      </c>
      <c r="G4347" s="161">
        <f>TRUNC(F4347*D4347,2)</f>
        <v>3.91</v>
      </c>
    </row>
    <row r="4348" spans="1:7" x14ac:dyDescent="0.2">
      <c r="A4348" s="149">
        <v>8</v>
      </c>
      <c r="B4348" s="138" t="s">
        <v>4141</v>
      </c>
      <c r="C4348" s="152">
        <v>5.65</v>
      </c>
      <c r="D4348" s="152">
        <v>12.31</v>
      </c>
      <c r="E4348" s="83">
        <v>117.99</v>
      </c>
      <c r="F4348" s="133">
        <v>0.193</v>
      </c>
      <c r="G4348" s="161">
        <f>TRUNC(F4348*D4348,2)</f>
        <v>2.37</v>
      </c>
    </row>
    <row r="4349" spans="1:7" x14ac:dyDescent="0.2">
      <c r="A4349" s="311" t="s">
        <v>4138</v>
      </c>
      <c r="B4349" s="311"/>
      <c r="C4349" s="311"/>
      <c r="D4349" s="311"/>
      <c r="E4349" s="311"/>
      <c r="F4349" s="311"/>
      <c r="G4349" s="155">
        <f>SUM(G4347:G4348)</f>
        <v>6.28</v>
      </c>
    </row>
    <row r="4350" spans="1:7" x14ac:dyDescent="0.2">
      <c r="G4350" s="144"/>
    </row>
    <row r="4351" spans="1:7" ht="21" x14ac:dyDescent="0.2">
      <c r="A4351" s="175" t="s">
        <v>4118</v>
      </c>
      <c r="B4351" s="174" t="s">
        <v>4130</v>
      </c>
      <c r="C4351" s="171" t="s">
        <v>4129</v>
      </c>
      <c r="D4351" s="171" t="s">
        <v>4128</v>
      </c>
      <c r="E4351" s="171" t="s">
        <v>4116</v>
      </c>
      <c r="F4351" s="173" t="s">
        <v>4127</v>
      </c>
      <c r="G4351" s="144"/>
    </row>
    <row r="4352" spans="1:7" ht="33.75" x14ac:dyDescent="0.2">
      <c r="A4352" s="132">
        <v>1571</v>
      </c>
      <c r="B4352" s="128" t="s">
        <v>3692</v>
      </c>
      <c r="C4352" s="127" t="s">
        <v>3287</v>
      </c>
      <c r="D4352" s="130">
        <v>2.4900000000000002</v>
      </c>
      <c r="E4352" s="127" t="s">
        <v>3616</v>
      </c>
      <c r="F4352" s="127">
        <f>TRUNC(E4352*D4352,2)</f>
        <v>2.4900000000000002</v>
      </c>
      <c r="G4352" s="144"/>
    </row>
    <row r="4353" spans="1:7" x14ac:dyDescent="0.2">
      <c r="A4353" s="135">
        <v>34709</v>
      </c>
      <c r="B4353" s="134" t="s">
        <v>3962</v>
      </c>
      <c r="C4353" s="133" t="s">
        <v>230</v>
      </c>
      <c r="D4353" s="133">
        <v>48.78</v>
      </c>
      <c r="E4353" s="133">
        <v>1</v>
      </c>
      <c r="F4353" s="127">
        <f>TRUNC(E4353*D4353,2)</f>
        <v>48.78</v>
      </c>
      <c r="G4353" s="144"/>
    </row>
    <row r="4354" spans="1:7" x14ac:dyDescent="0.2">
      <c r="A4354" s="311" t="s">
        <v>4125</v>
      </c>
      <c r="B4354" s="311"/>
      <c r="C4354" s="311"/>
      <c r="D4354" s="311"/>
      <c r="E4354" s="311"/>
      <c r="F4354" s="165">
        <f>SUM(F4352:F4353)</f>
        <v>51.27</v>
      </c>
      <c r="G4354" s="144"/>
    </row>
    <row r="4355" spans="1:7" x14ac:dyDescent="0.2">
      <c r="G4355" s="144"/>
    </row>
    <row r="4356" spans="1:7" x14ac:dyDescent="0.2">
      <c r="A4356" s="312" t="s">
        <v>4124</v>
      </c>
      <c r="B4356" s="312"/>
      <c r="C4356" s="312"/>
      <c r="D4356" s="312"/>
      <c r="E4356" s="312"/>
      <c r="F4356" s="173">
        <f>F4354+G4349</f>
        <v>57.550000000000004</v>
      </c>
      <c r="G4356" s="144"/>
    </row>
    <row r="4357" spans="1:7" ht="12.75" customHeight="1" x14ac:dyDescent="0.2">
      <c r="A4357" s="312" t="s">
        <v>4742</v>
      </c>
      <c r="B4357" s="312"/>
      <c r="C4357" s="312"/>
      <c r="D4357" s="312"/>
      <c r="E4357" s="313"/>
      <c r="F4357" s="180">
        <f>TRUNC('compos apresentar'!F4356*bdi!$D$19,2)</f>
        <v>11.7</v>
      </c>
      <c r="G4357" s="144"/>
    </row>
    <row r="4358" spans="1:7" x14ac:dyDescent="0.2">
      <c r="A4358" s="312" t="s">
        <v>4123</v>
      </c>
      <c r="B4358" s="312"/>
      <c r="C4358" s="312"/>
      <c r="D4358" s="312"/>
      <c r="E4358" s="312"/>
      <c r="F4358" s="179">
        <f>SUM(F4356:F4357)</f>
        <v>69.25</v>
      </c>
      <c r="G4358" s="144"/>
    </row>
    <row r="4359" spans="1:7" x14ac:dyDescent="0.2">
      <c r="G4359" s="144"/>
    </row>
    <row r="4360" spans="1:7" x14ac:dyDescent="0.2">
      <c r="G4360" s="144"/>
    </row>
    <row r="4361" spans="1:7" ht="29.45" customHeight="1" x14ac:dyDescent="0.2">
      <c r="A4361" s="317" t="s">
        <v>4571</v>
      </c>
      <c r="B4361" s="317"/>
      <c r="C4361" s="317"/>
      <c r="D4361" s="317"/>
      <c r="E4361" s="317"/>
      <c r="F4361" s="317"/>
      <c r="G4361" s="199" t="s">
        <v>4155</v>
      </c>
    </row>
    <row r="4362" spans="1:7" x14ac:dyDescent="0.2">
      <c r="G4362" s="144"/>
    </row>
    <row r="4363" spans="1:7" ht="21" x14ac:dyDescent="0.2">
      <c r="A4363" s="175" t="s">
        <v>4118</v>
      </c>
      <c r="B4363" s="174" t="s">
        <v>4117</v>
      </c>
      <c r="C4363" s="171" t="s">
        <v>4114</v>
      </c>
      <c r="D4363" s="171" t="s">
        <v>4113</v>
      </c>
      <c r="E4363" s="171" t="s">
        <v>4112</v>
      </c>
      <c r="F4363" s="182" t="s">
        <v>4116</v>
      </c>
      <c r="G4363" s="181" t="s">
        <v>4115</v>
      </c>
    </row>
    <row r="4364" spans="1:7" x14ac:dyDescent="0.2">
      <c r="A4364" s="162">
        <v>12</v>
      </c>
      <c r="B4364" s="128" t="s">
        <v>4213</v>
      </c>
      <c r="C4364" s="152">
        <v>8.56</v>
      </c>
      <c r="D4364" s="152">
        <v>18.649999999999999</v>
      </c>
      <c r="E4364" s="83">
        <v>117.99</v>
      </c>
      <c r="F4364" s="130">
        <v>0.29099999999999998</v>
      </c>
      <c r="G4364" s="161">
        <f>TRUNC(F4364*D4364,2)</f>
        <v>5.42</v>
      </c>
    </row>
    <row r="4365" spans="1:7" x14ac:dyDescent="0.2">
      <c r="A4365" s="149">
        <v>8</v>
      </c>
      <c r="B4365" s="138" t="s">
        <v>4141</v>
      </c>
      <c r="C4365" s="152">
        <v>5.65</v>
      </c>
      <c r="D4365" s="152">
        <v>12.31</v>
      </c>
      <c r="E4365" s="83">
        <v>117.99</v>
      </c>
      <c r="F4365" s="133">
        <v>0.26200000000000001</v>
      </c>
      <c r="G4365" s="161">
        <f>TRUNC(F4365*D4365,2)</f>
        <v>3.22</v>
      </c>
    </row>
    <row r="4366" spans="1:7" x14ac:dyDescent="0.2">
      <c r="A4366" s="311" t="s">
        <v>4138</v>
      </c>
      <c r="B4366" s="311"/>
      <c r="C4366" s="311"/>
      <c r="D4366" s="311"/>
      <c r="E4366" s="311"/>
      <c r="F4366" s="311"/>
      <c r="G4366" s="155">
        <f>SUM(G4364:G4365)</f>
        <v>8.64</v>
      </c>
    </row>
    <row r="4367" spans="1:7" x14ac:dyDescent="0.2">
      <c r="G4367" s="144"/>
    </row>
    <row r="4368" spans="1:7" ht="21" x14ac:dyDescent="0.2">
      <c r="A4368" s="175" t="s">
        <v>4118</v>
      </c>
      <c r="B4368" s="174" t="s">
        <v>4130</v>
      </c>
      <c r="C4368" s="171" t="s">
        <v>4129</v>
      </c>
      <c r="D4368" s="171" t="s">
        <v>4128</v>
      </c>
      <c r="E4368" s="171" t="s">
        <v>4116</v>
      </c>
      <c r="F4368" s="173" t="s">
        <v>4127</v>
      </c>
      <c r="G4368" s="144"/>
    </row>
    <row r="4369" spans="1:7" ht="33.75" x14ac:dyDescent="0.2">
      <c r="A4369" s="132">
        <v>1573</v>
      </c>
      <c r="B4369" s="128" t="s">
        <v>3691</v>
      </c>
      <c r="C4369" s="127" t="s">
        <v>3287</v>
      </c>
      <c r="D4369" s="130">
        <v>1.2549999999999999</v>
      </c>
      <c r="E4369" s="130">
        <v>3</v>
      </c>
      <c r="F4369" s="127">
        <f>TRUNC(E4369*D4369,2)</f>
        <v>3.76</v>
      </c>
      <c r="G4369" s="144"/>
    </row>
    <row r="4370" spans="1:7" x14ac:dyDescent="0.2">
      <c r="A4370" s="135">
        <v>34709</v>
      </c>
      <c r="B4370" s="134" t="s">
        <v>3962</v>
      </c>
      <c r="C4370" s="133" t="s">
        <v>230</v>
      </c>
      <c r="D4370" s="133">
        <v>48.78</v>
      </c>
      <c r="E4370" s="133">
        <v>1</v>
      </c>
      <c r="F4370" s="127">
        <f>TRUNC(E4370*D4370,2)</f>
        <v>48.78</v>
      </c>
      <c r="G4370" s="144"/>
    </row>
    <row r="4371" spans="1:7" x14ac:dyDescent="0.2">
      <c r="A4371" s="311" t="s">
        <v>4125</v>
      </c>
      <c r="B4371" s="311"/>
      <c r="C4371" s="311"/>
      <c r="D4371" s="311"/>
      <c r="E4371" s="311"/>
      <c r="F4371" s="165">
        <f>SUM(F4369:F4370)</f>
        <v>52.54</v>
      </c>
      <c r="G4371" s="144"/>
    </row>
    <row r="4372" spans="1:7" x14ac:dyDescent="0.2">
      <c r="G4372" s="144"/>
    </row>
    <row r="4373" spans="1:7" x14ac:dyDescent="0.2">
      <c r="A4373" s="312" t="s">
        <v>4124</v>
      </c>
      <c r="B4373" s="312"/>
      <c r="C4373" s="312"/>
      <c r="D4373" s="312"/>
      <c r="E4373" s="312"/>
      <c r="F4373" s="173">
        <f>F4371+G4366</f>
        <v>61.18</v>
      </c>
      <c r="G4373" s="144"/>
    </row>
    <row r="4374" spans="1:7" ht="12.75" customHeight="1" x14ac:dyDescent="0.2">
      <c r="A4374" s="312" t="s">
        <v>4742</v>
      </c>
      <c r="B4374" s="312"/>
      <c r="C4374" s="312"/>
      <c r="D4374" s="312"/>
      <c r="E4374" s="313"/>
      <c r="F4374" s="180">
        <f>TRUNC('compos apresentar'!F4373*bdi!$D$19,2)</f>
        <v>12.44</v>
      </c>
      <c r="G4374" s="144"/>
    </row>
    <row r="4375" spans="1:7" x14ac:dyDescent="0.2">
      <c r="A4375" s="312" t="s">
        <v>4123</v>
      </c>
      <c r="B4375" s="312"/>
      <c r="C4375" s="312"/>
      <c r="D4375" s="312"/>
      <c r="E4375" s="312"/>
      <c r="F4375" s="179">
        <f>SUM(F4373:F4374)</f>
        <v>73.62</v>
      </c>
      <c r="G4375" s="144"/>
    </row>
    <row r="4376" spans="1:7" x14ac:dyDescent="0.2">
      <c r="G4376" s="144"/>
    </row>
    <row r="4377" spans="1:7" x14ac:dyDescent="0.2">
      <c r="G4377" s="144"/>
    </row>
    <row r="4378" spans="1:7" ht="28.9" customHeight="1" x14ac:dyDescent="0.2">
      <c r="A4378" s="317" t="s">
        <v>4570</v>
      </c>
      <c r="B4378" s="317"/>
      <c r="C4378" s="317"/>
      <c r="D4378" s="317"/>
      <c r="E4378" s="317"/>
      <c r="F4378" s="317"/>
      <c r="G4378" s="199" t="s">
        <v>4155</v>
      </c>
    </row>
    <row r="4379" spans="1:7" x14ac:dyDescent="0.2">
      <c r="G4379" s="144"/>
    </row>
    <row r="4380" spans="1:7" ht="21" x14ac:dyDescent="0.2">
      <c r="A4380" s="175" t="s">
        <v>4118</v>
      </c>
      <c r="B4380" s="174" t="s">
        <v>4117</v>
      </c>
      <c r="C4380" s="171" t="s">
        <v>4114</v>
      </c>
      <c r="D4380" s="171" t="s">
        <v>4113</v>
      </c>
      <c r="E4380" s="171" t="s">
        <v>4112</v>
      </c>
      <c r="F4380" s="182" t="s">
        <v>4116</v>
      </c>
      <c r="G4380" s="181" t="s">
        <v>4115</v>
      </c>
    </row>
    <row r="4381" spans="1:7" x14ac:dyDescent="0.2">
      <c r="A4381" s="162">
        <v>12</v>
      </c>
      <c r="B4381" s="128" t="s">
        <v>4213</v>
      </c>
      <c r="C4381" s="152">
        <v>8.56</v>
      </c>
      <c r="D4381" s="152">
        <v>18.649999999999999</v>
      </c>
      <c r="E4381" s="83">
        <v>117.99</v>
      </c>
      <c r="F4381" s="130">
        <v>0.43049999999999999</v>
      </c>
      <c r="G4381" s="161">
        <f>TRUNC(F4381*D4381,2)</f>
        <v>8.02</v>
      </c>
    </row>
    <row r="4382" spans="1:7" x14ac:dyDescent="0.2">
      <c r="A4382" s="149">
        <v>8</v>
      </c>
      <c r="B4382" s="138" t="s">
        <v>4141</v>
      </c>
      <c r="C4382" s="152">
        <v>5.65</v>
      </c>
      <c r="D4382" s="152">
        <v>12.31</v>
      </c>
      <c r="E4382" s="83">
        <v>117.99</v>
      </c>
      <c r="F4382" s="133">
        <v>0.39</v>
      </c>
      <c r="G4382" s="161">
        <f>TRUNC(F4382*D4382,2)</f>
        <v>4.8</v>
      </c>
    </row>
    <row r="4383" spans="1:7" x14ac:dyDescent="0.2">
      <c r="A4383" s="311" t="s">
        <v>4138</v>
      </c>
      <c r="B4383" s="311"/>
      <c r="C4383" s="311"/>
      <c r="D4383" s="311"/>
      <c r="E4383" s="311"/>
      <c r="F4383" s="311"/>
      <c r="G4383" s="155">
        <f>SUM(G4381:G4382)</f>
        <v>12.82</v>
      </c>
    </row>
    <row r="4384" spans="1:7" x14ac:dyDescent="0.2">
      <c r="G4384" s="144"/>
    </row>
    <row r="4385" spans="1:7" ht="21" x14ac:dyDescent="0.2">
      <c r="A4385" s="175" t="s">
        <v>4118</v>
      </c>
      <c r="B4385" s="174" t="s">
        <v>4130</v>
      </c>
      <c r="C4385" s="171" t="s">
        <v>4129</v>
      </c>
      <c r="D4385" s="171" t="s">
        <v>4128</v>
      </c>
      <c r="E4385" s="171" t="s">
        <v>4116</v>
      </c>
      <c r="F4385" s="173" t="s">
        <v>4127</v>
      </c>
      <c r="G4385" s="144"/>
    </row>
    <row r="4386" spans="1:7" ht="33.75" x14ac:dyDescent="0.2">
      <c r="A4386" s="132">
        <v>1574</v>
      </c>
      <c r="B4386" s="128" t="s">
        <v>3695</v>
      </c>
      <c r="C4386" s="127" t="s">
        <v>3287</v>
      </c>
      <c r="D4386" s="130">
        <v>1.798</v>
      </c>
      <c r="E4386" s="130">
        <v>3</v>
      </c>
      <c r="F4386" s="127">
        <f>TRUNC(E4386*D4386,2)</f>
        <v>5.39</v>
      </c>
      <c r="G4386" s="144"/>
    </row>
    <row r="4387" spans="1:7" x14ac:dyDescent="0.2">
      <c r="A4387" s="135">
        <v>34709</v>
      </c>
      <c r="B4387" s="134" t="s">
        <v>3962</v>
      </c>
      <c r="C4387" s="133" t="s">
        <v>230</v>
      </c>
      <c r="D4387" s="133">
        <v>48.78</v>
      </c>
      <c r="E4387" s="133">
        <v>1</v>
      </c>
      <c r="F4387" s="127">
        <f>TRUNC(E4387*D4387,2)</f>
        <v>48.78</v>
      </c>
      <c r="G4387" s="144"/>
    </row>
    <row r="4388" spans="1:7" x14ac:dyDescent="0.2">
      <c r="A4388" s="311" t="s">
        <v>4125</v>
      </c>
      <c r="B4388" s="311"/>
      <c r="C4388" s="311"/>
      <c r="D4388" s="311"/>
      <c r="E4388" s="311"/>
      <c r="F4388" s="165">
        <f>SUM(F4386:F4387)</f>
        <v>54.17</v>
      </c>
      <c r="G4388" s="144"/>
    </row>
    <row r="4389" spans="1:7" x14ac:dyDescent="0.2">
      <c r="G4389" s="144"/>
    </row>
    <row r="4390" spans="1:7" x14ac:dyDescent="0.2">
      <c r="A4390" s="312" t="s">
        <v>4124</v>
      </c>
      <c r="B4390" s="312"/>
      <c r="C4390" s="312"/>
      <c r="D4390" s="312"/>
      <c r="E4390" s="312"/>
      <c r="F4390" s="173">
        <f>F4388+G4383</f>
        <v>66.990000000000009</v>
      </c>
      <c r="G4390" s="144"/>
    </row>
    <row r="4391" spans="1:7" ht="12.75" customHeight="1" x14ac:dyDescent="0.2">
      <c r="A4391" s="312" t="s">
        <v>4742</v>
      </c>
      <c r="B4391" s="312"/>
      <c r="C4391" s="312"/>
      <c r="D4391" s="312"/>
      <c r="E4391" s="313"/>
      <c r="F4391" s="180">
        <f>TRUNC('compos apresentar'!F4390*bdi!$D$19,2)</f>
        <v>13.62</v>
      </c>
      <c r="G4391" s="144"/>
    </row>
    <row r="4392" spans="1:7" x14ac:dyDescent="0.2">
      <c r="A4392" s="312" t="s">
        <v>4123</v>
      </c>
      <c r="B4392" s="312"/>
      <c r="C4392" s="312"/>
      <c r="D4392" s="312"/>
      <c r="E4392" s="312"/>
      <c r="F4392" s="179">
        <f>SUM(F4390:F4391)</f>
        <v>80.610000000000014</v>
      </c>
      <c r="G4392" s="144"/>
    </row>
    <row r="4393" spans="1:7" x14ac:dyDescent="0.2">
      <c r="A4393" s="178"/>
      <c r="B4393" s="178"/>
      <c r="C4393" s="178"/>
      <c r="D4393" s="178"/>
      <c r="E4393" s="178"/>
      <c r="F4393" s="178"/>
      <c r="G4393" s="144"/>
    </row>
    <row r="4394" spans="1:7" ht="31.5" x14ac:dyDescent="0.2">
      <c r="A4394" s="317" t="s">
        <v>4987</v>
      </c>
      <c r="B4394" s="317"/>
      <c r="C4394" s="317"/>
      <c r="D4394" s="317"/>
      <c r="E4394" s="317"/>
      <c r="F4394" s="317"/>
      <c r="G4394" s="199" t="s">
        <v>4155</v>
      </c>
    </row>
    <row r="4395" spans="1:7" x14ac:dyDescent="0.2">
      <c r="G4395" s="144"/>
    </row>
    <row r="4396" spans="1:7" ht="21" x14ac:dyDescent="0.2">
      <c r="A4396" s="175" t="s">
        <v>4118</v>
      </c>
      <c r="B4396" s="174" t="s">
        <v>4117</v>
      </c>
      <c r="C4396" s="171" t="s">
        <v>4114</v>
      </c>
      <c r="D4396" s="171" t="s">
        <v>4113</v>
      </c>
      <c r="E4396" s="171" t="s">
        <v>4112</v>
      </c>
      <c r="F4396" s="182" t="s">
        <v>4116</v>
      </c>
      <c r="G4396" s="181" t="s">
        <v>4115</v>
      </c>
    </row>
    <row r="4397" spans="1:7" x14ac:dyDescent="0.2">
      <c r="A4397" s="162">
        <v>12</v>
      </c>
      <c r="B4397" s="128" t="s">
        <v>4213</v>
      </c>
      <c r="C4397" s="152">
        <v>8.56</v>
      </c>
      <c r="D4397" s="152">
        <v>18.649999999999999</v>
      </c>
      <c r="E4397" s="83">
        <v>117.99</v>
      </c>
      <c r="F4397" s="130">
        <v>0.58099999999999996</v>
      </c>
      <c r="G4397" s="161">
        <f>TRUNC(F4397*D4397,2)</f>
        <v>10.83</v>
      </c>
    </row>
    <row r="4398" spans="1:7" x14ac:dyDescent="0.2">
      <c r="A4398" s="149">
        <v>8</v>
      </c>
      <c r="B4398" s="138" t="s">
        <v>4141</v>
      </c>
      <c r="C4398" s="152">
        <v>5.65</v>
      </c>
      <c r="D4398" s="152">
        <v>12.31</v>
      </c>
      <c r="E4398" s="83">
        <v>117.99</v>
      </c>
      <c r="F4398" s="133">
        <v>0.57999999999999996</v>
      </c>
      <c r="G4398" s="161">
        <f>TRUNC(F4398*D4398,2)</f>
        <v>7.13</v>
      </c>
    </row>
    <row r="4399" spans="1:7" x14ac:dyDescent="0.2">
      <c r="A4399" s="311" t="s">
        <v>4138</v>
      </c>
      <c r="B4399" s="311"/>
      <c r="C4399" s="311"/>
      <c r="D4399" s="311"/>
      <c r="E4399" s="311"/>
      <c r="F4399" s="311"/>
      <c r="G4399" s="155">
        <f>SUM(G4397:G4398)</f>
        <v>17.96</v>
      </c>
    </row>
    <row r="4400" spans="1:7" x14ac:dyDescent="0.2">
      <c r="G4400" s="144"/>
    </row>
    <row r="4401" spans="1:7" ht="21" x14ac:dyDescent="0.2">
      <c r="A4401" s="175" t="s">
        <v>4118</v>
      </c>
      <c r="B4401" s="174" t="s">
        <v>4130</v>
      </c>
      <c r="C4401" s="171" t="s">
        <v>4129</v>
      </c>
      <c r="D4401" s="171" t="s">
        <v>4128</v>
      </c>
      <c r="E4401" s="171" t="s">
        <v>4116</v>
      </c>
      <c r="F4401" s="173" t="s">
        <v>4127</v>
      </c>
      <c r="G4401" s="144"/>
    </row>
    <row r="4402" spans="1:7" ht="33.75" x14ac:dyDescent="0.2">
      <c r="A4402" s="132">
        <v>1575</v>
      </c>
      <c r="B4402" s="128" t="s">
        <v>3694</v>
      </c>
      <c r="C4402" s="127" t="s">
        <v>3287</v>
      </c>
      <c r="D4402" s="130">
        <v>2.57</v>
      </c>
      <c r="E4402" s="130">
        <v>3</v>
      </c>
      <c r="F4402" s="127">
        <f>TRUNC(E4402*D4402,2)</f>
        <v>7.71</v>
      </c>
      <c r="G4402" s="144"/>
    </row>
    <row r="4403" spans="1:7" x14ac:dyDescent="0.2">
      <c r="A4403" s="135">
        <v>34709</v>
      </c>
      <c r="B4403" s="134" t="s">
        <v>3962</v>
      </c>
      <c r="C4403" s="133" t="s">
        <v>230</v>
      </c>
      <c r="D4403" s="133">
        <v>48.78</v>
      </c>
      <c r="E4403" s="133">
        <v>1</v>
      </c>
      <c r="F4403" s="127">
        <f>TRUNC(E4403*D4403,2)</f>
        <v>48.78</v>
      </c>
      <c r="G4403" s="144"/>
    </row>
    <row r="4404" spans="1:7" x14ac:dyDescent="0.2">
      <c r="A4404" s="311" t="s">
        <v>4125</v>
      </c>
      <c r="B4404" s="311"/>
      <c r="C4404" s="311"/>
      <c r="D4404" s="311"/>
      <c r="E4404" s="311"/>
      <c r="F4404" s="165">
        <f>SUM(F4402:F4403)</f>
        <v>56.49</v>
      </c>
      <c r="G4404" s="144"/>
    </row>
    <row r="4405" spans="1:7" x14ac:dyDescent="0.2">
      <c r="G4405" s="144"/>
    </row>
    <row r="4406" spans="1:7" x14ac:dyDescent="0.2">
      <c r="A4406" s="312" t="s">
        <v>4124</v>
      </c>
      <c r="B4406" s="312"/>
      <c r="C4406" s="312"/>
      <c r="D4406" s="312"/>
      <c r="E4406" s="312"/>
      <c r="F4406" s="173">
        <f>F4404+G4399</f>
        <v>74.45</v>
      </c>
      <c r="G4406" s="144"/>
    </row>
    <row r="4407" spans="1:7" x14ac:dyDescent="0.2">
      <c r="A4407" s="312" t="s">
        <v>4742</v>
      </c>
      <c r="B4407" s="312"/>
      <c r="C4407" s="312"/>
      <c r="D4407" s="312"/>
      <c r="E4407" s="313"/>
      <c r="F4407" s="180">
        <f>TRUNC('compos apresentar'!F4406*bdi!$D$19,2)</f>
        <v>15.14</v>
      </c>
      <c r="G4407" s="144"/>
    </row>
    <row r="4408" spans="1:7" x14ac:dyDescent="0.2">
      <c r="A4408" s="312" t="s">
        <v>4123</v>
      </c>
      <c r="B4408" s="312"/>
      <c r="C4408" s="312"/>
      <c r="D4408" s="312"/>
      <c r="E4408" s="312"/>
      <c r="F4408" s="179">
        <f>SUM(F4406:F4407)</f>
        <v>89.59</v>
      </c>
      <c r="G4408" s="144"/>
    </row>
    <row r="4409" spans="1:7" x14ac:dyDescent="0.2">
      <c r="A4409" s="178"/>
      <c r="B4409" s="178"/>
      <c r="C4409" s="178"/>
      <c r="D4409" s="178"/>
      <c r="E4409" s="178"/>
      <c r="F4409" s="178"/>
      <c r="G4409" s="144"/>
    </row>
    <row r="4410" spans="1:7" x14ac:dyDescent="0.2">
      <c r="G4410" s="144"/>
    </row>
    <row r="4411" spans="1:7" ht="31.5" x14ac:dyDescent="0.2">
      <c r="A4411" s="314" t="s">
        <v>4569</v>
      </c>
      <c r="B4411" s="314"/>
      <c r="C4411" s="314"/>
      <c r="D4411" s="314"/>
      <c r="E4411" s="314"/>
      <c r="F4411" s="314"/>
      <c r="G4411" s="171" t="s">
        <v>4155</v>
      </c>
    </row>
    <row r="4412" spans="1:7" x14ac:dyDescent="0.2">
      <c r="G4412" s="144"/>
    </row>
    <row r="4413" spans="1:7" ht="21" x14ac:dyDescent="0.2">
      <c r="A4413" s="175" t="s">
        <v>4118</v>
      </c>
      <c r="B4413" s="174" t="s">
        <v>4117</v>
      </c>
      <c r="C4413" s="171" t="s">
        <v>4114</v>
      </c>
      <c r="D4413" s="171" t="s">
        <v>4113</v>
      </c>
      <c r="E4413" s="171" t="s">
        <v>4112</v>
      </c>
      <c r="F4413" s="182" t="s">
        <v>4116</v>
      </c>
      <c r="G4413" s="181" t="s">
        <v>4115</v>
      </c>
    </row>
    <row r="4414" spans="1:7" x14ac:dyDescent="0.2">
      <c r="A4414" s="162">
        <v>8</v>
      </c>
      <c r="B4414" s="128" t="s">
        <v>4141</v>
      </c>
      <c r="C4414" s="152">
        <v>5.65</v>
      </c>
      <c r="D4414" s="152">
        <v>12.31</v>
      </c>
      <c r="E4414" s="83">
        <v>117.99</v>
      </c>
      <c r="F4414" s="127">
        <v>1</v>
      </c>
      <c r="G4414" s="161">
        <f>TRUNC(F4414*D4414,2)</f>
        <v>12.31</v>
      </c>
    </row>
    <row r="4415" spans="1:7" x14ac:dyDescent="0.2">
      <c r="A4415" s="149">
        <v>12</v>
      </c>
      <c r="B4415" s="138" t="s">
        <v>4213</v>
      </c>
      <c r="C4415" s="152">
        <v>8.56</v>
      </c>
      <c r="D4415" s="152">
        <v>18.649999999999999</v>
      </c>
      <c r="E4415" s="83">
        <v>117.99</v>
      </c>
      <c r="F4415" s="137">
        <v>1.0089999999999999</v>
      </c>
      <c r="G4415" s="161">
        <f>TRUNC(F4415*D4415,2)</f>
        <v>18.809999999999999</v>
      </c>
    </row>
    <row r="4416" spans="1:7" x14ac:dyDescent="0.2">
      <c r="A4416" s="311" t="s">
        <v>4138</v>
      </c>
      <c r="B4416" s="311"/>
      <c r="C4416" s="311"/>
      <c r="D4416" s="311"/>
      <c r="E4416" s="311"/>
      <c r="F4416" s="311"/>
      <c r="G4416" s="155">
        <f>SUM(G4414:G4415)</f>
        <v>31.119999999999997</v>
      </c>
    </row>
    <row r="4417" spans="1:7" x14ac:dyDescent="0.2">
      <c r="G4417" s="144"/>
    </row>
    <row r="4418" spans="1:7" ht="21" x14ac:dyDescent="0.2">
      <c r="A4418" s="175" t="s">
        <v>4118</v>
      </c>
      <c r="B4418" s="174" t="s">
        <v>4130</v>
      </c>
      <c r="C4418" s="171" t="s">
        <v>4129</v>
      </c>
      <c r="D4418" s="171" t="s">
        <v>4128</v>
      </c>
      <c r="E4418" s="171" t="s">
        <v>4116</v>
      </c>
      <c r="F4418" s="173" t="s">
        <v>4127</v>
      </c>
      <c r="G4418" s="144"/>
    </row>
    <row r="4419" spans="1:7" ht="22.5" x14ac:dyDescent="0.2">
      <c r="A4419" s="129">
        <v>3939</v>
      </c>
      <c r="B4419" s="128" t="s">
        <v>3960</v>
      </c>
      <c r="C4419" s="127" t="s">
        <v>3287</v>
      </c>
      <c r="D4419" s="127">
        <v>75.45</v>
      </c>
      <c r="E4419" s="127">
        <v>1</v>
      </c>
      <c r="F4419" s="127">
        <f>TRUNC(E4419*D4419,2)</f>
        <v>75.45</v>
      </c>
      <c r="G4419" s="144"/>
    </row>
    <row r="4420" spans="1:7" x14ac:dyDescent="0.2">
      <c r="A4420" s="311" t="s">
        <v>4125</v>
      </c>
      <c r="B4420" s="311"/>
      <c r="C4420" s="311"/>
      <c r="D4420" s="311"/>
      <c r="E4420" s="311"/>
      <c r="F4420" s="165">
        <f>SUM(F4419)</f>
        <v>75.45</v>
      </c>
      <c r="G4420" s="144"/>
    </row>
    <row r="4421" spans="1:7" x14ac:dyDescent="0.2">
      <c r="G4421" s="144"/>
    </row>
    <row r="4422" spans="1:7" x14ac:dyDescent="0.2">
      <c r="A4422" s="312" t="s">
        <v>4124</v>
      </c>
      <c r="B4422" s="312"/>
      <c r="C4422" s="312"/>
      <c r="D4422" s="312"/>
      <c r="E4422" s="312"/>
      <c r="F4422" s="173">
        <f>F4420+G4416</f>
        <v>106.57</v>
      </c>
      <c r="G4422" s="144"/>
    </row>
    <row r="4423" spans="1:7" ht="12.75" customHeight="1" x14ac:dyDescent="0.2">
      <c r="A4423" s="312" t="s">
        <v>4742</v>
      </c>
      <c r="B4423" s="312"/>
      <c r="C4423" s="312"/>
      <c r="D4423" s="312"/>
      <c r="E4423" s="313"/>
      <c r="F4423" s="180">
        <f>TRUNC('compos apresentar'!F4422*bdi!$D$19,2)</f>
        <v>21.67</v>
      </c>
      <c r="G4423" s="144"/>
    </row>
    <row r="4424" spans="1:7" x14ac:dyDescent="0.2">
      <c r="A4424" s="312" t="s">
        <v>4123</v>
      </c>
      <c r="B4424" s="312"/>
      <c r="C4424" s="312"/>
      <c r="D4424" s="312"/>
      <c r="E4424" s="312"/>
      <c r="F4424" s="179">
        <f>SUM(F4422:F4423)</f>
        <v>128.24</v>
      </c>
      <c r="G4424" s="144"/>
    </row>
    <row r="4425" spans="1:7" x14ac:dyDescent="0.2">
      <c r="A4425" s="178"/>
      <c r="B4425" s="178"/>
      <c r="C4425" s="178"/>
      <c r="D4425" s="178"/>
      <c r="E4425" s="178"/>
      <c r="F4425" s="178"/>
      <c r="G4425" s="144"/>
    </row>
    <row r="4426" spans="1:7" ht="31.5" x14ac:dyDescent="0.2">
      <c r="A4426" s="314" t="s">
        <v>4568</v>
      </c>
      <c r="B4426" s="314"/>
      <c r="C4426" s="314"/>
      <c r="D4426" s="314"/>
      <c r="E4426" s="314"/>
      <c r="F4426" s="314"/>
      <c r="G4426" s="171" t="s">
        <v>4155</v>
      </c>
    </row>
    <row r="4427" spans="1:7" x14ac:dyDescent="0.2">
      <c r="G4427" s="144"/>
    </row>
    <row r="4428" spans="1:7" ht="21" x14ac:dyDescent="0.2">
      <c r="A4428" s="175" t="s">
        <v>4118</v>
      </c>
      <c r="B4428" s="174" t="s">
        <v>4117</v>
      </c>
      <c r="C4428" s="171" t="s">
        <v>4114</v>
      </c>
      <c r="D4428" s="171" t="s">
        <v>4113</v>
      </c>
      <c r="E4428" s="171" t="s">
        <v>4112</v>
      </c>
      <c r="F4428" s="182" t="s">
        <v>4116</v>
      </c>
      <c r="G4428" s="181" t="s">
        <v>4115</v>
      </c>
    </row>
    <row r="4429" spans="1:7" x14ac:dyDescent="0.2">
      <c r="A4429" s="162">
        <v>8</v>
      </c>
      <c r="B4429" s="128" t="s">
        <v>4141</v>
      </c>
      <c r="C4429" s="152">
        <v>5.65</v>
      </c>
      <c r="D4429" s="152">
        <v>12.31</v>
      </c>
      <c r="E4429" s="83">
        <v>117.99</v>
      </c>
      <c r="F4429" s="127">
        <v>1</v>
      </c>
      <c r="G4429" s="161">
        <f>TRUNC(F4429*D4429,2)</f>
        <v>12.31</v>
      </c>
    </row>
    <row r="4430" spans="1:7" x14ac:dyDescent="0.2">
      <c r="A4430" s="149">
        <v>12</v>
      </c>
      <c r="B4430" s="138" t="s">
        <v>4213</v>
      </c>
      <c r="C4430" s="152">
        <v>8.56</v>
      </c>
      <c r="D4430" s="152">
        <v>18.649999999999999</v>
      </c>
      <c r="E4430" s="83">
        <v>117.99</v>
      </c>
      <c r="F4430" s="137">
        <v>1.0089999999999999</v>
      </c>
      <c r="G4430" s="161">
        <f>TRUNC(F4430*D4430,2)</f>
        <v>18.809999999999999</v>
      </c>
    </row>
    <row r="4431" spans="1:7" x14ac:dyDescent="0.2">
      <c r="A4431" s="311" t="s">
        <v>4138</v>
      </c>
      <c r="B4431" s="311"/>
      <c r="C4431" s="311"/>
      <c r="D4431" s="311"/>
      <c r="E4431" s="311"/>
      <c r="F4431" s="311"/>
      <c r="G4431" s="155">
        <f>SUM(G4429:G4430)</f>
        <v>31.119999999999997</v>
      </c>
    </row>
    <row r="4432" spans="1:7" x14ac:dyDescent="0.2">
      <c r="G4432" s="144"/>
    </row>
    <row r="4433" spans="1:7" ht="21" x14ac:dyDescent="0.2">
      <c r="A4433" s="175" t="s">
        <v>4118</v>
      </c>
      <c r="B4433" s="174" t="s">
        <v>4130</v>
      </c>
      <c r="C4433" s="171" t="s">
        <v>4129</v>
      </c>
      <c r="D4433" s="171" t="s">
        <v>4128</v>
      </c>
      <c r="E4433" s="171" t="s">
        <v>4116</v>
      </c>
      <c r="F4433" s="173" t="s">
        <v>4127</v>
      </c>
      <c r="G4433" s="144"/>
    </row>
    <row r="4434" spans="1:7" ht="22.5" x14ac:dyDescent="0.2">
      <c r="A4434" s="129">
        <v>3939</v>
      </c>
      <c r="B4434" s="128" t="s">
        <v>3960</v>
      </c>
      <c r="C4434" s="127" t="s">
        <v>3287</v>
      </c>
      <c r="D4434" s="127">
        <v>130.47</v>
      </c>
      <c r="E4434" s="127">
        <v>1</v>
      </c>
      <c r="F4434" s="127">
        <f>TRUNC(E4434*D4434,2)</f>
        <v>130.47</v>
      </c>
      <c r="G4434" s="144"/>
    </row>
    <row r="4435" spans="1:7" x14ac:dyDescent="0.2">
      <c r="A4435" s="311" t="s">
        <v>4125</v>
      </c>
      <c r="B4435" s="311"/>
      <c r="C4435" s="311"/>
      <c r="D4435" s="311"/>
      <c r="E4435" s="311"/>
      <c r="F4435" s="165">
        <f>SUM(F4434)</f>
        <v>130.47</v>
      </c>
      <c r="G4435" s="144"/>
    </row>
    <row r="4436" spans="1:7" x14ac:dyDescent="0.2">
      <c r="G4436" s="144"/>
    </row>
    <row r="4437" spans="1:7" x14ac:dyDescent="0.2">
      <c r="A4437" s="312" t="s">
        <v>4124</v>
      </c>
      <c r="B4437" s="312"/>
      <c r="C4437" s="312"/>
      <c r="D4437" s="312"/>
      <c r="E4437" s="312"/>
      <c r="F4437" s="173">
        <f>F4435+G4431</f>
        <v>161.59</v>
      </c>
      <c r="G4437" s="144"/>
    </row>
    <row r="4438" spans="1:7" ht="12.75" customHeight="1" x14ac:dyDescent="0.2">
      <c r="A4438" s="312" t="s">
        <v>4742</v>
      </c>
      <c r="B4438" s="312"/>
      <c r="C4438" s="312"/>
      <c r="D4438" s="312"/>
      <c r="E4438" s="313"/>
      <c r="F4438" s="180">
        <f>TRUNC('compos apresentar'!F4437*bdi!$D$19,2)</f>
        <v>32.86</v>
      </c>
      <c r="G4438" s="144"/>
    </row>
    <row r="4439" spans="1:7" x14ac:dyDescent="0.2">
      <c r="A4439" s="312" t="s">
        <v>4123</v>
      </c>
      <c r="B4439" s="312"/>
      <c r="C4439" s="312"/>
      <c r="D4439" s="312"/>
      <c r="E4439" s="312"/>
      <c r="F4439" s="179">
        <f>SUM(F4437:F4438)</f>
        <v>194.45</v>
      </c>
      <c r="G4439" s="144"/>
    </row>
    <row r="4440" spans="1:7" x14ac:dyDescent="0.2">
      <c r="A4440" s="178"/>
      <c r="B4440" s="178"/>
      <c r="C4440" s="178"/>
      <c r="D4440" s="178"/>
      <c r="E4440" s="178"/>
      <c r="F4440" s="178"/>
      <c r="G4440" s="144"/>
    </row>
    <row r="4441" spans="1:7" ht="31.5" x14ac:dyDescent="0.2">
      <c r="A4441" s="314" t="s">
        <v>4988</v>
      </c>
      <c r="B4441" s="314"/>
      <c r="C4441" s="314"/>
      <c r="D4441" s="314"/>
      <c r="E4441" s="314"/>
      <c r="F4441" s="314"/>
      <c r="G4441" s="171" t="s">
        <v>4131</v>
      </c>
    </row>
    <row r="4442" spans="1:7" x14ac:dyDescent="0.2">
      <c r="G4442" s="144"/>
    </row>
    <row r="4443" spans="1:7" ht="21" x14ac:dyDescent="0.2">
      <c r="A4443" s="175" t="s">
        <v>4118</v>
      </c>
      <c r="B4443" s="174" t="s">
        <v>4117</v>
      </c>
      <c r="C4443" s="171" t="s">
        <v>4114</v>
      </c>
      <c r="D4443" s="171" t="s">
        <v>4113</v>
      </c>
      <c r="E4443" s="171" t="s">
        <v>4112</v>
      </c>
      <c r="F4443" s="182" t="s">
        <v>4116</v>
      </c>
      <c r="G4443" s="181" t="s">
        <v>4115</v>
      </c>
    </row>
    <row r="4444" spans="1:7" x14ac:dyDescent="0.2">
      <c r="A4444" s="162">
        <v>4</v>
      </c>
      <c r="B4444" s="128" t="s">
        <v>4262</v>
      </c>
      <c r="C4444" s="152">
        <v>8.56</v>
      </c>
      <c r="D4444" s="152">
        <v>18.649999999999999</v>
      </c>
      <c r="E4444" s="83">
        <v>117.99</v>
      </c>
      <c r="F4444" s="127">
        <v>1.2</v>
      </c>
      <c r="G4444" s="161">
        <f>TRUNC(F4444*D4444,2)</f>
        <v>22.38</v>
      </c>
    </row>
    <row r="4445" spans="1:7" x14ac:dyDescent="0.2">
      <c r="A4445" s="149">
        <v>5</v>
      </c>
      <c r="B4445" s="138" t="s">
        <v>4140</v>
      </c>
      <c r="C4445" s="148">
        <v>5.12</v>
      </c>
      <c r="D4445" s="148">
        <v>11.16</v>
      </c>
      <c r="E4445" s="83">
        <v>117.99</v>
      </c>
      <c r="F4445" s="137">
        <v>2.3855</v>
      </c>
      <c r="G4445" s="161">
        <f>TRUNC(F4445*D4445,2)</f>
        <v>26.62</v>
      </c>
    </row>
    <row r="4446" spans="1:7" x14ac:dyDescent="0.2">
      <c r="A4446" s="311" t="s">
        <v>4138</v>
      </c>
      <c r="B4446" s="311"/>
      <c r="C4446" s="311"/>
      <c r="D4446" s="311"/>
      <c r="E4446" s="311"/>
      <c r="F4446" s="311"/>
      <c r="G4446" s="155">
        <f>SUM(G4444:G4445)</f>
        <v>49</v>
      </c>
    </row>
    <row r="4447" spans="1:7" x14ac:dyDescent="0.2">
      <c r="G4447" s="144"/>
    </row>
    <row r="4448" spans="1:7" ht="21" x14ac:dyDescent="0.2">
      <c r="A4448" s="175" t="s">
        <v>4118</v>
      </c>
      <c r="B4448" s="174" t="s">
        <v>4130</v>
      </c>
      <c r="C4448" s="171" t="s">
        <v>4129</v>
      </c>
      <c r="D4448" s="171" t="s">
        <v>4128</v>
      </c>
      <c r="E4448" s="171" t="s">
        <v>4116</v>
      </c>
      <c r="F4448" s="173" t="s">
        <v>4127</v>
      </c>
      <c r="G4448" s="144"/>
    </row>
    <row r="4449" spans="1:7" x14ac:dyDescent="0.2">
      <c r="A4449" s="129">
        <v>104</v>
      </c>
      <c r="B4449" s="128" t="s">
        <v>4282</v>
      </c>
      <c r="C4449" s="127" t="s">
        <v>3285</v>
      </c>
      <c r="D4449" s="137">
        <v>146.28</v>
      </c>
      <c r="E4449" s="140">
        <v>4.8999999999999998E-3</v>
      </c>
      <c r="F4449" s="127">
        <f>TRUNC(E4449*D4449,2)</f>
        <v>0.71</v>
      </c>
      <c r="G4449" s="144"/>
    </row>
    <row r="4450" spans="1:7" x14ac:dyDescent="0.2">
      <c r="A4450" s="139">
        <v>1215</v>
      </c>
      <c r="B4450" s="138" t="s">
        <v>4134</v>
      </c>
      <c r="C4450" s="137" t="s">
        <v>3292</v>
      </c>
      <c r="D4450" s="137">
        <v>0.54</v>
      </c>
      <c r="E4450" s="136">
        <v>2.17</v>
      </c>
      <c r="F4450" s="127">
        <f>TRUNC(E4450*D4450,2)</f>
        <v>1.17</v>
      </c>
      <c r="G4450" s="144"/>
    </row>
    <row r="4451" spans="1:7" x14ac:dyDescent="0.2">
      <c r="A4451" s="139">
        <v>1216</v>
      </c>
      <c r="B4451" s="138" t="s">
        <v>4004</v>
      </c>
      <c r="C4451" s="137" t="s">
        <v>3356</v>
      </c>
      <c r="D4451" s="137">
        <v>1.61</v>
      </c>
      <c r="E4451" s="136">
        <v>0.02</v>
      </c>
      <c r="F4451" s="127">
        <f>TRUNC(E4451*D4451,2)</f>
        <v>0.03</v>
      </c>
      <c r="G4451" s="144"/>
    </row>
    <row r="4452" spans="1:7" x14ac:dyDescent="0.2">
      <c r="A4452" s="139">
        <v>2674</v>
      </c>
      <c r="B4452" s="138" t="s">
        <v>3900</v>
      </c>
      <c r="C4452" s="137" t="s">
        <v>3353</v>
      </c>
      <c r="D4452" s="137">
        <v>318.08999999999997</v>
      </c>
      <c r="E4452" s="136">
        <v>1.00865</v>
      </c>
      <c r="F4452" s="127">
        <f>TRUNC(E4452*D4452,2)</f>
        <v>320.83999999999997</v>
      </c>
      <c r="G4452" s="144"/>
    </row>
    <row r="4453" spans="1:7" x14ac:dyDescent="0.2">
      <c r="A4453" s="311" t="s">
        <v>4125</v>
      </c>
      <c r="B4453" s="311"/>
      <c r="C4453" s="311"/>
      <c r="D4453" s="311"/>
      <c r="E4453" s="311"/>
      <c r="F4453" s="165">
        <f>SUM(F4449:F4452)</f>
        <v>322.75</v>
      </c>
      <c r="G4453" s="144"/>
    </row>
    <row r="4454" spans="1:7" x14ac:dyDescent="0.2">
      <c r="G4454" s="144"/>
    </row>
    <row r="4455" spans="1:7" x14ac:dyDescent="0.2">
      <c r="A4455" s="312" t="s">
        <v>4124</v>
      </c>
      <c r="B4455" s="312"/>
      <c r="C4455" s="312"/>
      <c r="D4455" s="312"/>
      <c r="E4455" s="312"/>
      <c r="F4455" s="173">
        <f>F4453+G4446</f>
        <v>371.75</v>
      </c>
      <c r="G4455" s="144"/>
    </row>
    <row r="4456" spans="1:7" x14ac:dyDescent="0.2">
      <c r="A4456" s="312" t="s">
        <v>4742</v>
      </c>
      <c r="B4456" s="312"/>
      <c r="C4456" s="312"/>
      <c r="D4456" s="312"/>
      <c r="E4456" s="313"/>
      <c r="F4456" s="180">
        <f>TRUNC('compos apresentar'!F4455*bdi!$D$19,2)</f>
        <v>75.61</v>
      </c>
      <c r="G4456" s="144"/>
    </row>
    <row r="4457" spans="1:7" x14ac:dyDescent="0.2">
      <c r="A4457" s="312" t="s">
        <v>4123</v>
      </c>
      <c r="B4457" s="312"/>
      <c r="C4457" s="312"/>
      <c r="D4457" s="312"/>
      <c r="E4457" s="312"/>
      <c r="F4457" s="179">
        <f>SUM(F4455:F4456)</f>
        <v>447.36</v>
      </c>
      <c r="G4457" s="144"/>
    </row>
    <row r="4458" spans="1:7" x14ac:dyDescent="0.2">
      <c r="A4458" s="178"/>
      <c r="B4458" s="178"/>
      <c r="C4458" s="178"/>
      <c r="D4458" s="178"/>
      <c r="E4458" s="178"/>
      <c r="F4458" s="178"/>
      <c r="G4458" s="144"/>
    </row>
    <row r="4459" spans="1:7" ht="31.5" x14ac:dyDescent="0.2">
      <c r="A4459" s="314" t="s">
        <v>4989</v>
      </c>
      <c r="B4459" s="314"/>
      <c r="C4459" s="314"/>
      <c r="D4459" s="314"/>
      <c r="E4459" s="314"/>
      <c r="F4459" s="314"/>
      <c r="G4459" s="171" t="s">
        <v>4131</v>
      </c>
    </row>
    <row r="4460" spans="1:7" x14ac:dyDescent="0.2">
      <c r="G4460" s="144"/>
    </row>
    <row r="4461" spans="1:7" ht="21" x14ac:dyDescent="0.2">
      <c r="A4461" s="175" t="s">
        <v>4118</v>
      </c>
      <c r="B4461" s="174" t="s">
        <v>4117</v>
      </c>
      <c r="C4461" s="171" t="s">
        <v>4114</v>
      </c>
      <c r="D4461" s="171" t="s">
        <v>4113</v>
      </c>
      <c r="E4461" s="171" t="s">
        <v>4112</v>
      </c>
      <c r="F4461" s="182" t="s">
        <v>4116</v>
      </c>
      <c r="G4461" s="181" t="s">
        <v>4115</v>
      </c>
    </row>
    <row r="4462" spans="1:7" x14ac:dyDescent="0.2">
      <c r="A4462" s="162">
        <v>10</v>
      </c>
      <c r="B4462" s="128" t="s">
        <v>4020</v>
      </c>
      <c r="C4462" s="152">
        <v>8.56</v>
      </c>
      <c r="D4462" s="152">
        <v>18.649999999999999</v>
      </c>
      <c r="E4462" s="83">
        <v>117.99</v>
      </c>
      <c r="F4462" s="127">
        <v>0.26100000000000001</v>
      </c>
      <c r="G4462" s="161">
        <f>TRUNC(F4462*D4462,2)</f>
        <v>4.8600000000000003</v>
      </c>
    </row>
    <row r="4463" spans="1:7" x14ac:dyDescent="0.2">
      <c r="A4463" s="149">
        <v>5</v>
      </c>
      <c r="B4463" s="138" t="s">
        <v>4140</v>
      </c>
      <c r="C4463" s="148">
        <v>5.12</v>
      </c>
      <c r="D4463" s="148">
        <v>11.16</v>
      </c>
      <c r="E4463" s="83">
        <v>117.99</v>
      </c>
      <c r="F4463" s="137">
        <v>0.26179999999999998</v>
      </c>
      <c r="G4463" s="161">
        <f>TRUNC(F4463*D4463,2)</f>
        <v>2.92</v>
      </c>
    </row>
    <row r="4464" spans="1:7" x14ac:dyDescent="0.2">
      <c r="A4464" s="311" t="s">
        <v>4138</v>
      </c>
      <c r="B4464" s="311"/>
      <c r="C4464" s="311"/>
      <c r="D4464" s="311"/>
      <c r="E4464" s="311"/>
      <c r="F4464" s="311"/>
      <c r="G4464" s="155">
        <f>SUM(G4462:G4463)</f>
        <v>7.78</v>
      </c>
    </row>
    <row r="4465" spans="1:7" x14ac:dyDescent="0.2">
      <c r="G4465" s="144"/>
    </row>
    <row r="4466" spans="1:7" ht="21" x14ac:dyDescent="0.2">
      <c r="A4466" s="175" t="s">
        <v>4118</v>
      </c>
      <c r="B4466" s="174" t="s">
        <v>4130</v>
      </c>
      <c r="C4466" s="171" t="s">
        <v>4129</v>
      </c>
      <c r="D4466" s="171" t="s">
        <v>4128</v>
      </c>
      <c r="E4466" s="171" t="s">
        <v>4116</v>
      </c>
      <c r="F4466" s="173" t="s">
        <v>4127</v>
      </c>
      <c r="G4466" s="144"/>
    </row>
    <row r="4467" spans="1:7" x14ac:dyDescent="0.2">
      <c r="A4467" s="129">
        <v>1266</v>
      </c>
      <c r="B4467" s="128" t="s">
        <v>4990</v>
      </c>
      <c r="C4467" s="127" t="s">
        <v>2360</v>
      </c>
      <c r="D4467" s="137">
        <v>5.17</v>
      </c>
      <c r="E4467" s="140">
        <v>1</v>
      </c>
      <c r="F4467" s="127">
        <f>TRUNC(E4467*D4467,2)</f>
        <v>5.17</v>
      </c>
      <c r="G4467" s="144"/>
    </row>
    <row r="4468" spans="1:7" x14ac:dyDescent="0.2">
      <c r="A4468" s="311" t="s">
        <v>4125</v>
      </c>
      <c r="B4468" s="311"/>
      <c r="C4468" s="311"/>
      <c r="D4468" s="311"/>
      <c r="E4468" s="311"/>
      <c r="F4468" s="165">
        <f>SUM(F4467:F4467)</f>
        <v>5.17</v>
      </c>
      <c r="G4468" s="144"/>
    </row>
    <row r="4469" spans="1:7" x14ac:dyDescent="0.2">
      <c r="G4469" s="144"/>
    </row>
    <row r="4470" spans="1:7" x14ac:dyDescent="0.2">
      <c r="A4470" s="312" t="s">
        <v>4124</v>
      </c>
      <c r="B4470" s="312"/>
      <c r="C4470" s="312"/>
      <c r="D4470" s="312"/>
      <c r="E4470" s="312"/>
      <c r="F4470" s="173">
        <f>F4468+G4464</f>
        <v>12.95</v>
      </c>
      <c r="G4470" s="144"/>
    </row>
    <row r="4471" spans="1:7" x14ac:dyDescent="0.2">
      <c r="A4471" s="312" t="s">
        <v>4742</v>
      </c>
      <c r="B4471" s="312"/>
      <c r="C4471" s="312"/>
      <c r="D4471" s="312"/>
      <c r="E4471" s="313"/>
      <c r="F4471" s="180">
        <f>TRUNC('compos apresentar'!F4470*bdi!$D$19,2)</f>
        <v>2.63</v>
      </c>
      <c r="G4471" s="144"/>
    </row>
    <row r="4472" spans="1:7" x14ac:dyDescent="0.2">
      <c r="A4472" s="312" t="s">
        <v>4123</v>
      </c>
      <c r="B4472" s="312"/>
      <c r="C4472" s="312"/>
      <c r="D4472" s="312"/>
      <c r="E4472" s="312"/>
      <c r="F4472" s="179">
        <f>SUM(F4470:F4471)</f>
        <v>15.579999999999998</v>
      </c>
      <c r="G4472" s="144"/>
    </row>
    <row r="4473" spans="1:7" x14ac:dyDescent="0.2">
      <c r="A4473" s="178"/>
      <c r="B4473" s="178"/>
      <c r="C4473" s="178"/>
      <c r="D4473" s="178"/>
      <c r="E4473" s="178"/>
      <c r="F4473" s="178"/>
      <c r="G4473" s="144"/>
    </row>
    <row r="4474" spans="1:7" ht="31.5" x14ac:dyDescent="0.2">
      <c r="A4474" s="314" t="s">
        <v>4991</v>
      </c>
      <c r="B4474" s="314"/>
      <c r="C4474" s="314"/>
      <c r="D4474" s="314"/>
      <c r="E4474" s="314"/>
      <c r="F4474" s="314"/>
      <c r="G4474" s="171" t="s">
        <v>4131</v>
      </c>
    </row>
    <row r="4475" spans="1:7" x14ac:dyDescent="0.2">
      <c r="G4475" s="144"/>
    </row>
    <row r="4476" spans="1:7" ht="21" x14ac:dyDescent="0.2">
      <c r="A4476" s="175" t="s">
        <v>4118</v>
      </c>
      <c r="B4476" s="174" t="s">
        <v>4117</v>
      </c>
      <c r="C4476" s="171" t="s">
        <v>4114</v>
      </c>
      <c r="D4476" s="171" t="s">
        <v>4113</v>
      </c>
      <c r="E4476" s="171" t="s">
        <v>4112</v>
      </c>
      <c r="F4476" s="182" t="s">
        <v>4116</v>
      </c>
      <c r="G4476" s="181" t="s">
        <v>4115</v>
      </c>
    </row>
    <row r="4477" spans="1:7" x14ac:dyDescent="0.2">
      <c r="A4477" s="162">
        <v>11</v>
      </c>
      <c r="B4477" s="128" t="s">
        <v>3943</v>
      </c>
      <c r="C4477" s="152">
        <v>8.56</v>
      </c>
      <c r="D4477" s="152">
        <v>18.649999999999999</v>
      </c>
      <c r="E4477" s="83">
        <v>117.99</v>
      </c>
      <c r="F4477" s="127">
        <v>0.20849999999999999</v>
      </c>
      <c r="G4477" s="161">
        <f>TRUNC(F4477*D4477,2)</f>
        <v>3.88</v>
      </c>
    </row>
    <row r="4478" spans="1:7" x14ac:dyDescent="0.2">
      <c r="A4478" s="149">
        <v>5</v>
      </c>
      <c r="B4478" s="138" t="s">
        <v>4140</v>
      </c>
      <c r="C4478" s="148">
        <v>5.12</v>
      </c>
      <c r="D4478" s="148">
        <v>11.16</v>
      </c>
      <c r="E4478" s="83">
        <v>117.99</v>
      </c>
      <c r="F4478" s="137">
        <v>0.21</v>
      </c>
      <c r="G4478" s="161">
        <f>TRUNC(F4478*D4478,2)</f>
        <v>2.34</v>
      </c>
    </row>
    <row r="4479" spans="1:7" x14ac:dyDescent="0.2">
      <c r="A4479" s="311" t="s">
        <v>4138</v>
      </c>
      <c r="B4479" s="311"/>
      <c r="C4479" s="311"/>
      <c r="D4479" s="311"/>
      <c r="E4479" s="311"/>
      <c r="F4479" s="311"/>
      <c r="G4479" s="155">
        <f>SUM(G4477:G4478)</f>
        <v>6.22</v>
      </c>
    </row>
    <row r="4480" spans="1:7" x14ac:dyDescent="0.2">
      <c r="G4480" s="144"/>
    </row>
    <row r="4481" spans="1:7" ht="21" x14ac:dyDescent="0.2">
      <c r="A4481" s="175" t="s">
        <v>4118</v>
      </c>
      <c r="B4481" s="174" t="s">
        <v>4130</v>
      </c>
      <c r="C4481" s="171" t="s">
        <v>4129</v>
      </c>
      <c r="D4481" s="171" t="s">
        <v>4128</v>
      </c>
      <c r="E4481" s="171" t="s">
        <v>4116</v>
      </c>
      <c r="F4481" s="173" t="s">
        <v>4127</v>
      </c>
      <c r="G4481" s="144"/>
    </row>
    <row r="4482" spans="1:7" ht="22.5" x14ac:dyDescent="0.2">
      <c r="A4482" s="129">
        <v>1370</v>
      </c>
      <c r="B4482" s="128" t="s">
        <v>3958</v>
      </c>
      <c r="C4482" s="127" t="s">
        <v>2360</v>
      </c>
      <c r="D4482" s="137">
        <v>89.95</v>
      </c>
      <c r="E4482" s="140">
        <v>1</v>
      </c>
      <c r="F4482" s="127">
        <f>TRUNC(E4482*D4482,2)</f>
        <v>89.95</v>
      </c>
      <c r="G4482" s="144"/>
    </row>
    <row r="4483" spans="1:7" x14ac:dyDescent="0.2">
      <c r="A4483" s="311" t="s">
        <v>4125</v>
      </c>
      <c r="B4483" s="311"/>
      <c r="C4483" s="311"/>
      <c r="D4483" s="311"/>
      <c r="E4483" s="311"/>
      <c r="F4483" s="165">
        <f>SUM(F4482:F4482)</f>
        <v>89.95</v>
      </c>
      <c r="G4483" s="144"/>
    </row>
    <row r="4484" spans="1:7" x14ac:dyDescent="0.2">
      <c r="G4484" s="144"/>
    </row>
    <row r="4485" spans="1:7" x14ac:dyDescent="0.2">
      <c r="A4485" s="312" t="s">
        <v>4124</v>
      </c>
      <c r="B4485" s="312"/>
      <c r="C4485" s="312"/>
      <c r="D4485" s="312"/>
      <c r="E4485" s="312"/>
      <c r="F4485" s="173">
        <f>F4483+G4479</f>
        <v>96.17</v>
      </c>
      <c r="G4485" s="144"/>
    </row>
    <row r="4486" spans="1:7" x14ac:dyDescent="0.2">
      <c r="A4486" s="312" t="s">
        <v>4742</v>
      </c>
      <c r="B4486" s="312"/>
      <c r="C4486" s="312"/>
      <c r="D4486" s="312"/>
      <c r="E4486" s="313"/>
      <c r="F4486" s="180">
        <f>TRUNC('compos apresentar'!F4485*bdi!$D$19,2)</f>
        <v>19.559999999999999</v>
      </c>
      <c r="G4486" s="144"/>
    </row>
    <row r="4487" spans="1:7" x14ac:dyDescent="0.2">
      <c r="A4487" s="312" t="s">
        <v>4123</v>
      </c>
      <c r="B4487" s="312"/>
      <c r="C4487" s="312"/>
      <c r="D4487" s="312"/>
      <c r="E4487" s="312"/>
      <c r="F4487" s="179">
        <f>SUM(F4485:F4486)</f>
        <v>115.73</v>
      </c>
      <c r="G4487" s="144"/>
    </row>
    <row r="4488" spans="1:7" x14ac:dyDescent="0.2">
      <c r="A4488" s="178"/>
      <c r="B4488" s="178"/>
      <c r="C4488" s="178"/>
      <c r="D4488" s="178"/>
      <c r="E4488" s="178"/>
      <c r="F4488" s="178"/>
      <c r="G4488" s="144"/>
    </row>
    <row r="4489" spans="1:7" ht="31.5" x14ac:dyDescent="0.2">
      <c r="A4489" s="314" t="s">
        <v>4567</v>
      </c>
      <c r="B4489" s="314"/>
      <c r="C4489" s="314"/>
      <c r="D4489" s="314"/>
      <c r="E4489" s="314"/>
      <c r="F4489" s="314"/>
      <c r="G4489" s="171" t="s">
        <v>4131</v>
      </c>
    </row>
    <row r="4490" spans="1:7" x14ac:dyDescent="0.2">
      <c r="G4490" s="144"/>
    </row>
    <row r="4491" spans="1:7" ht="21" x14ac:dyDescent="0.2">
      <c r="A4491" s="175" t="s">
        <v>4118</v>
      </c>
      <c r="B4491" s="174" t="s">
        <v>4117</v>
      </c>
      <c r="C4491" s="171" t="s">
        <v>4114</v>
      </c>
      <c r="D4491" s="171" t="s">
        <v>4113</v>
      </c>
      <c r="E4491" s="171" t="s">
        <v>4112</v>
      </c>
      <c r="F4491" s="182" t="s">
        <v>4116</v>
      </c>
      <c r="G4491" s="181" t="s">
        <v>4115</v>
      </c>
    </row>
    <row r="4492" spans="1:7" x14ac:dyDescent="0.2">
      <c r="A4492" s="162">
        <v>4</v>
      </c>
      <c r="B4492" s="128" t="s">
        <v>4262</v>
      </c>
      <c r="C4492" s="152">
        <v>8.56</v>
      </c>
      <c r="D4492" s="152">
        <v>18.649999999999999</v>
      </c>
      <c r="E4492" s="83">
        <v>117.99</v>
      </c>
      <c r="F4492" s="127">
        <v>1.59</v>
      </c>
      <c r="G4492" s="161">
        <f>TRUNC(F4492*D4492,2)</f>
        <v>29.65</v>
      </c>
    </row>
    <row r="4493" spans="1:7" x14ac:dyDescent="0.2">
      <c r="A4493" s="149">
        <v>5</v>
      </c>
      <c r="B4493" s="138" t="s">
        <v>4140</v>
      </c>
      <c r="C4493" s="148">
        <v>5.12</v>
      </c>
      <c r="D4493" s="148">
        <v>11.16</v>
      </c>
      <c r="E4493" s="83">
        <v>117.99</v>
      </c>
      <c r="F4493" s="137">
        <v>1.353</v>
      </c>
      <c r="G4493" s="161">
        <f>TRUNC(F4493*D4493,2)</f>
        <v>15.09</v>
      </c>
    </row>
    <row r="4494" spans="1:7" x14ac:dyDescent="0.2">
      <c r="A4494" s="311" t="s">
        <v>4138</v>
      </c>
      <c r="B4494" s="311"/>
      <c r="C4494" s="311"/>
      <c r="D4494" s="311"/>
      <c r="E4494" s="311"/>
      <c r="F4494" s="311"/>
      <c r="G4494" s="155">
        <f>SUM(G4492:G4493)</f>
        <v>44.739999999999995</v>
      </c>
    </row>
    <row r="4495" spans="1:7" x14ac:dyDescent="0.2">
      <c r="G4495" s="144"/>
    </row>
    <row r="4496" spans="1:7" ht="21" x14ac:dyDescent="0.2">
      <c r="A4496" s="175" t="s">
        <v>4118</v>
      </c>
      <c r="B4496" s="174" t="s">
        <v>4130</v>
      </c>
      <c r="C4496" s="171" t="s">
        <v>4129</v>
      </c>
      <c r="D4496" s="171" t="s">
        <v>4128</v>
      </c>
      <c r="E4496" s="171" t="s">
        <v>4116</v>
      </c>
      <c r="F4496" s="173" t="s">
        <v>4127</v>
      </c>
      <c r="G4496" s="144"/>
    </row>
    <row r="4497" spans="1:7" x14ac:dyDescent="0.2">
      <c r="A4497" s="129">
        <v>104</v>
      </c>
      <c r="B4497" s="128" t="s">
        <v>4282</v>
      </c>
      <c r="C4497" s="127" t="s">
        <v>3285</v>
      </c>
      <c r="D4497" s="137">
        <v>146.28</v>
      </c>
      <c r="E4497" s="129">
        <v>4.8999999999999998E-3</v>
      </c>
      <c r="F4497" s="127">
        <f>TRUNC(E4497*D4497,2)</f>
        <v>0.71</v>
      </c>
      <c r="G4497" s="144"/>
    </row>
    <row r="4498" spans="1:7" x14ac:dyDescent="0.2">
      <c r="A4498" s="139">
        <v>1215</v>
      </c>
      <c r="B4498" s="138" t="s">
        <v>4134</v>
      </c>
      <c r="C4498" s="137" t="s">
        <v>3292</v>
      </c>
      <c r="D4498" s="137">
        <v>0.54</v>
      </c>
      <c r="E4498" s="137">
        <v>2.17</v>
      </c>
      <c r="F4498" s="127">
        <f>TRUNC(E4498*D4498,2)</f>
        <v>1.17</v>
      </c>
      <c r="G4498" s="144"/>
    </row>
    <row r="4499" spans="1:7" x14ac:dyDescent="0.2">
      <c r="A4499" s="139">
        <v>1327</v>
      </c>
      <c r="B4499" s="138" t="s">
        <v>3957</v>
      </c>
      <c r="C4499" s="137" t="s">
        <v>3294</v>
      </c>
      <c r="D4499" s="137">
        <v>97.71</v>
      </c>
      <c r="E4499" s="139">
        <v>1.0598000000000001</v>
      </c>
      <c r="F4499" s="127">
        <f>TRUNC(E4499*D4499,2)</f>
        <v>103.55</v>
      </c>
      <c r="G4499" s="144"/>
    </row>
    <row r="4500" spans="1:7" x14ac:dyDescent="0.2">
      <c r="A4500" s="311" t="s">
        <v>4125</v>
      </c>
      <c r="B4500" s="311"/>
      <c r="C4500" s="311"/>
      <c r="D4500" s="311"/>
      <c r="E4500" s="311"/>
      <c r="F4500" s="165">
        <f>SUM(F4497:F4499)</f>
        <v>105.42999999999999</v>
      </c>
      <c r="G4500" s="144"/>
    </row>
    <row r="4501" spans="1:7" x14ac:dyDescent="0.2">
      <c r="G4501" s="144"/>
    </row>
    <row r="4502" spans="1:7" x14ac:dyDescent="0.2">
      <c r="A4502" s="312" t="s">
        <v>4124</v>
      </c>
      <c r="B4502" s="312"/>
      <c r="C4502" s="312"/>
      <c r="D4502" s="312"/>
      <c r="E4502" s="312"/>
      <c r="F4502" s="173">
        <f>F4500+G4494</f>
        <v>150.16999999999999</v>
      </c>
      <c r="G4502" s="144"/>
    </row>
    <row r="4503" spans="1:7" ht="12.75" customHeight="1" x14ac:dyDescent="0.2">
      <c r="A4503" s="312" t="s">
        <v>4742</v>
      </c>
      <c r="B4503" s="312"/>
      <c r="C4503" s="312"/>
      <c r="D4503" s="312"/>
      <c r="E4503" s="313"/>
      <c r="F4503" s="180">
        <f>TRUNC('compos apresentar'!F4502*bdi!$D$19,2)</f>
        <v>30.54</v>
      </c>
      <c r="G4503" s="144"/>
    </row>
    <row r="4504" spans="1:7" x14ac:dyDescent="0.2">
      <c r="A4504" s="312" t="s">
        <v>4123</v>
      </c>
      <c r="B4504" s="312"/>
      <c r="C4504" s="312"/>
      <c r="D4504" s="312"/>
      <c r="E4504" s="312"/>
      <c r="F4504" s="179">
        <f>SUM(F4502:F4503)</f>
        <v>180.70999999999998</v>
      </c>
      <c r="G4504" s="144"/>
    </row>
    <row r="4505" spans="1:7" x14ac:dyDescent="0.2">
      <c r="A4505" s="178"/>
      <c r="B4505" s="178"/>
      <c r="C4505" s="178"/>
      <c r="D4505" s="178"/>
      <c r="E4505" s="178"/>
      <c r="F4505" s="178"/>
      <c r="G4505" s="144"/>
    </row>
    <row r="4506" spans="1:7" ht="31.5" x14ac:dyDescent="0.2">
      <c r="A4506" s="314" t="s">
        <v>4992</v>
      </c>
      <c r="B4506" s="314"/>
      <c r="C4506" s="314"/>
      <c r="D4506" s="314"/>
      <c r="E4506" s="314"/>
      <c r="F4506" s="314"/>
      <c r="G4506" s="171" t="s">
        <v>4188</v>
      </c>
    </row>
    <row r="4507" spans="1:7" x14ac:dyDescent="0.2">
      <c r="G4507" s="144"/>
    </row>
    <row r="4508" spans="1:7" ht="21" x14ac:dyDescent="0.2">
      <c r="A4508" s="175" t="s">
        <v>4118</v>
      </c>
      <c r="B4508" s="174" t="s">
        <v>4117</v>
      </c>
      <c r="C4508" s="171" t="s">
        <v>4114</v>
      </c>
      <c r="D4508" s="171" t="s">
        <v>4113</v>
      </c>
      <c r="E4508" s="171" t="s">
        <v>4112</v>
      </c>
      <c r="F4508" s="182" t="s">
        <v>4116</v>
      </c>
      <c r="G4508" s="181" t="s">
        <v>4115</v>
      </c>
    </row>
    <row r="4509" spans="1:7" x14ac:dyDescent="0.2">
      <c r="A4509" s="162">
        <v>8</v>
      </c>
      <c r="B4509" s="128" t="s">
        <v>4141</v>
      </c>
      <c r="C4509" s="152">
        <v>5.65</v>
      </c>
      <c r="D4509" s="152">
        <v>12.31</v>
      </c>
      <c r="E4509" s="83">
        <v>117.99</v>
      </c>
      <c r="F4509" s="127">
        <v>0.57499999999999996</v>
      </c>
      <c r="G4509" s="161">
        <f>TRUNC(F4509*D4509,2)</f>
        <v>7.07</v>
      </c>
    </row>
    <row r="4510" spans="1:7" x14ac:dyDescent="0.2">
      <c r="A4510" s="149">
        <v>12</v>
      </c>
      <c r="B4510" s="138" t="s">
        <v>4213</v>
      </c>
      <c r="C4510" s="152">
        <v>8.56</v>
      </c>
      <c r="D4510" s="152">
        <v>18.649999999999999</v>
      </c>
      <c r="E4510" s="83">
        <v>117.99</v>
      </c>
      <c r="F4510" s="137">
        <v>0.57599999999999996</v>
      </c>
      <c r="G4510" s="161">
        <f>TRUNC(F4510*D4510,2)</f>
        <v>10.74</v>
      </c>
    </row>
    <row r="4511" spans="1:7" x14ac:dyDescent="0.2">
      <c r="A4511" s="311" t="s">
        <v>4138</v>
      </c>
      <c r="B4511" s="311"/>
      <c r="C4511" s="311"/>
      <c r="D4511" s="311"/>
      <c r="E4511" s="311"/>
      <c r="F4511" s="311"/>
      <c r="G4511" s="155">
        <f>SUM(G4509:G4510)</f>
        <v>17.810000000000002</v>
      </c>
    </row>
    <row r="4512" spans="1:7" x14ac:dyDescent="0.2">
      <c r="G4512" s="144"/>
    </row>
    <row r="4513" spans="1:7" ht="21" x14ac:dyDescent="0.2">
      <c r="A4513" s="175" t="s">
        <v>4118</v>
      </c>
      <c r="B4513" s="174" t="s">
        <v>4130</v>
      </c>
      <c r="C4513" s="171" t="s">
        <v>4129</v>
      </c>
      <c r="D4513" s="171" t="s">
        <v>4128</v>
      </c>
      <c r="E4513" s="171" t="s">
        <v>4116</v>
      </c>
      <c r="F4513" s="173" t="s">
        <v>4127</v>
      </c>
      <c r="G4513" s="144"/>
    </row>
    <row r="4514" spans="1:7" ht="22.5" x14ac:dyDescent="0.2">
      <c r="A4514" s="129" t="s">
        <v>4993</v>
      </c>
      <c r="B4514" s="128" t="s">
        <v>4994</v>
      </c>
      <c r="C4514" s="127" t="s">
        <v>3290</v>
      </c>
      <c r="D4514" s="127">
        <v>76.23</v>
      </c>
      <c r="E4514" s="127">
        <v>1</v>
      </c>
      <c r="F4514" s="127">
        <f>TRUNC(E4514*D4514,2)</f>
        <v>76.23</v>
      </c>
      <c r="G4514" s="144"/>
    </row>
    <row r="4515" spans="1:7" x14ac:dyDescent="0.2">
      <c r="A4515" s="311" t="s">
        <v>4125</v>
      </c>
      <c r="B4515" s="311"/>
      <c r="C4515" s="311"/>
      <c r="D4515" s="311"/>
      <c r="E4515" s="311"/>
      <c r="F4515" s="165">
        <f>SUM(F4514)</f>
        <v>76.23</v>
      </c>
      <c r="G4515" s="144"/>
    </row>
    <row r="4516" spans="1:7" x14ac:dyDescent="0.2">
      <c r="G4516" s="144"/>
    </row>
    <row r="4517" spans="1:7" x14ac:dyDescent="0.2">
      <c r="A4517" s="312" t="s">
        <v>4124</v>
      </c>
      <c r="B4517" s="312"/>
      <c r="C4517" s="312"/>
      <c r="D4517" s="312"/>
      <c r="E4517" s="312"/>
      <c r="F4517" s="173">
        <f>F4515+G4511</f>
        <v>94.04</v>
      </c>
      <c r="G4517" s="144"/>
    </row>
    <row r="4518" spans="1:7" x14ac:dyDescent="0.2">
      <c r="A4518" s="312" t="s">
        <v>4742</v>
      </c>
      <c r="B4518" s="312"/>
      <c r="C4518" s="312"/>
      <c r="D4518" s="312"/>
      <c r="E4518" s="313"/>
      <c r="F4518" s="180">
        <f>TRUNC('compos apresentar'!F4517*bdi!$D$19,2)</f>
        <v>19.12</v>
      </c>
      <c r="G4518" s="144"/>
    </row>
    <row r="4519" spans="1:7" x14ac:dyDescent="0.2">
      <c r="A4519" s="312" t="s">
        <v>4123</v>
      </c>
      <c r="B4519" s="312"/>
      <c r="C4519" s="312"/>
      <c r="D4519" s="312"/>
      <c r="E4519" s="312"/>
      <c r="F4519" s="179">
        <f>SUM(F4517:F4518)</f>
        <v>113.16000000000001</v>
      </c>
      <c r="G4519" s="144"/>
    </row>
    <row r="4520" spans="1:7" x14ac:dyDescent="0.2">
      <c r="A4520" s="178"/>
      <c r="B4520" s="178"/>
      <c r="C4520" s="178"/>
      <c r="D4520" s="178"/>
      <c r="E4520" s="178"/>
      <c r="F4520" s="178"/>
      <c r="G4520" s="144"/>
    </row>
    <row r="4521" spans="1:7" x14ac:dyDescent="0.2">
      <c r="G4521" s="144"/>
    </row>
    <row r="4522" spans="1:7" ht="31.5" x14ac:dyDescent="0.2">
      <c r="A4522" s="314" t="s">
        <v>4566</v>
      </c>
      <c r="B4522" s="314"/>
      <c r="C4522" s="314"/>
      <c r="D4522" s="314"/>
      <c r="E4522" s="314"/>
      <c r="F4522" s="314"/>
      <c r="G4522" s="171" t="s">
        <v>4188</v>
      </c>
    </row>
    <row r="4523" spans="1:7" x14ac:dyDescent="0.2">
      <c r="G4523" s="144"/>
    </row>
    <row r="4524" spans="1:7" ht="21" x14ac:dyDescent="0.2">
      <c r="A4524" s="175" t="s">
        <v>4118</v>
      </c>
      <c r="B4524" s="174" t="s">
        <v>4117</v>
      </c>
      <c r="C4524" s="171" t="s">
        <v>4114</v>
      </c>
      <c r="D4524" s="171" t="s">
        <v>4113</v>
      </c>
      <c r="E4524" s="171" t="s">
        <v>4112</v>
      </c>
      <c r="F4524" s="182" t="s">
        <v>4116</v>
      </c>
      <c r="G4524" s="181" t="s">
        <v>4115</v>
      </c>
    </row>
    <row r="4525" spans="1:7" x14ac:dyDescent="0.2">
      <c r="A4525" s="162">
        <v>8</v>
      </c>
      <c r="B4525" s="128" t="s">
        <v>4141</v>
      </c>
      <c r="C4525" s="152">
        <v>5.65</v>
      </c>
      <c r="D4525" s="152">
        <v>12.31</v>
      </c>
      <c r="E4525" s="83">
        <v>117.99</v>
      </c>
      <c r="F4525" s="127">
        <v>0.20300000000000001</v>
      </c>
      <c r="G4525" s="161">
        <f>TRUNC(F4525*D4525,2)</f>
        <v>2.4900000000000002</v>
      </c>
    </row>
    <row r="4526" spans="1:7" x14ac:dyDescent="0.2">
      <c r="A4526" s="149">
        <v>12</v>
      </c>
      <c r="B4526" s="138" t="s">
        <v>4213</v>
      </c>
      <c r="C4526" s="152">
        <v>8.56</v>
      </c>
      <c r="D4526" s="152">
        <v>18.649999999999999</v>
      </c>
      <c r="E4526" s="83">
        <v>117.99</v>
      </c>
      <c r="F4526" s="137">
        <v>0.2</v>
      </c>
      <c r="G4526" s="161">
        <f>TRUNC(F4526*D4526,2)</f>
        <v>3.73</v>
      </c>
    </row>
    <row r="4527" spans="1:7" x14ac:dyDescent="0.2">
      <c r="A4527" s="311" t="s">
        <v>4138</v>
      </c>
      <c r="B4527" s="311"/>
      <c r="C4527" s="311"/>
      <c r="D4527" s="311"/>
      <c r="E4527" s="311"/>
      <c r="F4527" s="311"/>
      <c r="G4527" s="155">
        <f>SUM(G4525:G4526)</f>
        <v>6.2200000000000006</v>
      </c>
    </row>
    <row r="4528" spans="1:7" x14ac:dyDescent="0.2">
      <c r="G4528" s="144"/>
    </row>
    <row r="4529" spans="1:7" ht="21" x14ac:dyDescent="0.2">
      <c r="A4529" s="175" t="s">
        <v>4118</v>
      </c>
      <c r="B4529" s="174" t="s">
        <v>4130</v>
      </c>
      <c r="C4529" s="171" t="s">
        <v>4129</v>
      </c>
      <c r="D4529" s="171" t="s">
        <v>4128</v>
      </c>
      <c r="E4529" s="171" t="s">
        <v>4116</v>
      </c>
      <c r="F4529" s="173" t="s">
        <v>4127</v>
      </c>
      <c r="G4529" s="144"/>
    </row>
    <row r="4530" spans="1:7" x14ac:dyDescent="0.2">
      <c r="A4530" s="129">
        <v>3279</v>
      </c>
      <c r="B4530" s="128" t="s">
        <v>3952</v>
      </c>
      <c r="C4530" s="127" t="s">
        <v>3290</v>
      </c>
      <c r="D4530" s="127">
        <v>6.51</v>
      </c>
      <c r="E4530" s="127">
        <v>1.0309999999999999</v>
      </c>
      <c r="F4530" s="127">
        <f>TRUNC(E4530*D4530,2)</f>
        <v>6.71</v>
      </c>
      <c r="G4530" s="144"/>
    </row>
    <row r="4531" spans="1:7" x14ac:dyDescent="0.2">
      <c r="A4531" s="311" t="s">
        <v>4125</v>
      </c>
      <c r="B4531" s="311"/>
      <c r="C4531" s="311"/>
      <c r="D4531" s="311"/>
      <c r="E4531" s="311"/>
      <c r="F4531" s="165">
        <f>SUM(F4530)</f>
        <v>6.71</v>
      </c>
      <c r="G4531" s="144"/>
    </row>
    <row r="4532" spans="1:7" x14ac:dyDescent="0.2">
      <c r="G4532" s="144"/>
    </row>
    <row r="4533" spans="1:7" x14ac:dyDescent="0.2">
      <c r="A4533" s="312" t="s">
        <v>4124</v>
      </c>
      <c r="B4533" s="312"/>
      <c r="C4533" s="312"/>
      <c r="D4533" s="312"/>
      <c r="E4533" s="312"/>
      <c r="F4533" s="173">
        <f>F4531+G4527</f>
        <v>12.93</v>
      </c>
      <c r="G4533" s="144"/>
    </row>
    <row r="4534" spans="1:7" ht="12.75" customHeight="1" x14ac:dyDescent="0.2">
      <c r="A4534" s="312" t="s">
        <v>4742</v>
      </c>
      <c r="B4534" s="312"/>
      <c r="C4534" s="312"/>
      <c r="D4534" s="312"/>
      <c r="E4534" s="313"/>
      <c r="F4534" s="180">
        <f>TRUNC('compos apresentar'!F4533*bdi!$D$19,2)</f>
        <v>2.62</v>
      </c>
      <c r="G4534" s="144"/>
    </row>
    <row r="4535" spans="1:7" x14ac:dyDescent="0.2">
      <c r="A4535" s="312" t="s">
        <v>4123</v>
      </c>
      <c r="B4535" s="312"/>
      <c r="C4535" s="312"/>
      <c r="D4535" s="312"/>
      <c r="E4535" s="312"/>
      <c r="F4535" s="179">
        <f>SUM(F4533:F4534)</f>
        <v>15.55</v>
      </c>
      <c r="G4535" s="144"/>
    </row>
    <row r="4536" spans="1:7" x14ac:dyDescent="0.2">
      <c r="A4536" s="178"/>
      <c r="B4536" s="178"/>
      <c r="C4536" s="178"/>
      <c r="D4536" s="178"/>
      <c r="E4536" s="178"/>
      <c r="F4536" s="178"/>
      <c r="G4536" s="144"/>
    </row>
    <row r="4537" spans="1:7" x14ac:dyDescent="0.2">
      <c r="G4537" s="144"/>
    </row>
    <row r="4538" spans="1:7" ht="31.5" x14ac:dyDescent="0.2">
      <c r="A4538" s="314" t="s">
        <v>4565</v>
      </c>
      <c r="B4538" s="314"/>
      <c r="C4538" s="314"/>
      <c r="D4538" s="314"/>
      <c r="E4538" s="314"/>
      <c r="F4538" s="314"/>
      <c r="G4538" s="171" t="s">
        <v>4188</v>
      </c>
    </row>
    <row r="4539" spans="1:7" x14ac:dyDescent="0.2">
      <c r="G4539" s="144"/>
    </row>
    <row r="4540" spans="1:7" ht="21" x14ac:dyDescent="0.2">
      <c r="A4540" s="175" t="s">
        <v>4118</v>
      </c>
      <c r="B4540" s="174" t="s">
        <v>4117</v>
      </c>
      <c r="C4540" s="171" t="s">
        <v>4114</v>
      </c>
      <c r="D4540" s="171" t="s">
        <v>4113</v>
      </c>
      <c r="E4540" s="171" t="s">
        <v>4112</v>
      </c>
      <c r="F4540" s="182" t="s">
        <v>4116</v>
      </c>
      <c r="G4540" s="181" t="s">
        <v>4115</v>
      </c>
    </row>
    <row r="4541" spans="1:7" x14ac:dyDescent="0.2">
      <c r="A4541" s="162">
        <v>12</v>
      </c>
      <c r="B4541" s="128" t="s">
        <v>4213</v>
      </c>
      <c r="C4541" s="152">
        <v>8.56</v>
      </c>
      <c r="D4541" s="152">
        <v>18.649999999999999</v>
      </c>
      <c r="E4541" s="83">
        <v>117.99</v>
      </c>
      <c r="F4541" s="127">
        <v>0.17130000000000001</v>
      </c>
      <c r="G4541" s="161">
        <f>TRUNC(F4541*D4541,2)</f>
        <v>3.19</v>
      </c>
    </row>
    <row r="4542" spans="1:7" x14ac:dyDescent="0.2">
      <c r="A4542" s="149">
        <v>8</v>
      </c>
      <c r="B4542" s="138" t="s">
        <v>4141</v>
      </c>
      <c r="C4542" s="152">
        <v>5.65</v>
      </c>
      <c r="D4542" s="152">
        <v>12.31</v>
      </c>
      <c r="E4542" s="83">
        <v>117.99</v>
      </c>
      <c r="F4542" s="137">
        <v>0.17</v>
      </c>
      <c r="G4542" s="161">
        <f>TRUNC(F4542*D4542,2)</f>
        <v>2.09</v>
      </c>
    </row>
    <row r="4543" spans="1:7" x14ac:dyDescent="0.2">
      <c r="A4543" s="311" t="s">
        <v>4138</v>
      </c>
      <c r="B4543" s="311"/>
      <c r="C4543" s="311"/>
      <c r="D4543" s="311"/>
      <c r="E4543" s="311"/>
      <c r="F4543" s="311"/>
      <c r="G4543" s="155">
        <f>SUM(G4541:G4542)</f>
        <v>5.2799999999999994</v>
      </c>
    </row>
    <row r="4544" spans="1:7" x14ac:dyDescent="0.2">
      <c r="G4544" s="144"/>
    </row>
    <row r="4545" spans="1:7" ht="21" x14ac:dyDescent="0.2">
      <c r="A4545" s="175" t="s">
        <v>4118</v>
      </c>
      <c r="B4545" s="174" t="s">
        <v>4130</v>
      </c>
      <c r="C4545" s="171" t="s">
        <v>4129</v>
      </c>
      <c r="D4545" s="171" t="s">
        <v>4128</v>
      </c>
      <c r="E4545" s="171" t="s">
        <v>4116</v>
      </c>
      <c r="F4545" s="173" t="s">
        <v>4127</v>
      </c>
      <c r="G4545" s="144"/>
    </row>
    <row r="4546" spans="1:7" x14ac:dyDescent="0.2">
      <c r="A4546" s="129">
        <v>3286</v>
      </c>
      <c r="B4546" s="128" t="s">
        <v>3951</v>
      </c>
      <c r="C4546" s="127" t="s">
        <v>3290</v>
      </c>
      <c r="D4546" s="127">
        <v>4.29</v>
      </c>
      <c r="E4546" s="127">
        <v>1.0329999999999999</v>
      </c>
      <c r="F4546" s="127">
        <f>TRUNC(E4546*D4546,2)</f>
        <v>4.43</v>
      </c>
      <c r="G4546" s="144"/>
    </row>
    <row r="4547" spans="1:7" x14ac:dyDescent="0.2">
      <c r="A4547" s="311" t="s">
        <v>4125</v>
      </c>
      <c r="B4547" s="311"/>
      <c r="C4547" s="311"/>
      <c r="D4547" s="311"/>
      <c r="E4547" s="311"/>
      <c r="F4547" s="165">
        <f>F4546</f>
        <v>4.43</v>
      </c>
      <c r="G4547" s="144"/>
    </row>
    <row r="4548" spans="1:7" x14ac:dyDescent="0.2">
      <c r="G4548" s="144"/>
    </row>
    <row r="4549" spans="1:7" x14ac:dyDescent="0.2">
      <c r="A4549" s="312" t="s">
        <v>4124</v>
      </c>
      <c r="B4549" s="312"/>
      <c r="C4549" s="312"/>
      <c r="D4549" s="312"/>
      <c r="E4549" s="312"/>
      <c r="F4549" s="173">
        <f>F4547+G4543</f>
        <v>9.7099999999999991</v>
      </c>
      <c r="G4549" s="144"/>
    </row>
    <row r="4550" spans="1:7" ht="12.75" customHeight="1" x14ac:dyDescent="0.2">
      <c r="A4550" s="312" t="s">
        <v>4742</v>
      </c>
      <c r="B4550" s="312"/>
      <c r="C4550" s="312"/>
      <c r="D4550" s="312"/>
      <c r="E4550" s="313"/>
      <c r="F4550" s="180">
        <f>TRUNC('compos apresentar'!F4549*bdi!$D$19,2)</f>
        <v>1.97</v>
      </c>
      <c r="G4550" s="144"/>
    </row>
    <row r="4551" spans="1:7" x14ac:dyDescent="0.2">
      <c r="A4551" s="312" t="s">
        <v>4123</v>
      </c>
      <c r="B4551" s="312"/>
      <c r="C4551" s="312"/>
      <c r="D4551" s="312"/>
      <c r="E4551" s="312"/>
      <c r="F4551" s="179">
        <f>SUM(F4549:F4550)</f>
        <v>11.68</v>
      </c>
      <c r="G4551" s="144"/>
    </row>
    <row r="4552" spans="1:7" x14ac:dyDescent="0.2">
      <c r="A4552" s="178"/>
      <c r="B4552" s="178"/>
      <c r="C4552" s="178"/>
      <c r="D4552" s="178"/>
      <c r="E4552" s="178"/>
      <c r="F4552" s="178"/>
      <c r="G4552" s="144"/>
    </row>
    <row r="4553" spans="1:7" ht="31.5" x14ac:dyDescent="0.2">
      <c r="A4553" s="314" t="s">
        <v>4995</v>
      </c>
      <c r="B4553" s="314"/>
      <c r="C4553" s="314"/>
      <c r="D4553" s="314"/>
      <c r="E4553" s="314"/>
      <c r="F4553" s="314"/>
      <c r="G4553" s="171" t="s">
        <v>4188</v>
      </c>
    </row>
    <row r="4554" spans="1:7" x14ac:dyDescent="0.2">
      <c r="G4554" s="144"/>
    </row>
    <row r="4555" spans="1:7" ht="21" x14ac:dyDescent="0.2">
      <c r="A4555" s="175" t="s">
        <v>4118</v>
      </c>
      <c r="B4555" s="174" t="s">
        <v>4117</v>
      </c>
      <c r="C4555" s="171" t="s">
        <v>4114</v>
      </c>
      <c r="D4555" s="171" t="s">
        <v>4113</v>
      </c>
      <c r="E4555" s="171" t="s">
        <v>4112</v>
      </c>
      <c r="F4555" s="182" t="s">
        <v>4116</v>
      </c>
      <c r="G4555" s="181" t="s">
        <v>4115</v>
      </c>
    </row>
    <row r="4556" spans="1:7" x14ac:dyDescent="0.2">
      <c r="A4556" s="162">
        <v>12</v>
      </c>
      <c r="B4556" s="128" t="s">
        <v>4213</v>
      </c>
      <c r="C4556" s="152">
        <v>8.56</v>
      </c>
      <c r="D4556" s="152">
        <v>18.649999999999999</v>
      </c>
      <c r="E4556" s="83">
        <v>117.99</v>
      </c>
      <c r="F4556" s="127">
        <v>0.40350000000000003</v>
      </c>
      <c r="G4556" s="161">
        <f>TRUNC(F4556*D4556,2)</f>
        <v>7.52</v>
      </c>
    </row>
    <row r="4557" spans="1:7" x14ac:dyDescent="0.2">
      <c r="A4557" s="149">
        <v>8</v>
      </c>
      <c r="B4557" s="138" t="s">
        <v>4141</v>
      </c>
      <c r="C4557" s="152">
        <v>5.65</v>
      </c>
      <c r="D4557" s="152">
        <v>12.31</v>
      </c>
      <c r="E4557" s="83">
        <v>117.99</v>
      </c>
      <c r="F4557" s="137">
        <v>0.4</v>
      </c>
      <c r="G4557" s="161">
        <f>TRUNC(F4557*D4557,2)</f>
        <v>4.92</v>
      </c>
    </row>
    <row r="4558" spans="1:7" x14ac:dyDescent="0.2">
      <c r="A4558" s="311" t="s">
        <v>4138</v>
      </c>
      <c r="B4558" s="311"/>
      <c r="C4558" s="311"/>
      <c r="D4558" s="311"/>
      <c r="E4558" s="311"/>
      <c r="F4558" s="311"/>
      <c r="G4558" s="155">
        <f>SUM(G4556:G4557)</f>
        <v>12.44</v>
      </c>
    </row>
    <row r="4559" spans="1:7" x14ac:dyDescent="0.2">
      <c r="G4559" s="144"/>
    </row>
    <row r="4560" spans="1:7" ht="21" x14ac:dyDescent="0.2">
      <c r="A4560" s="175" t="s">
        <v>4118</v>
      </c>
      <c r="B4560" s="174" t="s">
        <v>4130</v>
      </c>
      <c r="C4560" s="171" t="s">
        <v>4129</v>
      </c>
      <c r="D4560" s="171" t="s">
        <v>4128</v>
      </c>
      <c r="E4560" s="171" t="s">
        <v>4116</v>
      </c>
      <c r="F4560" s="173" t="s">
        <v>4127</v>
      </c>
      <c r="G4560" s="144"/>
    </row>
    <row r="4561" spans="1:7" ht="22.5" x14ac:dyDescent="0.2">
      <c r="A4561" s="129">
        <v>3270</v>
      </c>
      <c r="B4561" s="128" t="s">
        <v>2291</v>
      </c>
      <c r="C4561" s="127" t="s">
        <v>3290</v>
      </c>
      <c r="D4561" s="127">
        <v>29.8</v>
      </c>
      <c r="E4561" s="127">
        <v>1</v>
      </c>
      <c r="F4561" s="127">
        <f>TRUNC(E4561*D4561,2)</f>
        <v>29.8</v>
      </c>
      <c r="G4561" s="144"/>
    </row>
    <row r="4562" spans="1:7" x14ac:dyDescent="0.2">
      <c r="A4562" s="311" t="s">
        <v>4125</v>
      </c>
      <c r="B4562" s="311"/>
      <c r="C4562" s="311"/>
      <c r="D4562" s="311"/>
      <c r="E4562" s="311"/>
      <c r="F4562" s="165">
        <f>F4561</f>
        <v>29.8</v>
      </c>
      <c r="G4562" s="144"/>
    </row>
    <row r="4563" spans="1:7" x14ac:dyDescent="0.2">
      <c r="G4563" s="144"/>
    </row>
    <row r="4564" spans="1:7" x14ac:dyDescent="0.2">
      <c r="A4564" s="312" t="s">
        <v>4124</v>
      </c>
      <c r="B4564" s="312"/>
      <c r="C4564" s="312"/>
      <c r="D4564" s="312"/>
      <c r="E4564" s="312"/>
      <c r="F4564" s="173">
        <f>F4562+G4558</f>
        <v>42.24</v>
      </c>
      <c r="G4564" s="144"/>
    </row>
    <row r="4565" spans="1:7" x14ac:dyDescent="0.2">
      <c r="A4565" s="312" t="s">
        <v>4742</v>
      </c>
      <c r="B4565" s="312"/>
      <c r="C4565" s="312"/>
      <c r="D4565" s="312"/>
      <c r="E4565" s="313"/>
      <c r="F4565" s="180">
        <f>TRUNC('compos apresentar'!F4564*bdi!$D$19,2)</f>
        <v>8.59</v>
      </c>
      <c r="G4565" s="144"/>
    </row>
    <row r="4566" spans="1:7" x14ac:dyDescent="0.2">
      <c r="A4566" s="312" t="s">
        <v>4123</v>
      </c>
      <c r="B4566" s="312"/>
      <c r="C4566" s="312"/>
      <c r="D4566" s="312"/>
      <c r="E4566" s="312"/>
      <c r="F4566" s="179">
        <f>SUM(F4564:F4565)</f>
        <v>50.83</v>
      </c>
      <c r="G4566" s="144"/>
    </row>
    <row r="4567" spans="1:7" x14ac:dyDescent="0.2">
      <c r="A4567" s="178"/>
      <c r="B4567" s="178"/>
      <c r="C4567" s="178"/>
      <c r="D4567" s="178"/>
      <c r="E4567" s="178"/>
      <c r="F4567" s="178"/>
      <c r="G4567" s="144"/>
    </row>
    <row r="4568" spans="1:7" x14ac:dyDescent="0.2">
      <c r="A4568" s="178"/>
      <c r="B4568" s="178"/>
      <c r="C4568" s="178"/>
      <c r="D4568" s="178"/>
      <c r="E4568" s="178"/>
      <c r="F4568" s="178"/>
      <c r="G4568" s="144"/>
    </row>
    <row r="4569" spans="1:7" ht="31.5" x14ac:dyDescent="0.2">
      <c r="A4569" s="314" t="s">
        <v>4996</v>
      </c>
      <c r="B4569" s="314"/>
      <c r="C4569" s="314"/>
      <c r="D4569" s="314"/>
      <c r="E4569" s="314"/>
      <c r="F4569" s="314"/>
      <c r="G4569" s="171" t="s">
        <v>4188</v>
      </c>
    </row>
    <row r="4570" spans="1:7" x14ac:dyDescent="0.2">
      <c r="G4570" s="144"/>
    </row>
    <row r="4571" spans="1:7" ht="21" x14ac:dyDescent="0.2">
      <c r="A4571" s="175" t="s">
        <v>4118</v>
      </c>
      <c r="B4571" s="174" t="s">
        <v>4117</v>
      </c>
      <c r="C4571" s="171" t="s">
        <v>4114</v>
      </c>
      <c r="D4571" s="171" t="s">
        <v>4113</v>
      </c>
      <c r="E4571" s="171" t="s">
        <v>4112</v>
      </c>
      <c r="F4571" s="182" t="s">
        <v>4116</v>
      </c>
      <c r="G4571" s="181" t="s">
        <v>4115</v>
      </c>
    </row>
    <row r="4572" spans="1:7" x14ac:dyDescent="0.2">
      <c r="A4572" s="162">
        <v>12</v>
      </c>
      <c r="B4572" s="128" t="s">
        <v>4213</v>
      </c>
      <c r="C4572" s="152">
        <v>8.56</v>
      </c>
      <c r="D4572" s="152">
        <v>18.649999999999999</v>
      </c>
      <c r="E4572" s="83">
        <v>117.99</v>
      </c>
      <c r="F4572" s="127">
        <v>0.80500000000000005</v>
      </c>
      <c r="G4572" s="161">
        <f>TRUNC(F4572*D4572,2)</f>
        <v>15.01</v>
      </c>
    </row>
    <row r="4573" spans="1:7" x14ac:dyDescent="0.2">
      <c r="A4573" s="149">
        <v>8</v>
      </c>
      <c r="B4573" s="138" t="s">
        <v>4141</v>
      </c>
      <c r="C4573" s="152">
        <v>5.65</v>
      </c>
      <c r="D4573" s="152">
        <v>12.31</v>
      </c>
      <c r="E4573" s="83">
        <v>117.99</v>
      </c>
      <c r="F4573" s="137">
        <v>0.80400000000000005</v>
      </c>
      <c r="G4573" s="161">
        <f>TRUNC(F4573*D4573,2)</f>
        <v>9.89</v>
      </c>
    </row>
    <row r="4574" spans="1:7" x14ac:dyDescent="0.2">
      <c r="A4574" s="311" t="s">
        <v>4138</v>
      </c>
      <c r="B4574" s="311"/>
      <c r="C4574" s="311"/>
      <c r="D4574" s="311"/>
      <c r="E4574" s="311"/>
      <c r="F4574" s="311"/>
      <c r="G4574" s="155">
        <f>SUM(G4572:G4573)</f>
        <v>24.9</v>
      </c>
    </row>
    <row r="4575" spans="1:7" x14ac:dyDescent="0.2">
      <c r="G4575" s="144"/>
    </row>
    <row r="4576" spans="1:7" ht="21" x14ac:dyDescent="0.2">
      <c r="A4576" s="175" t="s">
        <v>4118</v>
      </c>
      <c r="B4576" s="174" t="s">
        <v>4130</v>
      </c>
      <c r="C4576" s="171" t="s">
        <v>4129</v>
      </c>
      <c r="D4576" s="171" t="s">
        <v>4128</v>
      </c>
      <c r="E4576" s="171" t="s">
        <v>4116</v>
      </c>
      <c r="F4576" s="173" t="s">
        <v>4127</v>
      </c>
      <c r="G4576" s="144"/>
    </row>
    <row r="4577" spans="1:7" ht="22.5" x14ac:dyDescent="0.2">
      <c r="A4577" s="129">
        <v>3274</v>
      </c>
      <c r="B4577" s="128" t="s">
        <v>2152</v>
      </c>
      <c r="C4577" s="127" t="s">
        <v>3290</v>
      </c>
      <c r="D4577" s="127">
        <v>61.87</v>
      </c>
      <c r="E4577" s="127">
        <v>1</v>
      </c>
      <c r="F4577" s="127">
        <f>TRUNC(E4577*D4577,2)</f>
        <v>61.87</v>
      </c>
      <c r="G4577" s="144"/>
    </row>
    <row r="4578" spans="1:7" x14ac:dyDescent="0.2">
      <c r="A4578" s="311" t="s">
        <v>4125</v>
      </c>
      <c r="B4578" s="311"/>
      <c r="C4578" s="311"/>
      <c r="D4578" s="311"/>
      <c r="E4578" s="311"/>
      <c r="F4578" s="165">
        <f>F4577</f>
        <v>61.87</v>
      </c>
      <c r="G4578" s="144"/>
    </row>
    <row r="4579" spans="1:7" x14ac:dyDescent="0.2">
      <c r="G4579" s="144"/>
    </row>
    <row r="4580" spans="1:7" x14ac:dyDescent="0.2">
      <c r="A4580" s="312" t="s">
        <v>4124</v>
      </c>
      <c r="B4580" s="312"/>
      <c r="C4580" s="312"/>
      <c r="D4580" s="312"/>
      <c r="E4580" s="312"/>
      <c r="F4580" s="173">
        <f>F4578+G4574</f>
        <v>86.77</v>
      </c>
      <c r="G4580" s="144"/>
    </row>
    <row r="4581" spans="1:7" x14ac:dyDescent="0.2">
      <c r="A4581" s="312" t="s">
        <v>4742</v>
      </c>
      <c r="B4581" s="312"/>
      <c r="C4581" s="312"/>
      <c r="D4581" s="312"/>
      <c r="E4581" s="313"/>
      <c r="F4581" s="180">
        <f>TRUNC('compos apresentar'!F4580*bdi!$D$19,2)</f>
        <v>17.64</v>
      </c>
      <c r="G4581" s="144"/>
    </row>
    <row r="4582" spans="1:7" x14ac:dyDescent="0.2">
      <c r="A4582" s="312" t="s">
        <v>4123</v>
      </c>
      <c r="B4582" s="312"/>
      <c r="C4582" s="312"/>
      <c r="D4582" s="312"/>
      <c r="E4582" s="312"/>
      <c r="F4582" s="179">
        <f>SUM(F4580:F4581)</f>
        <v>104.41</v>
      </c>
      <c r="G4582" s="144"/>
    </row>
    <row r="4583" spans="1:7" x14ac:dyDescent="0.2">
      <c r="A4583" s="178"/>
      <c r="B4583" s="178"/>
      <c r="C4583" s="178"/>
      <c r="D4583" s="178"/>
      <c r="E4583" s="178"/>
      <c r="F4583" s="178"/>
      <c r="G4583" s="144"/>
    </row>
    <row r="4584" spans="1:7" ht="31.5" x14ac:dyDescent="0.2">
      <c r="A4584" s="314" t="s">
        <v>4997</v>
      </c>
      <c r="B4584" s="314"/>
      <c r="C4584" s="314"/>
      <c r="D4584" s="314"/>
      <c r="E4584" s="314"/>
      <c r="F4584" s="314"/>
      <c r="G4584" s="171" t="s">
        <v>4188</v>
      </c>
    </row>
    <row r="4585" spans="1:7" x14ac:dyDescent="0.2">
      <c r="G4585" s="144"/>
    </row>
    <row r="4586" spans="1:7" ht="21" x14ac:dyDescent="0.2">
      <c r="A4586" s="175" t="s">
        <v>4118</v>
      </c>
      <c r="B4586" s="174" t="s">
        <v>4117</v>
      </c>
      <c r="C4586" s="171" t="s">
        <v>4114</v>
      </c>
      <c r="D4586" s="171" t="s">
        <v>4113</v>
      </c>
      <c r="E4586" s="171" t="s">
        <v>4112</v>
      </c>
      <c r="F4586" s="182" t="s">
        <v>4116</v>
      </c>
      <c r="G4586" s="181" t="s">
        <v>4115</v>
      </c>
    </row>
    <row r="4587" spans="1:7" x14ac:dyDescent="0.2">
      <c r="A4587" s="162">
        <v>12</v>
      </c>
      <c r="B4587" s="128" t="s">
        <v>4213</v>
      </c>
      <c r="C4587" s="152">
        <v>8.56</v>
      </c>
      <c r="D4587" s="152">
        <v>18.649999999999999</v>
      </c>
      <c r="E4587" s="83">
        <v>117.99</v>
      </c>
      <c r="F4587" s="127">
        <v>0.30299999999999999</v>
      </c>
      <c r="G4587" s="161">
        <f>TRUNC(F4587*D4587,2)</f>
        <v>5.65</v>
      </c>
    </row>
    <row r="4588" spans="1:7" x14ac:dyDescent="0.2">
      <c r="A4588" s="149">
        <v>8</v>
      </c>
      <c r="B4588" s="138" t="s">
        <v>4141</v>
      </c>
      <c r="C4588" s="152">
        <v>5.65</v>
      </c>
      <c r="D4588" s="152">
        <v>12.31</v>
      </c>
      <c r="E4588" s="83">
        <v>117.99</v>
      </c>
      <c r="F4588" s="137">
        <v>0.3</v>
      </c>
      <c r="G4588" s="161">
        <f>TRUNC(F4588*D4588,2)</f>
        <v>3.69</v>
      </c>
    </row>
    <row r="4589" spans="1:7" x14ac:dyDescent="0.2">
      <c r="A4589" s="311" t="s">
        <v>4138</v>
      </c>
      <c r="B4589" s="311"/>
      <c r="C4589" s="311"/>
      <c r="D4589" s="311"/>
      <c r="E4589" s="311"/>
      <c r="F4589" s="311"/>
      <c r="G4589" s="155">
        <f>SUM(G4587:G4588)</f>
        <v>9.34</v>
      </c>
    </row>
    <row r="4590" spans="1:7" x14ac:dyDescent="0.2">
      <c r="G4590" s="144"/>
    </row>
    <row r="4591" spans="1:7" ht="21" x14ac:dyDescent="0.2">
      <c r="A4591" s="175" t="s">
        <v>4118</v>
      </c>
      <c r="B4591" s="174" t="s">
        <v>4130</v>
      </c>
      <c r="C4591" s="171" t="s">
        <v>4129</v>
      </c>
      <c r="D4591" s="171" t="s">
        <v>4128</v>
      </c>
      <c r="E4591" s="171" t="s">
        <v>4116</v>
      </c>
      <c r="F4591" s="173" t="s">
        <v>4127</v>
      </c>
      <c r="G4591" s="144"/>
    </row>
    <row r="4592" spans="1:7" ht="22.5" x14ac:dyDescent="0.2">
      <c r="A4592" s="129">
        <v>3277</v>
      </c>
      <c r="B4592" s="128" t="s">
        <v>935</v>
      </c>
      <c r="C4592" s="127" t="s">
        <v>3290</v>
      </c>
      <c r="D4592" s="127">
        <v>28.28</v>
      </c>
      <c r="E4592" s="127">
        <v>1</v>
      </c>
      <c r="F4592" s="127">
        <f>TRUNC(E4592*D4592,2)</f>
        <v>28.28</v>
      </c>
      <c r="G4592" s="144"/>
    </row>
    <row r="4593" spans="1:7" x14ac:dyDescent="0.2">
      <c r="A4593" s="311" t="s">
        <v>4125</v>
      </c>
      <c r="B4593" s="311"/>
      <c r="C4593" s="311"/>
      <c r="D4593" s="311"/>
      <c r="E4593" s="311"/>
      <c r="F4593" s="165">
        <f>F4592</f>
        <v>28.28</v>
      </c>
      <c r="G4593" s="144"/>
    </row>
    <row r="4594" spans="1:7" x14ac:dyDescent="0.2">
      <c r="G4594" s="144"/>
    </row>
    <row r="4595" spans="1:7" x14ac:dyDescent="0.2">
      <c r="A4595" s="312" t="s">
        <v>4124</v>
      </c>
      <c r="B4595" s="312"/>
      <c r="C4595" s="312"/>
      <c r="D4595" s="312"/>
      <c r="E4595" s="312"/>
      <c r="F4595" s="173">
        <f>F4593+G4589</f>
        <v>37.620000000000005</v>
      </c>
      <c r="G4595" s="144"/>
    </row>
    <row r="4596" spans="1:7" x14ac:dyDescent="0.2">
      <c r="A4596" s="312" t="s">
        <v>4742</v>
      </c>
      <c r="B4596" s="312"/>
      <c r="C4596" s="312"/>
      <c r="D4596" s="312"/>
      <c r="E4596" s="313"/>
      <c r="F4596" s="180">
        <f>TRUNC('compos apresentar'!F4595*bdi!$D$19,2)</f>
        <v>7.65</v>
      </c>
      <c r="G4596" s="144"/>
    </row>
    <row r="4597" spans="1:7" x14ac:dyDescent="0.2">
      <c r="A4597" s="312" t="s">
        <v>4123</v>
      </c>
      <c r="B4597" s="312"/>
      <c r="C4597" s="312"/>
      <c r="D4597" s="312"/>
      <c r="E4597" s="312"/>
      <c r="F4597" s="179">
        <f>SUM(F4595:F4596)</f>
        <v>45.27</v>
      </c>
      <c r="G4597" s="144"/>
    </row>
    <row r="4598" spans="1:7" x14ac:dyDescent="0.2">
      <c r="A4598" s="178"/>
      <c r="B4598" s="178"/>
      <c r="C4598" s="178"/>
      <c r="D4598" s="178"/>
      <c r="E4598" s="178"/>
      <c r="F4598" s="178"/>
      <c r="G4598" s="144"/>
    </row>
    <row r="4599" spans="1:7" x14ac:dyDescent="0.2">
      <c r="G4599" s="144"/>
    </row>
    <row r="4600" spans="1:7" ht="31.5" x14ac:dyDescent="0.2">
      <c r="A4600" s="314" t="s">
        <v>4564</v>
      </c>
      <c r="B4600" s="314"/>
      <c r="C4600" s="314"/>
      <c r="D4600" s="314"/>
      <c r="E4600" s="314"/>
      <c r="F4600" s="314"/>
      <c r="G4600" s="171" t="s">
        <v>4188</v>
      </c>
    </row>
    <row r="4601" spans="1:7" x14ac:dyDescent="0.2">
      <c r="G4601" s="144"/>
    </row>
    <row r="4602" spans="1:7" ht="21" x14ac:dyDescent="0.2">
      <c r="A4602" s="175" t="s">
        <v>4118</v>
      </c>
      <c r="B4602" s="174" t="s">
        <v>4117</v>
      </c>
      <c r="C4602" s="171" t="s">
        <v>4114</v>
      </c>
      <c r="D4602" s="171" t="s">
        <v>4113</v>
      </c>
      <c r="E4602" s="171" t="s">
        <v>4112</v>
      </c>
      <c r="F4602" s="182" t="s">
        <v>4116</v>
      </c>
      <c r="G4602" s="181" t="s">
        <v>4115</v>
      </c>
    </row>
    <row r="4603" spans="1:7" x14ac:dyDescent="0.2">
      <c r="A4603" s="162">
        <v>12</v>
      </c>
      <c r="B4603" s="128" t="s">
        <v>4213</v>
      </c>
      <c r="C4603" s="152">
        <v>8.56</v>
      </c>
      <c r="D4603" s="152">
        <v>18.649999999999999</v>
      </c>
      <c r="E4603" s="83">
        <v>117.99</v>
      </c>
      <c r="F4603" s="127">
        <v>2.0169999999999999</v>
      </c>
      <c r="G4603" s="161">
        <f>TRUNC(F4603*D4603,2)</f>
        <v>37.61</v>
      </c>
    </row>
    <row r="4604" spans="1:7" x14ac:dyDescent="0.2">
      <c r="A4604" s="149">
        <v>8</v>
      </c>
      <c r="B4604" s="138" t="s">
        <v>4141</v>
      </c>
      <c r="C4604" s="152">
        <v>5.65</v>
      </c>
      <c r="D4604" s="152">
        <v>12.31</v>
      </c>
      <c r="E4604" s="83">
        <v>117.99</v>
      </c>
      <c r="F4604" s="137">
        <v>2.0019999999999998</v>
      </c>
      <c r="G4604" s="161">
        <f>TRUNC(F4604*D4604,2)</f>
        <v>24.64</v>
      </c>
    </row>
    <row r="4605" spans="1:7" x14ac:dyDescent="0.2">
      <c r="A4605" s="311" t="s">
        <v>4138</v>
      </c>
      <c r="B4605" s="311"/>
      <c r="C4605" s="311"/>
      <c r="D4605" s="311"/>
      <c r="E4605" s="311"/>
      <c r="F4605" s="311"/>
      <c r="G4605" s="155">
        <f>SUM(G4603:G4604)</f>
        <v>62.25</v>
      </c>
    </row>
    <row r="4606" spans="1:7" x14ac:dyDescent="0.2">
      <c r="G4606" s="144"/>
    </row>
    <row r="4607" spans="1:7" ht="21" x14ac:dyDescent="0.2">
      <c r="A4607" s="175" t="s">
        <v>4118</v>
      </c>
      <c r="B4607" s="174" t="s">
        <v>4130</v>
      </c>
      <c r="C4607" s="171" t="s">
        <v>4129</v>
      </c>
      <c r="D4607" s="171" t="s">
        <v>4128</v>
      </c>
      <c r="E4607" s="171" t="s">
        <v>4116</v>
      </c>
      <c r="F4607" s="173" t="s">
        <v>4127</v>
      </c>
      <c r="G4607" s="144"/>
    </row>
    <row r="4608" spans="1:7" ht="22.5" x14ac:dyDescent="0.2">
      <c r="A4608" s="129">
        <v>3278</v>
      </c>
      <c r="B4608" s="128" t="s">
        <v>3946</v>
      </c>
      <c r="C4608" s="127" t="s">
        <v>3290</v>
      </c>
      <c r="D4608" s="127">
        <v>125.96</v>
      </c>
      <c r="E4608" s="127">
        <v>1.0060100000000001</v>
      </c>
      <c r="F4608" s="127">
        <f>TRUNC(E4608*D4608,2)</f>
        <v>126.71</v>
      </c>
      <c r="G4608" s="144"/>
    </row>
    <row r="4609" spans="1:7" x14ac:dyDescent="0.2">
      <c r="A4609" s="311" t="s">
        <v>4125</v>
      </c>
      <c r="B4609" s="311"/>
      <c r="C4609" s="311"/>
      <c r="D4609" s="311"/>
      <c r="E4609" s="311"/>
      <c r="F4609" s="165">
        <f>F4608</f>
        <v>126.71</v>
      </c>
      <c r="G4609" s="144"/>
    </row>
    <row r="4610" spans="1:7" x14ac:dyDescent="0.2">
      <c r="G4610" s="144"/>
    </row>
    <row r="4611" spans="1:7" x14ac:dyDescent="0.2">
      <c r="A4611" s="312" t="s">
        <v>4124</v>
      </c>
      <c r="B4611" s="312"/>
      <c r="C4611" s="312"/>
      <c r="D4611" s="312"/>
      <c r="E4611" s="312"/>
      <c r="F4611" s="173">
        <f>F4609+G4605</f>
        <v>188.95999999999998</v>
      </c>
      <c r="G4611" s="144"/>
    </row>
    <row r="4612" spans="1:7" ht="12.75" customHeight="1" x14ac:dyDescent="0.2">
      <c r="A4612" s="312" t="s">
        <v>4742</v>
      </c>
      <c r="B4612" s="312"/>
      <c r="C4612" s="312"/>
      <c r="D4612" s="312"/>
      <c r="E4612" s="313"/>
      <c r="F4612" s="180">
        <f>TRUNC('compos apresentar'!F4611*bdi!$D$19,2)</f>
        <v>38.43</v>
      </c>
      <c r="G4612" s="144"/>
    </row>
    <row r="4613" spans="1:7" x14ac:dyDescent="0.2">
      <c r="A4613" s="312" t="s">
        <v>4123</v>
      </c>
      <c r="B4613" s="312"/>
      <c r="C4613" s="312"/>
      <c r="D4613" s="312"/>
      <c r="E4613" s="312"/>
      <c r="F4613" s="179">
        <f>SUM(F4611:F4612)</f>
        <v>227.39</v>
      </c>
      <c r="G4613" s="144"/>
    </row>
    <row r="4614" spans="1:7" x14ac:dyDescent="0.2">
      <c r="A4614" s="178"/>
      <c r="B4614" s="178"/>
      <c r="C4614" s="178"/>
      <c r="D4614" s="178"/>
      <c r="E4614" s="178"/>
      <c r="F4614" s="178"/>
      <c r="G4614" s="144"/>
    </row>
    <row r="4615" spans="1:7" ht="31.5" x14ac:dyDescent="0.2">
      <c r="A4615" s="314" t="s">
        <v>4998</v>
      </c>
      <c r="B4615" s="314"/>
      <c r="C4615" s="314"/>
      <c r="D4615" s="314"/>
      <c r="E4615" s="314"/>
      <c r="F4615" s="314"/>
      <c r="G4615" s="171" t="s">
        <v>4188</v>
      </c>
    </row>
    <row r="4616" spans="1:7" x14ac:dyDescent="0.2">
      <c r="G4616" s="144"/>
    </row>
    <row r="4617" spans="1:7" ht="21" x14ac:dyDescent="0.2">
      <c r="A4617" s="175" t="s">
        <v>4118</v>
      </c>
      <c r="B4617" s="174" t="s">
        <v>4117</v>
      </c>
      <c r="C4617" s="171" t="s">
        <v>4114</v>
      </c>
      <c r="D4617" s="171" t="s">
        <v>4113</v>
      </c>
      <c r="E4617" s="171" t="s">
        <v>4112</v>
      </c>
      <c r="F4617" s="182" t="s">
        <v>4116</v>
      </c>
      <c r="G4617" s="181" t="s">
        <v>4115</v>
      </c>
    </row>
    <row r="4618" spans="1:7" x14ac:dyDescent="0.2">
      <c r="A4618" s="162">
        <v>12</v>
      </c>
      <c r="B4618" s="128" t="s">
        <v>4213</v>
      </c>
      <c r="C4618" s="152">
        <v>8.56</v>
      </c>
      <c r="D4618" s="152">
        <v>18.649999999999999</v>
      </c>
      <c r="E4618" s="83">
        <v>117.99</v>
      </c>
      <c r="F4618" s="127">
        <v>0.30299999999999999</v>
      </c>
      <c r="G4618" s="161">
        <f>TRUNC(F4618*D4618,2)</f>
        <v>5.65</v>
      </c>
    </row>
    <row r="4619" spans="1:7" x14ac:dyDescent="0.2">
      <c r="A4619" s="149">
        <v>8</v>
      </c>
      <c r="B4619" s="138" t="s">
        <v>4141</v>
      </c>
      <c r="C4619" s="152">
        <v>5.65</v>
      </c>
      <c r="D4619" s="152">
        <v>12.31</v>
      </c>
      <c r="E4619" s="83">
        <v>117.99</v>
      </c>
      <c r="F4619" s="137">
        <v>0.3</v>
      </c>
      <c r="G4619" s="161">
        <f>TRUNC(F4619*D4619,2)</f>
        <v>3.69</v>
      </c>
    </row>
    <row r="4620" spans="1:7" x14ac:dyDescent="0.2">
      <c r="A4620" s="311" t="s">
        <v>4138</v>
      </c>
      <c r="B4620" s="311"/>
      <c r="C4620" s="311"/>
      <c r="D4620" s="311"/>
      <c r="E4620" s="311"/>
      <c r="F4620" s="311"/>
      <c r="G4620" s="155">
        <f>SUM(G4618:G4619)</f>
        <v>9.34</v>
      </c>
    </row>
    <row r="4621" spans="1:7" x14ac:dyDescent="0.2">
      <c r="G4621" s="144"/>
    </row>
    <row r="4622" spans="1:7" ht="21" x14ac:dyDescent="0.2">
      <c r="A4622" s="175" t="s">
        <v>4118</v>
      </c>
      <c r="B4622" s="174" t="s">
        <v>4130</v>
      </c>
      <c r="C4622" s="171" t="s">
        <v>4129</v>
      </c>
      <c r="D4622" s="171" t="s">
        <v>4128</v>
      </c>
      <c r="E4622" s="171" t="s">
        <v>4116</v>
      </c>
      <c r="F4622" s="173" t="s">
        <v>4127</v>
      </c>
      <c r="G4622" s="144"/>
    </row>
    <row r="4623" spans="1:7" x14ac:dyDescent="0.2">
      <c r="A4623" s="129">
        <v>3300</v>
      </c>
      <c r="B4623" s="128" t="s">
        <v>4999</v>
      </c>
      <c r="C4623" s="127" t="s">
        <v>3290</v>
      </c>
      <c r="D4623" s="127">
        <v>6.77</v>
      </c>
      <c r="E4623" s="127">
        <v>1</v>
      </c>
      <c r="F4623" s="127">
        <f>TRUNC(E4623*D4623,2)</f>
        <v>6.77</v>
      </c>
      <c r="G4623" s="144"/>
    </row>
    <row r="4624" spans="1:7" x14ac:dyDescent="0.2">
      <c r="A4624" s="311" t="s">
        <v>4125</v>
      </c>
      <c r="B4624" s="311"/>
      <c r="C4624" s="311"/>
      <c r="D4624" s="311"/>
      <c r="E4624" s="311"/>
      <c r="F4624" s="165">
        <f>F4623</f>
        <v>6.77</v>
      </c>
      <c r="G4624" s="144"/>
    </row>
    <row r="4625" spans="1:7" x14ac:dyDescent="0.2">
      <c r="G4625" s="144"/>
    </row>
    <row r="4626" spans="1:7" x14ac:dyDescent="0.2">
      <c r="A4626" s="312" t="s">
        <v>4124</v>
      </c>
      <c r="B4626" s="312"/>
      <c r="C4626" s="312"/>
      <c r="D4626" s="312"/>
      <c r="E4626" s="312"/>
      <c r="F4626" s="173">
        <f>F4624+G4620</f>
        <v>16.11</v>
      </c>
      <c r="G4626" s="144"/>
    </row>
    <row r="4627" spans="1:7" x14ac:dyDescent="0.2">
      <c r="A4627" s="312" t="s">
        <v>4742</v>
      </c>
      <c r="B4627" s="312"/>
      <c r="C4627" s="312"/>
      <c r="D4627" s="312"/>
      <c r="E4627" s="313"/>
      <c r="F4627" s="180">
        <f>TRUNC('compos apresentar'!F4626*bdi!$D$19,2)</f>
        <v>3.27</v>
      </c>
      <c r="G4627" s="144"/>
    </row>
    <row r="4628" spans="1:7" x14ac:dyDescent="0.2">
      <c r="A4628" s="312" t="s">
        <v>4123</v>
      </c>
      <c r="B4628" s="312"/>
      <c r="C4628" s="312"/>
      <c r="D4628" s="312"/>
      <c r="E4628" s="312"/>
      <c r="F4628" s="179">
        <f>SUM(F4626:F4627)</f>
        <v>19.38</v>
      </c>
      <c r="G4628" s="144"/>
    </row>
    <row r="4629" spans="1:7" x14ac:dyDescent="0.2">
      <c r="A4629" s="178"/>
      <c r="B4629" s="178"/>
      <c r="C4629" s="178"/>
      <c r="D4629" s="178"/>
      <c r="E4629" s="178"/>
      <c r="F4629" s="178"/>
      <c r="G4629" s="144"/>
    </row>
    <row r="4630" spans="1:7" ht="31.5" x14ac:dyDescent="0.2">
      <c r="A4630" s="314" t="s">
        <v>5000</v>
      </c>
      <c r="B4630" s="314"/>
      <c r="C4630" s="314"/>
      <c r="D4630" s="314"/>
      <c r="E4630" s="314"/>
      <c r="F4630" s="314"/>
      <c r="G4630" s="171" t="s">
        <v>4188</v>
      </c>
    </row>
    <row r="4631" spans="1:7" x14ac:dyDescent="0.2">
      <c r="G4631" s="144"/>
    </row>
    <row r="4632" spans="1:7" ht="21" x14ac:dyDescent="0.2">
      <c r="A4632" s="175" t="s">
        <v>4118</v>
      </c>
      <c r="B4632" s="174" t="s">
        <v>4117</v>
      </c>
      <c r="C4632" s="171" t="s">
        <v>4114</v>
      </c>
      <c r="D4632" s="171" t="s">
        <v>4113</v>
      </c>
      <c r="E4632" s="171" t="s">
        <v>4112</v>
      </c>
      <c r="F4632" s="182" t="s">
        <v>4116</v>
      </c>
      <c r="G4632" s="181" t="s">
        <v>4115</v>
      </c>
    </row>
    <row r="4633" spans="1:7" x14ac:dyDescent="0.2">
      <c r="A4633" s="162">
        <v>12</v>
      </c>
      <c r="B4633" s="128" t="s">
        <v>4213</v>
      </c>
      <c r="C4633" s="152">
        <v>8.56</v>
      </c>
      <c r="D4633" s="152">
        <v>18.649999999999999</v>
      </c>
      <c r="E4633" s="83">
        <v>117.99</v>
      </c>
      <c r="F4633" s="127">
        <v>7.2499999999999995E-2</v>
      </c>
      <c r="G4633" s="161">
        <f>TRUNC(F4633*D4633,2)</f>
        <v>1.35</v>
      </c>
    </row>
    <row r="4634" spans="1:7" x14ac:dyDescent="0.2">
      <c r="A4634" s="149">
        <v>8</v>
      </c>
      <c r="B4634" s="138" t="s">
        <v>4141</v>
      </c>
      <c r="C4634" s="152">
        <v>5.65</v>
      </c>
      <c r="D4634" s="152">
        <v>12.31</v>
      </c>
      <c r="E4634" s="83">
        <v>117.99</v>
      </c>
      <c r="F4634" s="137">
        <v>7.2800000000000004E-2</v>
      </c>
      <c r="G4634" s="161">
        <f>TRUNC(F4634*D4634,2)</f>
        <v>0.89</v>
      </c>
    </row>
    <row r="4635" spans="1:7" x14ac:dyDescent="0.2">
      <c r="A4635" s="311" t="s">
        <v>4138</v>
      </c>
      <c r="B4635" s="311"/>
      <c r="C4635" s="311"/>
      <c r="D4635" s="311"/>
      <c r="E4635" s="311"/>
      <c r="F4635" s="311"/>
      <c r="G4635" s="155">
        <f>SUM(G4633:G4634)</f>
        <v>2.2400000000000002</v>
      </c>
    </row>
    <row r="4636" spans="1:7" x14ac:dyDescent="0.2">
      <c r="G4636" s="144"/>
    </row>
    <row r="4637" spans="1:7" ht="21" x14ac:dyDescent="0.2">
      <c r="A4637" s="175" t="s">
        <v>4118</v>
      </c>
      <c r="B4637" s="174" t="s">
        <v>4130</v>
      </c>
      <c r="C4637" s="171" t="s">
        <v>4129</v>
      </c>
      <c r="D4637" s="171" t="s">
        <v>4128</v>
      </c>
      <c r="E4637" s="171" t="s">
        <v>4116</v>
      </c>
      <c r="F4637" s="173" t="s">
        <v>4127</v>
      </c>
      <c r="G4637" s="144"/>
    </row>
    <row r="4638" spans="1:7" ht="33.75" x14ac:dyDescent="0.2">
      <c r="A4638" s="129">
        <v>39244</v>
      </c>
      <c r="B4638" s="128" t="s">
        <v>5001</v>
      </c>
      <c r="C4638" s="127" t="s">
        <v>3290</v>
      </c>
      <c r="D4638" s="127">
        <v>4.13</v>
      </c>
      <c r="E4638" s="127">
        <v>1</v>
      </c>
      <c r="F4638" s="127">
        <f>TRUNC(E4638*D4638,2)</f>
        <v>4.13</v>
      </c>
      <c r="G4638" s="144"/>
    </row>
    <row r="4639" spans="1:7" x14ac:dyDescent="0.2">
      <c r="A4639" s="311" t="s">
        <v>4125</v>
      </c>
      <c r="B4639" s="311"/>
      <c r="C4639" s="311"/>
      <c r="D4639" s="311"/>
      <c r="E4639" s="311"/>
      <c r="F4639" s="165">
        <f>F4638</f>
        <v>4.13</v>
      </c>
      <c r="G4639" s="144"/>
    </row>
    <row r="4640" spans="1:7" x14ac:dyDescent="0.2">
      <c r="G4640" s="144"/>
    </row>
    <row r="4641" spans="1:7" x14ac:dyDescent="0.2">
      <c r="A4641" s="312" t="s">
        <v>4124</v>
      </c>
      <c r="B4641" s="312"/>
      <c r="C4641" s="312"/>
      <c r="D4641" s="312"/>
      <c r="E4641" s="312"/>
      <c r="F4641" s="173">
        <f>F4639+G4635</f>
        <v>6.37</v>
      </c>
      <c r="G4641" s="144"/>
    </row>
    <row r="4642" spans="1:7" x14ac:dyDescent="0.2">
      <c r="A4642" s="312" t="s">
        <v>4742</v>
      </c>
      <c r="B4642" s="312"/>
      <c r="C4642" s="312"/>
      <c r="D4642" s="312"/>
      <c r="E4642" s="313"/>
      <c r="F4642" s="180">
        <f>TRUNC('compos apresentar'!F4641*bdi!$D$19,2)</f>
        <v>1.29</v>
      </c>
      <c r="G4642" s="144"/>
    </row>
    <row r="4643" spans="1:7" x14ac:dyDescent="0.2">
      <c r="A4643" s="312" t="s">
        <v>4123</v>
      </c>
      <c r="B4643" s="312"/>
      <c r="C4643" s="312"/>
      <c r="D4643" s="312"/>
      <c r="E4643" s="312"/>
      <c r="F4643" s="179">
        <f>SUM(F4641:F4642)</f>
        <v>7.66</v>
      </c>
      <c r="G4643" s="144"/>
    </row>
    <row r="4644" spans="1:7" x14ac:dyDescent="0.2">
      <c r="A4644" s="178"/>
      <c r="B4644" s="178"/>
      <c r="C4644" s="178"/>
      <c r="D4644" s="178"/>
      <c r="E4644" s="178"/>
      <c r="F4644" s="178"/>
      <c r="G4644" s="144"/>
    </row>
    <row r="4645" spans="1:7" ht="31.5" x14ac:dyDescent="0.2">
      <c r="A4645" s="314" t="s">
        <v>5002</v>
      </c>
      <c r="B4645" s="314"/>
      <c r="C4645" s="314"/>
      <c r="D4645" s="314"/>
      <c r="E4645" s="314"/>
      <c r="F4645" s="314"/>
      <c r="G4645" s="171" t="s">
        <v>4188</v>
      </c>
    </row>
    <row r="4646" spans="1:7" x14ac:dyDescent="0.2">
      <c r="G4646" s="144"/>
    </row>
    <row r="4647" spans="1:7" ht="21" x14ac:dyDescent="0.2">
      <c r="A4647" s="175" t="s">
        <v>4118</v>
      </c>
      <c r="B4647" s="174" t="s">
        <v>4117</v>
      </c>
      <c r="C4647" s="171" t="s">
        <v>4114</v>
      </c>
      <c r="D4647" s="171" t="s">
        <v>4113</v>
      </c>
      <c r="E4647" s="171" t="s">
        <v>4112</v>
      </c>
      <c r="F4647" s="182" t="s">
        <v>4116</v>
      </c>
      <c r="G4647" s="181" t="s">
        <v>4115</v>
      </c>
    </row>
    <row r="4648" spans="1:7" x14ac:dyDescent="0.2">
      <c r="A4648" s="162">
        <v>12</v>
      </c>
      <c r="B4648" s="128" t="s">
        <v>4213</v>
      </c>
      <c r="C4648" s="152">
        <v>8.56</v>
      </c>
      <c r="D4648" s="152">
        <v>18.649999999999999</v>
      </c>
      <c r="E4648" s="83">
        <v>117.99</v>
      </c>
      <c r="F4648" s="127">
        <v>0.13900000000000001</v>
      </c>
      <c r="G4648" s="161">
        <f>TRUNC(F4648*D4648,2)</f>
        <v>2.59</v>
      </c>
    </row>
    <row r="4649" spans="1:7" x14ac:dyDescent="0.2">
      <c r="A4649" s="149">
        <v>8</v>
      </c>
      <c r="B4649" s="138" t="s">
        <v>4141</v>
      </c>
      <c r="C4649" s="152">
        <v>5.65</v>
      </c>
      <c r="D4649" s="152">
        <v>12.31</v>
      </c>
      <c r="E4649" s="83">
        <v>117.99</v>
      </c>
      <c r="F4649" s="137">
        <v>0.13600000000000001</v>
      </c>
      <c r="G4649" s="161">
        <f>TRUNC(F4649*D4649,2)</f>
        <v>1.67</v>
      </c>
    </row>
    <row r="4650" spans="1:7" x14ac:dyDescent="0.2">
      <c r="A4650" s="311" t="s">
        <v>4138</v>
      </c>
      <c r="B4650" s="311"/>
      <c r="C4650" s="311"/>
      <c r="D4650" s="311"/>
      <c r="E4650" s="311"/>
      <c r="F4650" s="311"/>
      <c r="G4650" s="155">
        <f>SUM(G4648:G4649)</f>
        <v>4.26</v>
      </c>
    </row>
    <row r="4651" spans="1:7" x14ac:dyDescent="0.2">
      <c r="G4651" s="144"/>
    </row>
    <row r="4652" spans="1:7" ht="21" x14ac:dyDescent="0.2">
      <c r="A4652" s="175" t="s">
        <v>4118</v>
      </c>
      <c r="B4652" s="174" t="s">
        <v>4130</v>
      </c>
      <c r="C4652" s="171" t="s">
        <v>4129</v>
      </c>
      <c r="D4652" s="171" t="s">
        <v>4128</v>
      </c>
      <c r="E4652" s="171" t="s">
        <v>4116</v>
      </c>
      <c r="F4652" s="173" t="s">
        <v>4127</v>
      </c>
      <c r="G4652" s="144"/>
    </row>
    <row r="4653" spans="1:7" ht="33.75" x14ac:dyDescent="0.2">
      <c r="A4653" s="129">
        <v>39244</v>
      </c>
      <c r="B4653" s="128" t="s">
        <v>5001</v>
      </c>
      <c r="C4653" s="127" t="s">
        <v>3290</v>
      </c>
      <c r="D4653" s="127">
        <v>4.13</v>
      </c>
      <c r="E4653" s="127">
        <v>1.08</v>
      </c>
      <c r="F4653" s="127">
        <f>TRUNC(E4653*D4653,2)</f>
        <v>4.46</v>
      </c>
      <c r="G4653" s="144"/>
    </row>
    <row r="4654" spans="1:7" x14ac:dyDescent="0.2">
      <c r="A4654" s="311" t="s">
        <v>4125</v>
      </c>
      <c r="B4654" s="311"/>
      <c r="C4654" s="311"/>
      <c r="D4654" s="311"/>
      <c r="E4654" s="311"/>
      <c r="F4654" s="165">
        <f>F4653</f>
        <v>4.46</v>
      </c>
      <c r="G4654" s="144"/>
    </row>
    <row r="4655" spans="1:7" x14ac:dyDescent="0.2">
      <c r="G4655" s="144"/>
    </row>
    <row r="4656" spans="1:7" x14ac:dyDescent="0.2">
      <c r="A4656" s="312" t="s">
        <v>4124</v>
      </c>
      <c r="B4656" s="312"/>
      <c r="C4656" s="312"/>
      <c r="D4656" s="312"/>
      <c r="E4656" s="312"/>
      <c r="F4656" s="173">
        <f>F4654+G4650</f>
        <v>8.7199999999999989</v>
      </c>
      <c r="G4656" s="144"/>
    </row>
    <row r="4657" spans="1:7" x14ac:dyDescent="0.2">
      <c r="A4657" s="312" t="s">
        <v>4742</v>
      </c>
      <c r="B4657" s="312"/>
      <c r="C4657" s="312"/>
      <c r="D4657" s="312"/>
      <c r="E4657" s="313"/>
      <c r="F4657" s="180">
        <f>TRUNC('compos apresentar'!F4656*bdi!$D$19,2)</f>
        <v>1.77</v>
      </c>
      <c r="G4657" s="144"/>
    </row>
    <row r="4658" spans="1:7" x14ac:dyDescent="0.2">
      <c r="A4658" s="312" t="s">
        <v>4123</v>
      </c>
      <c r="B4658" s="312"/>
      <c r="C4658" s="312"/>
      <c r="D4658" s="312"/>
      <c r="E4658" s="312"/>
      <c r="F4658" s="179">
        <f>SUM(F4656:F4657)</f>
        <v>10.489999999999998</v>
      </c>
      <c r="G4658" s="144"/>
    </row>
    <row r="4659" spans="1:7" x14ac:dyDescent="0.2">
      <c r="A4659" s="178"/>
      <c r="B4659" s="178"/>
      <c r="C4659" s="178"/>
      <c r="D4659" s="178"/>
      <c r="E4659" s="178"/>
      <c r="F4659" s="178"/>
      <c r="G4659" s="144"/>
    </row>
    <row r="4660" spans="1:7" x14ac:dyDescent="0.2">
      <c r="G4660" s="144"/>
    </row>
    <row r="4661" spans="1:7" ht="24.6" customHeight="1" x14ac:dyDescent="0.2">
      <c r="A4661" s="317" t="s">
        <v>4563</v>
      </c>
      <c r="B4661" s="317"/>
      <c r="C4661" s="317"/>
      <c r="D4661" s="317"/>
      <c r="E4661" s="317"/>
      <c r="F4661" s="317"/>
      <c r="G4661" s="199" t="s">
        <v>4188</v>
      </c>
    </row>
    <row r="4662" spans="1:7" x14ac:dyDescent="0.2">
      <c r="G4662" s="144"/>
    </row>
    <row r="4663" spans="1:7" ht="21" x14ac:dyDescent="0.2">
      <c r="A4663" s="175" t="s">
        <v>4118</v>
      </c>
      <c r="B4663" s="174" t="s">
        <v>4117</v>
      </c>
      <c r="C4663" s="171" t="s">
        <v>4114</v>
      </c>
      <c r="D4663" s="171" t="s">
        <v>4113</v>
      </c>
      <c r="E4663" s="171" t="s">
        <v>4112</v>
      </c>
      <c r="F4663" s="182" t="s">
        <v>4116</v>
      </c>
      <c r="G4663" s="181" t="s">
        <v>4115</v>
      </c>
    </row>
    <row r="4664" spans="1:7" x14ac:dyDescent="0.2">
      <c r="A4664" s="162">
        <v>12</v>
      </c>
      <c r="B4664" s="128" t="s">
        <v>4213</v>
      </c>
      <c r="C4664" s="152">
        <v>8.56</v>
      </c>
      <c r="D4664" s="152">
        <v>18.649999999999999</v>
      </c>
      <c r="E4664" s="83">
        <v>117.99</v>
      </c>
      <c r="F4664" s="130">
        <v>0.183</v>
      </c>
      <c r="G4664" s="161">
        <f>TRUNC(F4664*D4664,2)</f>
        <v>3.41</v>
      </c>
    </row>
    <row r="4665" spans="1:7" x14ac:dyDescent="0.2">
      <c r="A4665" s="149">
        <v>8</v>
      </c>
      <c r="B4665" s="138" t="s">
        <v>4141</v>
      </c>
      <c r="C4665" s="152">
        <v>5.65</v>
      </c>
      <c r="D4665" s="152">
        <v>12.31</v>
      </c>
      <c r="E4665" s="83">
        <v>117.99</v>
      </c>
      <c r="F4665" s="133">
        <v>0.16450000000000001</v>
      </c>
      <c r="G4665" s="161">
        <f>TRUNC(F4665*D4665,2)</f>
        <v>2.02</v>
      </c>
    </row>
    <row r="4666" spans="1:7" x14ac:dyDescent="0.2">
      <c r="A4666" s="311" t="s">
        <v>4138</v>
      </c>
      <c r="B4666" s="311"/>
      <c r="C4666" s="311"/>
      <c r="D4666" s="311"/>
      <c r="E4666" s="311"/>
      <c r="F4666" s="311"/>
      <c r="G4666" s="155">
        <f>SUM(G4664:G4665)</f>
        <v>5.43</v>
      </c>
    </row>
    <row r="4667" spans="1:7" x14ac:dyDescent="0.2">
      <c r="G4667" s="144"/>
    </row>
    <row r="4668" spans="1:7" ht="21" x14ac:dyDescent="0.2">
      <c r="A4668" s="175" t="s">
        <v>4118</v>
      </c>
      <c r="B4668" s="174" t="s">
        <v>4130</v>
      </c>
      <c r="C4668" s="171" t="s">
        <v>4129</v>
      </c>
      <c r="D4668" s="171" t="s">
        <v>4128</v>
      </c>
      <c r="E4668" s="171" t="s">
        <v>4116</v>
      </c>
      <c r="F4668" s="173" t="s">
        <v>4127</v>
      </c>
      <c r="G4668" s="144"/>
    </row>
    <row r="4669" spans="1:7" ht="45" x14ac:dyDescent="0.2">
      <c r="A4669" s="132">
        <v>39248</v>
      </c>
      <c r="B4669" s="128" t="s">
        <v>3944</v>
      </c>
      <c r="C4669" s="127" t="s">
        <v>3290</v>
      </c>
      <c r="D4669" s="130">
        <v>11.14</v>
      </c>
      <c r="E4669" s="130">
        <v>1.107</v>
      </c>
      <c r="F4669" s="127">
        <f>TRUNC(E4669*D4669,2)</f>
        <v>12.33</v>
      </c>
      <c r="G4669" s="144"/>
    </row>
    <row r="4670" spans="1:7" x14ac:dyDescent="0.2">
      <c r="A4670" s="311" t="s">
        <v>4125</v>
      </c>
      <c r="B4670" s="311"/>
      <c r="C4670" s="311"/>
      <c r="D4670" s="311"/>
      <c r="E4670" s="311"/>
      <c r="F4670" s="165">
        <f>SUM(F4669)</f>
        <v>12.33</v>
      </c>
      <c r="G4670" s="144"/>
    </row>
    <row r="4671" spans="1:7" x14ac:dyDescent="0.2">
      <c r="G4671" s="144"/>
    </row>
    <row r="4672" spans="1:7" x14ac:dyDescent="0.2">
      <c r="A4672" s="312" t="s">
        <v>4124</v>
      </c>
      <c r="B4672" s="312"/>
      <c r="C4672" s="312"/>
      <c r="D4672" s="312"/>
      <c r="E4672" s="312"/>
      <c r="F4672" s="173">
        <f>F4670+G4666</f>
        <v>17.759999999999998</v>
      </c>
      <c r="G4672" s="144"/>
    </row>
    <row r="4673" spans="1:7" ht="12.75" customHeight="1" x14ac:dyDescent="0.2">
      <c r="A4673" s="312" t="s">
        <v>4742</v>
      </c>
      <c r="B4673" s="312"/>
      <c r="C4673" s="312"/>
      <c r="D4673" s="312"/>
      <c r="E4673" s="313"/>
      <c r="F4673" s="180">
        <f>TRUNC('compos apresentar'!F4672*bdi!$D$19,2)</f>
        <v>3.61</v>
      </c>
      <c r="G4673" s="144"/>
    </row>
    <row r="4674" spans="1:7" x14ac:dyDescent="0.2">
      <c r="A4674" s="312" t="s">
        <v>4123</v>
      </c>
      <c r="B4674" s="312"/>
      <c r="C4674" s="312"/>
      <c r="D4674" s="312"/>
      <c r="E4674" s="312"/>
      <c r="F4674" s="179">
        <f>SUM(F4672:F4673)</f>
        <v>21.369999999999997</v>
      </c>
      <c r="G4674" s="144"/>
    </row>
    <row r="4675" spans="1:7" x14ac:dyDescent="0.2">
      <c r="G4675" s="144"/>
    </row>
    <row r="4676" spans="1:7" x14ac:dyDescent="0.2">
      <c r="G4676" s="144"/>
    </row>
    <row r="4677" spans="1:7" ht="24.6" customHeight="1" x14ac:dyDescent="0.2">
      <c r="A4677" s="317" t="s">
        <v>4562</v>
      </c>
      <c r="B4677" s="317"/>
      <c r="C4677" s="317"/>
      <c r="D4677" s="317"/>
      <c r="E4677" s="317"/>
      <c r="F4677" s="317"/>
      <c r="G4677" s="199" t="s">
        <v>4188</v>
      </c>
    </row>
    <row r="4678" spans="1:7" ht="5.45" customHeight="1" x14ac:dyDescent="0.2">
      <c r="G4678" s="144"/>
    </row>
    <row r="4679" spans="1:7" ht="21" x14ac:dyDescent="0.2">
      <c r="A4679" s="175" t="s">
        <v>4118</v>
      </c>
      <c r="B4679" s="174" t="s">
        <v>4117</v>
      </c>
      <c r="C4679" s="171" t="s">
        <v>4114</v>
      </c>
      <c r="D4679" s="171" t="s">
        <v>4113</v>
      </c>
      <c r="E4679" s="171" t="s">
        <v>4112</v>
      </c>
      <c r="F4679" s="182" t="s">
        <v>4116</v>
      </c>
      <c r="G4679" s="181" t="s">
        <v>4115</v>
      </c>
    </row>
    <row r="4680" spans="1:7" x14ac:dyDescent="0.2">
      <c r="A4680" s="162">
        <v>12</v>
      </c>
      <c r="B4680" s="128" t="s">
        <v>4213</v>
      </c>
      <c r="C4680" s="152">
        <v>8.56</v>
      </c>
      <c r="D4680" s="152">
        <v>18.649999999999999</v>
      </c>
      <c r="E4680" s="83">
        <v>117.99</v>
      </c>
      <c r="F4680" s="130">
        <v>0.1</v>
      </c>
      <c r="G4680" s="161">
        <f>TRUNC(F4680*D4680,2)</f>
        <v>1.86</v>
      </c>
    </row>
    <row r="4681" spans="1:7" x14ac:dyDescent="0.2">
      <c r="A4681" s="149">
        <v>8</v>
      </c>
      <c r="B4681" s="138" t="s">
        <v>4141</v>
      </c>
      <c r="C4681" s="152">
        <v>5.65</v>
      </c>
      <c r="D4681" s="152">
        <v>12.31</v>
      </c>
      <c r="E4681" s="83">
        <v>117.99</v>
      </c>
      <c r="F4681" s="133">
        <v>9.1999999999999998E-2</v>
      </c>
      <c r="G4681" s="161">
        <f>TRUNC(F4681*D4681,2)</f>
        <v>1.1299999999999999</v>
      </c>
    </row>
    <row r="4682" spans="1:7" x14ac:dyDescent="0.2">
      <c r="A4682" s="311" t="s">
        <v>4138</v>
      </c>
      <c r="B4682" s="311"/>
      <c r="C4682" s="311"/>
      <c r="D4682" s="311"/>
      <c r="E4682" s="311"/>
      <c r="F4682" s="311"/>
      <c r="G4682" s="155">
        <f>SUM(G4680:G4681)</f>
        <v>2.99</v>
      </c>
    </row>
    <row r="4683" spans="1:7" x14ac:dyDescent="0.2">
      <c r="G4683" s="144"/>
    </row>
    <row r="4684" spans="1:7" ht="21" x14ac:dyDescent="0.2">
      <c r="A4684" s="175" t="s">
        <v>4118</v>
      </c>
      <c r="B4684" s="174" t="s">
        <v>4130</v>
      </c>
      <c r="C4684" s="171" t="s">
        <v>4129</v>
      </c>
      <c r="D4684" s="171" t="s">
        <v>4128</v>
      </c>
      <c r="E4684" s="171" t="s">
        <v>4116</v>
      </c>
      <c r="F4684" s="173" t="s">
        <v>4127</v>
      </c>
      <c r="G4684" s="144"/>
    </row>
    <row r="4685" spans="1:7" ht="45" x14ac:dyDescent="0.2">
      <c r="A4685" s="132">
        <v>2446</v>
      </c>
      <c r="B4685" s="128" t="s">
        <v>3945</v>
      </c>
      <c r="C4685" s="127" t="s">
        <v>3290</v>
      </c>
      <c r="D4685" s="130">
        <v>5.67</v>
      </c>
      <c r="E4685" s="130">
        <v>1.1060000000000001</v>
      </c>
      <c r="F4685" s="127">
        <f>TRUNC(E4685*D4685,2)</f>
        <v>6.27</v>
      </c>
      <c r="G4685" s="144"/>
    </row>
    <row r="4686" spans="1:7" x14ac:dyDescent="0.2">
      <c r="A4686" s="311" t="s">
        <v>4125</v>
      </c>
      <c r="B4686" s="311"/>
      <c r="C4686" s="311"/>
      <c r="D4686" s="311"/>
      <c r="E4686" s="311"/>
      <c r="F4686" s="165">
        <f>SUM(F4685)</f>
        <v>6.27</v>
      </c>
      <c r="G4686" s="144"/>
    </row>
    <row r="4687" spans="1:7" x14ac:dyDescent="0.2">
      <c r="G4687" s="144"/>
    </row>
    <row r="4688" spans="1:7" x14ac:dyDescent="0.2">
      <c r="A4688" s="312" t="s">
        <v>4124</v>
      </c>
      <c r="B4688" s="312"/>
      <c r="C4688" s="312"/>
      <c r="D4688" s="312"/>
      <c r="E4688" s="312"/>
      <c r="F4688" s="173">
        <f>F4686+G4682</f>
        <v>9.26</v>
      </c>
      <c r="G4688" s="144"/>
    </row>
    <row r="4689" spans="1:7" ht="12.75" customHeight="1" x14ac:dyDescent="0.2">
      <c r="A4689" s="312" t="s">
        <v>4742</v>
      </c>
      <c r="B4689" s="312"/>
      <c r="C4689" s="312"/>
      <c r="D4689" s="312"/>
      <c r="E4689" s="313"/>
      <c r="F4689" s="180">
        <f>TRUNC('compos apresentar'!F4688*bdi!$D$19,2)</f>
        <v>1.88</v>
      </c>
      <c r="G4689" s="144"/>
    </row>
    <row r="4690" spans="1:7" x14ac:dyDescent="0.2">
      <c r="A4690" s="312" t="s">
        <v>4123</v>
      </c>
      <c r="B4690" s="312"/>
      <c r="C4690" s="312"/>
      <c r="D4690" s="312"/>
      <c r="E4690" s="312"/>
      <c r="F4690" s="179">
        <f>SUM(F4688:F4689)</f>
        <v>11.14</v>
      </c>
      <c r="G4690" s="144"/>
    </row>
    <row r="4691" spans="1:7" x14ac:dyDescent="0.2">
      <c r="G4691" s="144"/>
    </row>
    <row r="4692" spans="1:7" ht="31.9" customHeight="1" x14ac:dyDescent="0.2">
      <c r="A4692" s="317" t="s">
        <v>4561</v>
      </c>
      <c r="B4692" s="317"/>
      <c r="C4692" s="317"/>
      <c r="D4692" s="317"/>
      <c r="E4692" s="317"/>
      <c r="F4692" s="317"/>
      <c r="G4692" s="199" t="s">
        <v>4188</v>
      </c>
    </row>
    <row r="4693" spans="1:7" x14ac:dyDescent="0.2">
      <c r="G4693" s="144"/>
    </row>
    <row r="4694" spans="1:7" ht="21" x14ac:dyDescent="0.2">
      <c r="A4694" s="175" t="s">
        <v>4118</v>
      </c>
      <c r="B4694" s="174" t="s">
        <v>4117</v>
      </c>
      <c r="C4694" s="171" t="s">
        <v>4114</v>
      </c>
      <c r="D4694" s="171" t="s">
        <v>4113</v>
      </c>
      <c r="E4694" s="171" t="s">
        <v>4112</v>
      </c>
      <c r="F4694" s="182" t="s">
        <v>4116</v>
      </c>
      <c r="G4694" s="181" t="s">
        <v>4115</v>
      </c>
    </row>
    <row r="4695" spans="1:7" x14ac:dyDescent="0.2">
      <c r="A4695" s="162">
        <v>12</v>
      </c>
      <c r="B4695" s="128" t="s">
        <v>4213</v>
      </c>
      <c r="C4695" s="152">
        <v>8.56</v>
      </c>
      <c r="D4695" s="152">
        <v>18.649999999999999</v>
      </c>
      <c r="E4695" s="83">
        <v>117.99</v>
      </c>
      <c r="F4695" s="130">
        <v>0.161</v>
      </c>
      <c r="G4695" s="161">
        <f>TRUNC(F4695*D4695,2)</f>
        <v>3</v>
      </c>
    </row>
    <row r="4696" spans="1:7" x14ac:dyDescent="0.2">
      <c r="A4696" s="149">
        <v>8</v>
      </c>
      <c r="B4696" s="138" t="s">
        <v>4141</v>
      </c>
      <c r="C4696" s="152">
        <v>5.65</v>
      </c>
      <c r="D4696" s="152">
        <v>12.31</v>
      </c>
      <c r="E4696" s="83">
        <v>117.99</v>
      </c>
      <c r="F4696" s="133">
        <v>0.14399999999999999</v>
      </c>
      <c r="G4696" s="161">
        <f>TRUNC(F4696*D4696,2)</f>
        <v>1.77</v>
      </c>
    </row>
    <row r="4697" spans="1:7" x14ac:dyDescent="0.2">
      <c r="A4697" s="311" t="s">
        <v>4138</v>
      </c>
      <c r="B4697" s="311"/>
      <c r="C4697" s="311"/>
      <c r="D4697" s="311"/>
      <c r="E4697" s="311"/>
      <c r="F4697" s="311"/>
      <c r="G4697" s="155">
        <f>SUM(G4695:G4696)</f>
        <v>4.7699999999999996</v>
      </c>
    </row>
    <row r="4698" spans="1:7" x14ac:dyDescent="0.2">
      <c r="G4698" s="144"/>
    </row>
    <row r="4699" spans="1:7" ht="21" x14ac:dyDescent="0.2">
      <c r="A4699" s="175" t="s">
        <v>4118</v>
      </c>
      <c r="B4699" s="174" t="s">
        <v>4130</v>
      </c>
      <c r="C4699" s="171" t="s">
        <v>4129</v>
      </c>
      <c r="D4699" s="171" t="s">
        <v>4128</v>
      </c>
      <c r="E4699" s="171" t="s">
        <v>4116</v>
      </c>
      <c r="F4699" s="173" t="s">
        <v>4127</v>
      </c>
      <c r="G4699" s="144"/>
    </row>
    <row r="4700" spans="1:7" ht="45" x14ac:dyDescent="0.2">
      <c r="A4700" s="132">
        <v>2442</v>
      </c>
      <c r="B4700" s="128" t="s">
        <v>4560</v>
      </c>
      <c r="C4700" s="127" t="s">
        <v>3290</v>
      </c>
      <c r="D4700" s="130">
        <v>8.24</v>
      </c>
      <c r="E4700" s="130">
        <v>1.1100000000000001</v>
      </c>
      <c r="F4700" s="127">
        <f>TRUNC(E4700*D4700,2)</f>
        <v>9.14</v>
      </c>
      <c r="G4700" s="144"/>
    </row>
    <row r="4701" spans="1:7" x14ac:dyDescent="0.2">
      <c r="A4701" s="311" t="s">
        <v>4125</v>
      </c>
      <c r="B4701" s="311"/>
      <c r="C4701" s="311"/>
      <c r="D4701" s="311"/>
      <c r="E4701" s="311"/>
      <c r="F4701" s="165">
        <f>SUM(F4700)</f>
        <v>9.14</v>
      </c>
      <c r="G4701" s="144"/>
    </row>
    <row r="4702" spans="1:7" x14ac:dyDescent="0.2">
      <c r="G4702" s="144"/>
    </row>
    <row r="4703" spans="1:7" x14ac:dyDescent="0.2">
      <c r="A4703" s="312" t="s">
        <v>4124</v>
      </c>
      <c r="B4703" s="312"/>
      <c r="C4703" s="312"/>
      <c r="D4703" s="312"/>
      <c r="E4703" s="312"/>
      <c r="F4703" s="173">
        <f>F4701+G4697</f>
        <v>13.91</v>
      </c>
      <c r="G4703" s="144"/>
    </row>
    <row r="4704" spans="1:7" ht="12.75" customHeight="1" x14ac:dyDescent="0.2">
      <c r="A4704" s="312" t="s">
        <v>4742</v>
      </c>
      <c r="B4704" s="312"/>
      <c r="C4704" s="312"/>
      <c r="D4704" s="312"/>
      <c r="E4704" s="313"/>
      <c r="F4704" s="180">
        <f>TRUNC('compos apresentar'!F4703*bdi!$D$19,2)</f>
        <v>2.82</v>
      </c>
      <c r="G4704" s="144"/>
    </row>
    <row r="4705" spans="1:7" x14ac:dyDescent="0.2">
      <c r="A4705" s="312" t="s">
        <v>4123</v>
      </c>
      <c r="B4705" s="312"/>
      <c r="C4705" s="312"/>
      <c r="D4705" s="312"/>
      <c r="E4705" s="312"/>
      <c r="F4705" s="179">
        <f>SUM(F4703:F4704)</f>
        <v>16.73</v>
      </c>
      <c r="G4705" s="144"/>
    </row>
    <row r="4706" spans="1:7" x14ac:dyDescent="0.2">
      <c r="A4706" s="178"/>
      <c r="B4706" s="178"/>
      <c r="C4706" s="178"/>
      <c r="D4706" s="178"/>
      <c r="E4706" s="178"/>
      <c r="F4706" s="178"/>
      <c r="G4706" s="144"/>
    </row>
    <row r="4707" spans="1:7" ht="31.5" x14ac:dyDescent="0.2">
      <c r="A4707" s="317" t="s">
        <v>5003</v>
      </c>
      <c r="B4707" s="317"/>
      <c r="C4707" s="317"/>
      <c r="D4707" s="317"/>
      <c r="E4707" s="317"/>
      <c r="F4707" s="317"/>
      <c r="G4707" s="199" t="s">
        <v>4188</v>
      </c>
    </row>
    <row r="4708" spans="1:7" x14ac:dyDescent="0.2">
      <c r="G4708" s="144"/>
    </row>
    <row r="4709" spans="1:7" ht="21" x14ac:dyDescent="0.2">
      <c r="A4709" s="175" t="s">
        <v>4118</v>
      </c>
      <c r="B4709" s="174" t="s">
        <v>4117</v>
      </c>
      <c r="C4709" s="171" t="s">
        <v>4114</v>
      </c>
      <c r="D4709" s="171" t="s">
        <v>4113</v>
      </c>
      <c r="E4709" s="171" t="s">
        <v>4112</v>
      </c>
      <c r="F4709" s="182" t="s">
        <v>4116</v>
      </c>
      <c r="G4709" s="181" t="s">
        <v>4115</v>
      </c>
    </row>
    <row r="4710" spans="1:7" x14ac:dyDescent="0.2">
      <c r="A4710" s="162">
        <v>12</v>
      </c>
      <c r="B4710" s="128" t="s">
        <v>4213</v>
      </c>
      <c r="C4710" s="152">
        <v>8.56</v>
      </c>
      <c r="D4710" s="152">
        <v>18.649999999999999</v>
      </c>
      <c r="E4710" s="83">
        <v>117.99</v>
      </c>
      <c r="F4710" s="130">
        <v>0.13800000000000001</v>
      </c>
      <c r="G4710" s="161">
        <f>TRUNC(F4710*D4710,2)</f>
        <v>2.57</v>
      </c>
    </row>
    <row r="4711" spans="1:7" x14ac:dyDescent="0.2">
      <c r="A4711" s="149">
        <v>8</v>
      </c>
      <c r="B4711" s="138" t="s">
        <v>4141</v>
      </c>
      <c r="C4711" s="152">
        <v>5.65</v>
      </c>
      <c r="D4711" s="152">
        <v>12.31</v>
      </c>
      <c r="E4711" s="83">
        <v>117.99</v>
      </c>
      <c r="F4711" s="133">
        <v>0.13900000000000001</v>
      </c>
      <c r="G4711" s="161">
        <f>TRUNC(F4711*D4711,2)</f>
        <v>1.71</v>
      </c>
    </row>
    <row r="4712" spans="1:7" x14ac:dyDescent="0.2">
      <c r="A4712" s="311" t="s">
        <v>4138</v>
      </c>
      <c r="B4712" s="311"/>
      <c r="C4712" s="311"/>
      <c r="D4712" s="311"/>
      <c r="E4712" s="311"/>
      <c r="F4712" s="311"/>
      <c r="G4712" s="155">
        <f>SUM(G4710:G4711)</f>
        <v>4.2799999999999994</v>
      </c>
    </row>
    <row r="4713" spans="1:7" x14ac:dyDescent="0.2">
      <c r="G4713" s="144"/>
    </row>
    <row r="4714" spans="1:7" ht="21" x14ac:dyDescent="0.2">
      <c r="A4714" s="175" t="s">
        <v>4118</v>
      </c>
      <c r="B4714" s="174" t="s">
        <v>4130</v>
      </c>
      <c r="C4714" s="171" t="s">
        <v>4129</v>
      </c>
      <c r="D4714" s="171" t="s">
        <v>4128</v>
      </c>
      <c r="E4714" s="171" t="s">
        <v>4116</v>
      </c>
      <c r="F4714" s="173" t="s">
        <v>4127</v>
      </c>
      <c r="G4714" s="144"/>
    </row>
    <row r="4715" spans="1:7" ht="22.5" x14ac:dyDescent="0.2">
      <c r="A4715" s="132">
        <v>2688</v>
      </c>
      <c r="B4715" s="128" t="s">
        <v>4559</v>
      </c>
      <c r="C4715" s="127" t="s">
        <v>3290</v>
      </c>
      <c r="D4715" s="130">
        <v>3.37</v>
      </c>
      <c r="E4715" s="130">
        <v>1</v>
      </c>
      <c r="F4715" s="127">
        <f>TRUNC(E4715*D4715,2)</f>
        <v>3.37</v>
      </c>
      <c r="G4715" s="144"/>
    </row>
    <row r="4716" spans="1:7" x14ac:dyDescent="0.2">
      <c r="A4716" s="311" t="s">
        <v>4125</v>
      </c>
      <c r="B4716" s="311"/>
      <c r="C4716" s="311"/>
      <c r="D4716" s="311"/>
      <c r="E4716" s="311"/>
      <c r="F4716" s="165">
        <f>SUM(F4715)</f>
        <v>3.37</v>
      </c>
      <c r="G4716" s="144"/>
    </row>
    <row r="4717" spans="1:7" x14ac:dyDescent="0.2">
      <c r="G4717" s="144"/>
    </row>
    <row r="4718" spans="1:7" x14ac:dyDescent="0.2">
      <c r="A4718" s="312" t="s">
        <v>4124</v>
      </c>
      <c r="B4718" s="312"/>
      <c r="C4718" s="312"/>
      <c r="D4718" s="312"/>
      <c r="E4718" s="312"/>
      <c r="F4718" s="173">
        <f>F4716+G4712</f>
        <v>7.6499999999999995</v>
      </c>
      <c r="G4718" s="144"/>
    </row>
    <row r="4719" spans="1:7" x14ac:dyDescent="0.2">
      <c r="A4719" s="312" t="s">
        <v>4742</v>
      </c>
      <c r="B4719" s="312"/>
      <c r="C4719" s="312"/>
      <c r="D4719" s="312"/>
      <c r="E4719" s="313"/>
      <c r="F4719" s="180">
        <f>TRUNC('compos apresentar'!F4718*bdi!$D$19,2)</f>
        <v>1.55</v>
      </c>
      <c r="G4719" s="144"/>
    </row>
    <row r="4720" spans="1:7" x14ac:dyDescent="0.2">
      <c r="A4720" s="312" t="s">
        <v>4123</v>
      </c>
      <c r="B4720" s="312"/>
      <c r="C4720" s="312"/>
      <c r="D4720" s="312"/>
      <c r="E4720" s="312"/>
      <c r="F4720" s="179">
        <f>SUM(F4718:F4719)</f>
        <v>9.1999999999999993</v>
      </c>
      <c r="G4720" s="144"/>
    </row>
    <row r="4721" spans="1:7" x14ac:dyDescent="0.2">
      <c r="A4721" s="178"/>
      <c r="B4721" s="178"/>
      <c r="C4721" s="178"/>
      <c r="D4721" s="178"/>
      <c r="E4721" s="178"/>
      <c r="F4721" s="178"/>
      <c r="G4721" s="144"/>
    </row>
    <row r="4722" spans="1:7" x14ac:dyDescent="0.2">
      <c r="G4722" s="144"/>
    </row>
    <row r="4723" spans="1:7" ht="31.5" x14ac:dyDescent="0.2">
      <c r="A4723" s="314" t="s">
        <v>4558</v>
      </c>
      <c r="B4723" s="314"/>
      <c r="C4723" s="314"/>
      <c r="D4723" s="314"/>
      <c r="E4723" s="314"/>
      <c r="F4723" s="314"/>
      <c r="G4723" s="171" t="s">
        <v>4188</v>
      </c>
    </row>
    <row r="4724" spans="1:7" x14ac:dyDescent="0.2">
      <c r="G4724" s="144"/>
    </row>
    <row r="4725" spans="1:7" ht="21" x14ac:dyDescent="0.2">
      <c r="A4725" s="175" t="s">
        <v>4118</v>
      </c>
      <c r="B4725" s="174" t="s">
        <v>4117</v>
      </c>
      <c r="C4725" s="171" t="s">
        <v>4114</v>
      </c>
      <c r="D4725" s="171" t="s">
        <v>4113</v>
      </c>
      <c r="E4725" s="171" t="s">
        <v>4112</v>
      </c>
      <c r="F4725" s="182" t="s">
        <v>4116</v>
      </c>
      <c r="G4725" s="181" t="s">
        <v>4115</v>
      </c>
    </row>
    <row r="4726" spans="1:7" x14ac:dyDescent="0.2">
      <c r="A4726" s="162">
        <v>8</v>
      </c>
      <c r="B4726" s="128" t="s">
        <v>4141</v>
      </c>
      <c r="C4726" s="152">
        <v>5.65</v>
      </c>
      <c r="D4726" s="152">
        <v>12.31</v>
      </c>
      <c r="E4726" s="83">
        <v>117.99</v>
      </c>
      <c r="F4726" s="127">
        <v>0.17100000000000001</v>
      </c>
      <c r="G4726" s="161">
        <f>TRUNC(F4726*D4726,2)</f>
        <v>2.1</v>
      </c>
    </row>
    <row r="4727" spans="1:7" x14ac:dyDescent="0.2">
      <c r="A4727" s="149">
        <v>12</v>
      </c>
      <c r="B4727" s="138" t="s">
        <v>4213</v>
      </c>
      <c r="C4727" s="152">
        <v>8.56</v>
      </c>
      <c r="D4727" s="152">
        <v>18.649999999999999</v>
      </c>
      <c r="E4727" s="83">
        <v>117.99</v>
      </c>
      <c r="F4727" s="137">
        <v>0.17100000000000001</v>
      </c>
      <c r="G4727" s="161">
        <f>TRUNC(F4727*D4727,2)</f>
        <v>3.18</v>
      </c>
    </row>
    <row r="4728" spans="1:7" x14ac:dyDescent="0.2">
      <c r="A4728" s="311" t="s">
        <v>4138</v>
      </c>
      <c r="B4728" s="311"/>
      <c r="C4728" s="311"/>
      <c r="D4728" s="311"/>
      <c r="E4728" s="311"/>
      <c r="F4728" s="311"/>
      <c r="G4728" s="155">
        <f>SUM(G4726:G4727)</f>
        <v>5.28</v>
      </c>
    </row>
    <row r="4729" spans="1:7" x14ac:dyDescent="0.2">
      <c r="G4729" s="144"/>
    </row>
    <row r="4730" spans="1:7" ht="21" x14ac:dyDescent="0.2">
      <c r="A4730" s="175" t="s">
        <v>4118</v>
      </c>
      <c r="B4730" s="174" t="s">
        <v>4130</v>
      </c>
      <c r="C4730" s="171" t="s">
        <v>4129</v>
      </c>
      <c r="D4730" s="171" t="s">
        <v>4128</v>
      </c>
      <c r="E4730" s="171" t="s">
        <v>4116</v>
      </c>
      <c r="F4730" s="173" t="s">
        <v>4127</v>
      </c>
      <c r="G4730" s="144"/>
    </row>
    <row r="4731" spans="1:7" ht="33.75" x14ac:dyDescent="0.2">
      <c r="A4731" s="129">
        <v>3923</v>
      </c>
      <c r="B4731" s="128" t="s">
        <v>3544</v>
      </c>
      <c r="C4731" s="127" t="s">
        <v>3290</v>
      </c>
      <c r="D4731" s="127">
        <v>2.0499999999999998</v>
      </c>
      <c r="E4731" s="127">
        <v>1.03</v>
      </c>
      <c r="F4731" s="127">
        <f>TRUNC(E4731*D4731,2)</f>
        <v>2.11</v>
      </c>
      <c r="G4731" s="144"/>
    </row>
    <row r="4732" spans="1:7" x14ac:dyDescent="0.2">
      <c r="A4732" s="311" t="s">
        <v>4125</v>
      </c>
      <c r="B4732" s="311"/>
      <c r="C4732" s="311"/>
      <c r="D4732" s="311"/>
      <c r="E4732" s="311"/>
      <c r="F4732" s="165">
        <f>SUM(F4731)</f>
        <v>2.11</v>
      </c>
      <c r="G4732" s="144"/>
    </row>
    <row r="4733" spans="1:7" x14ac:dyDescent="0.2">
      <c r="G4733" s="144"/>
    </row>
    <row r="4734" spans="1:7" x14ac:dyDescent="0.2">
      <c r="A4734" s="312" t="s">
        <v>4124</v>
      </c>
      <c r="B4734" s="312"/>
      <c r="C4734" s="312"/>
      <c r="D4734" s="312"/>
      <c r="E4734" s="312"/>
      <c r="F4734" s="173">
        <f>F4732+G4728</f>
        <v>7.3900000000000006</v>
      </c>
      <c r="G4734" s="144"/>
    </row>
    <row r="4735" spans="1:7" ht="12.75" customHeight="1" x14ac:dyDescent="0.2">
      <c r="A4735" s="312" t="s">
        <v>4742</v>
      </c>
      <c r="B4735" s="312"/>
      <c r="C4735" s="312"/>
      <c r="D4735" s="312"/>
      <c r="E4735" s="313"/>
      <c r="F4735" s="180">
        <f>TRUNC('compos apresentar'!F4734*bdi!$D$19,2)</f>
        <v>1.5</v>
      </c>
      <c r="G4735" s="144"/>
    </row>
    <row r="4736" spans="1:7" x14ac:dyDescent="0.2">
      <c r="A4736" s="312" t="s">
        <v>4123</v>
      </c>
      <c r="B4736" s="312"/>
      <c r="C4736" s="312"/>
      <c r="D4736" s="312"/>
      <c r="E4736" s="312"/>
      <c r="F4736" s="179">
        <f>SUM(F4734:F4735)</f>
        <v>8.89</v>
      </c>
      <c r="G4736" s="144"/>
    </row>
    <row r="4737" spans="1:7" x14ac:dyDescent="0.2">
      <c r="A4737" s="178"/>
      <c r="B4737" s="178"/>
      <c r="C4737" s="178"/>
      <c r="D4737" s="178"/>
      <c r="E4737" s="178"/>
      <c r="F4737" s="178"/>
      <c r="G4737" s="144"/>
    </row>
    <row r="4738" spans="1:7" x14ac:dyDescent="0.2">
      <c r="A4738" s="178"/>
      <c r="B4738" s="178"/>
      <c r="C4738" s="178"/>
      <c r="D4738" s="178"/>
      <c r="E4738" s="178"/>
      <c r="F4738" s="178"/>
      <c r="G4738" s="144"/>
    </row>
    <row r="4739" spans="1:7" ht="31.5" customHeight="1" x14ac:dyDescent="0.2">
      <c r="A4739" s="314" t="s">
        <v>5004</v>
      </c>
      <c r="B4739" s="314"/>
      <c r="C4739" s="314"/>
      <c r="D4739" s="314"/>
      <c r="E4739" s="314"/>
      <c r="F4739" s="314"/>
      <c r="G4739" s="171" t="s">
        <v>4188</v>
      </c>
    </row>
    <row r="4740" spans="1:7" x14ac:dyDescent="0.2">
      <c r="G4740" s="144"/>
    </row>
    <row r="4741" spans="1:7" ht="21" x14ac:dyDescent="0.2">
      <c r="A4741" s="175" t="s">
        <v>4118</v>
      </c>
      <c r="B4741" s="174" t="s">
        <v>4117</v>
      </c>
      <c r="C4741" s="171" t="s">
        <v>4114</v>
      </c>
      <c r="D4741" s="171" t="s">
        <v>4113</v>
      </c>
      <c r="E4741" s="171" t="s">
        <v>4112</v>
      </c>
      <c r="F4741" s="182" t="s">
        <v>4116</v>
      </c>
      <c r="G4741" s="181" t="s">
        <v>4115</v>
      </c>
    </row>
    <row r="4742" spans="1:7" x14ac:dyDescent="0.2">
      <c r="A4742" s="162">
        <v>8</v>
      </c>
      <c r="B4742" s="128" t="s">
        <v>4141</v>
      </c>
      <c r="C4742" s="152">
        <v>5.65</v>
      </c>
      <c r="D4742" s="152">
        <v>12.31</v>
      </c>
      <c r="E4742" s="83">
        <v>117.99</v>
      </c>
      <c r="F4742" s="127">
        <v>0.503</v>
      </c>
      <c r="G4742" s="161">
        <f>TRUNC(F4742*D4742,2)</f>
        <v>6.19</v>
      </c>
    </row>
    <row r="4743" spans="1:7" x14ac:dyDescent="0.2">
      <c r="A4743" s="149">
        <v>12</v>
      </c>
      <c r="B4743" s="138" t="s">
        <v>4213</v>
      </c>
      <c r="C4743" s="152">
        <v>8.56</v>
      </c>
      <c r="D4743" s="152">
        <v>18.649999999999999</v>
      </c>
      <c r="E4743" s="83">
        <v>117.99</v>
      </c>
      <c r="F4743" s="137">
        <v>0.503</v>
      </c>
      <c r="G4743" s="161">
        <f>TRUNC(F4743*D4743,2)</f>
        <v>9.3800000000000008</v>
      </c>
    </row>
    <row r="4744" spans="1:7" x14ac:dyDescent="0.2">
      <c r="A4744" s="311" t="s">
        <v>4138</v>
      </c>
      <c r="B4744" s="311"/>
      <c r="C4744" s="311"/>
      <c r="D4744" s="311"/>
      <c r="E4744" s="311"/>
      <c r="F4744" s="311"/>
      <c r="G4744" s="155">
        <f>SUM(G4742:G4743)</f>
        <v>15.57</v>
      </c>
    </row>
    <row r="4745" spans="1:7" x14ac:dyDescent="0.2">
      <c r="G4745" s="144"/>
    </row>
    <row r="4746" spans="1:7" ht="21" x14ac:dyDescent="0.2">
      <c r="A4746" s="175" t="s">
        <v>4118</v>
      </c>
      <c r="B4746" s="174" t="s">
        <v>4130</v>
      </c>
      <c r="C4746" s="171" t="s">
        <v>4129</v>
      </c>
      <c r="D4746" s="171" t="s">
        <v>4128</v>
      </c>
      <c r="E4746" s="171" t="s">
        <v>4116</v>
      </c>
      <c r="F4746" s="173" t="s">
        <v>4127</v>
      </c>
      <c r="G4746" s="144"/>
    </row>
    <row r="4747" spans="1:7" ht="33.75" x14ac:dyDescent="0.2">
      <c r="A4747" s="129">
        <v>3927</v>
      </c>
      <c r="B4747" s="128" t="s">
        <v>5005</v>
      </c>
      <c r="C4747" s="127" t="s">
        <v>3290</v>
      </c>
      <c r="D4747" s="127">
        <v>4.46</v>
      </c>
      <c r="E4747" s="127" t="s">
        <v>3616</v>
      </c>
      <c r="F4747" s="127">
        <f>TRUNC(E4747*D4747,2)</f>
        <v>4.46</v>
      </c>
      <c r="G4747" s="144"/>
    </row>
    <row r="4748" spans="1:7" x14ac:dyDescent="0.2">
      <c r="A4748" s="311" t="s">
        <v>4125</v>
      </c>
      <c r="B4748" s="311"/>
      <c r="C4748" s="311"/>
      <c r="D4748" s="311"/>
      <c r="E4748" s="311"/>
      <c r="F4748" s="165">
        <f>SUM(F4747)</f>
        <v>4.46</v>
      </c>
      <c r="G4748" s="144"/>
    </row>
    <row r="4749" spans="1:7" x14ac:dyDescent="0.2">
      <c r="G4749" s="144"/>
    </row>
    <row r="4750" spans="1:7" x14ac:dyDescent="0.2">
      <c r="A4750" s="312" t="s">
        <v>4124</v>
      </c>
      <c r="B4750" s="312"/>
      <c r="C4750" s="312"/>
      <c r="D4750" s="312"/>
      <c r="E4750" s="312"/>
      <c r="F4750" s="173">
        <f>F4748+G4744</f>
        <v>20.03</v>
      </c>
      <c r="G4750" s="144"/>
    </row>
    <row r="4751" spans="1:7" ht="12.75" customHeight="1" x14ac:dyDescent="0.2">
      <c r="A4751" s="312" t="s">
        <v>4742</v>
      </c>
      <c r="B4751" s="312"/>
      <c r="C4751" s="312"/>
      <c r="D4751" s="312"/>
      <c r="E4751" s="313"/>
      <c r="F4751" s="180">
        <f>TRUNC('compos apresentar'!F4750*bdi!$D$19,2)</f>
        <v>4.07</v>
      </c>
      <c r="G4751" s="144"/>
    </row>
    <row r="4752" spans="1:7" ht="12.75" customHeight="1" x14ac:dyDescent="0.2">
      <c r="A4752" s="312" t="s">
        <v>4123</v>
      </c>
      <c r="B4752" s="312"/>
      <c r="C4752" s="312"/>
      <c r="D4752" s="312"/>
      <c r="E4752" s="312"/>
      <c r="F4752" s="179">
        <f>SUM(F4750:F4751)</f>
        <v>24.1</v>
      </c>
      <c r="G4752" s="144"/>
    </row>
    <row r="4753" spans="1:7" ht="12.75" customHeight="1" x14ac:dyDescent="0.2">
      <c r="A4753" s="178"/>
      <c r="B4753" s="178"/>
      <c r="C4753" s="178"/>
      <c r="D4753" s="178"/>
      <c r="E4753" s="178"/>
      <c r="F4753" s="178"/>
      <c r="G4753" s="144"/>
    </row>
    <row r="4754" spans="1:7" ht="39" customHeight="1" x14ac:dyDescent="0.2">
      <c r="A4754" s="317" t="s">
        <v>5006</v>
      </c>
      <c r="B4754" s="317"/>
      <c r="C4754" s="317"/>
      <c r="D4754" s="317"/>
      <c r="E4754" s="317"/>
      <c r="F4754" s="317"/>
      <c r="G4754" s="199" t="s">
        <v>4188</v>
      </c>
    </row>
    <row r="4755" spans="1:7" ht="12.75" customHeight="1" x14ac:dyDescent="0.2">
      <c r="G4755" s="144"/>
    </row>
    <row r="4756" spans="1:7" ht="23.25" customHeight="1" x14ac:dyDescent="0.2">
      <c r="A4756" s="175" t="s">
        <v>4118</v>
      </c>
      <c r="B4756" s="174" t="s">
        <v>4117</v>
      </c>
      <c r="C4756" s="171" t="s">
        <v>4114</v>
      </c>
      <c r="D4756" s="171" t="s">
        <v>4113</v>
      </c>
      <c r="E4756" s="171" t="s">
        <v>4112</v>
      </c>
      <c r="F4756" s="182" t="s">
        <v>4116</v>
      </c>
      <c r="G4756" s="181" t="s">
        <v>4115</v>
      </c>
    </row>
    <row r="4757" spans="1:7" ht="12.75" customHeight="1" x14ac:dyDescent="0.2">
      <c r="A4757" s="162">
        <v>8</v>
      </c>
      <c r="B4757" s="128" t="s">
        <v>4141</v>
      </c>
      <c r="C4757" s="152">
        <v>5.65</v>
      </c>
      <c r="D4757" s="152">
        <v>12.31</v>
      </c>
      <c r="E4757" s="83">
        <v>117.99</v>
      </c>
      <c r="F4757" s="130">
        <v>0.124</v>
      </c>
      <c r="G4757" s="161">
        <f>TRUNC(F4757*D4757,2)</f>
        <v>1.52</v>
      </c>
    </row>
    <row r="4758" spans="1:7" ht="12.75" customHeight="1" x14ac:dyDescent="0.2">
      <c r="A4758" s="149">
        <v>12</v>
      </c>
      <c r="B4758" s="138" t="s">
        <v>4213</v>
      </c>
      <c r="C4758" s="152">
        <v>8.56</v>
      </c>
      <c r="D4758" s="152">
        <v>18.649999999999999</v>
      </c>
      <c r="E4758" s="83">
        <v>117.99</v>
      </c>
      <c r="F4758" s="133">
        <v>0.121</v>
      </c>
      <c r="G4758" s="161">
        <f>TRUNC(F4758*D4758,2)</f>
        <v>2.25</v>
      </c>
    </row>
    <row r="4759" spans="1:7" ht="12.75" customHeight="1" x14ac:dyDescent="0.2">
      <c r="A4759" s="311" t="s">
        <v>4138</v>
      </c>
      <c r="B4759" s="311"/>
      <c r="C4759" s="311"/>
      <c r="D4759" s="311"/>
      <c r="E4759" s="311"/>
      <c r="F4759" s="311"/>
      <c r="G4759" s="155">
        <f>SUM(G4757:G4758)</f>
        <v>3.77</v>
      </c>
    </row>
    <row r="4760" spans="1:7" ht="12.75" customHeight="1" x14ac:dyDescent="0.2">
      <c r="G4760" s="144"/>
    </row>
    <row r="4761" spans="1:7" ht="21.75" customHeight="1" x14ac:dyDescent="0.2">
      <c r="A4761" s="175" t="s">
        <v>4118</v>
      </c>
      <c r="B4761" s="174" t="s">
        <v>4130</v>
      </c>
      <c r="C4761" s="171" t="s">
        <v>4129</v>
      </c>
      <c r="D4761" s="171" t="s">
        <v>4128</v>
      </c>
      <c r="E4761" s="171" t="s">
        <v>4116</v>
      </c>
      <c r="F4761" s="173" t="s">
        <v>4127</v>
      </c>
      <c r="G4761" s="144"/>
    </row>
    <row r="4762" spans="1:7" ht="12.75" customHeight="1" x14ac:dyDescent="0.2">
      <c r="A4762" s="132">
        <v>2674</v>
      </c>
      <c r="B4762" s="131" t="s">
        <v>3947</v>
      </c>
      <c r="C4762" s="127" t="s">
        <v>3290</v>
      </c>
      <c r="D4762" s="130">
        <v>5.08</v>
      </c>
      <c r="E4762" s="130">
        <v>1</v>
      </c>
      <c r="F4762" s="127">
        <f>TRUNC(E4762*D4762,2)</f>
        <v>5.08</v>
      </c>
      <c r="G4762" s="144"/>
    </row>
    <row r="4763" spans="1:7" ht="12.75" customHeight="1" x14ac:dyDescent="0.2">
      <c r="A4763" s="311" t="s">
        <v>4125</v>
      </c>
      <c r="B4763" s="311"/>
      <c r="C4763" s="311"/>
      <c r="D4763" s="311"/>
      <c r="E4763" s="311"/>
      <c r="F4763" s="165">
        <f>SUM(F4762:F4762)</f>
        <v>5.08</v>
      </c>
      <c r="G4763" s="144"/>
    </row>
    <row r="4764" spans="1:7" ht="12.75" customHeight="1" x14ac:dyDescent="0.2">
      <c r="G4764" s="144"/>
    </row>
    <row r="4765" spans="1:7" ht="12.75" customHeight="1" x14ac:dyDescent="0.2">
      <c r="A4765" s="312" t="s">
        <v>4124</v>
      </c>
      <c r="B4765" s="312"/>
      <c r="C4765" s="312"/>
      <c r="D4765" s="312"/>
      <c r="E4765" s="312"/>
      <c r="F4765" s="173">
        <f>F4763+G4759</f>
        <v>8.85</v>
      </c>
      <c r="G4765" s="144"/>
    </row>
    <row r="4766" spans="1:7" ht="12.75" customHeight="1" x14ac:dyDescent="0.2">
      <c r="A4766" s="312" t="s">
        <v>4742</v>
      </c>
      <c r="B4766" s="312"/>
      <c r="C4766" s="312"/>
      <c r="D4766" s="312"/>
      <c r="E4766" s="313"/>
      <c r="F4766" s="180">
        <f>TRUNC('compos apresentar'!F4765*bdi!$D$19,2)</f>
        <v>1.8</v>
      </c>
      <c r="G4766" s="144"/>
    </row>
    <row r="4767" spans="1:7" ht="12.75" customHeight="1" x14ac:dyDescent="0.2">
      <c r="A4767" s="312" t="s">
        <v>4123</v>
      </c>
      <c r="B4767" s="312"/>
      <c r="C4767" s="312"/>
      <c r="D4767" s="312"/>
      <c r="E4767" s="312"/>
      <c r="F4767" s="179">
        <f>SUM(F4765:F4766)</f>
        <v>10.65</v>
      </c>
      <c r="G4767" s="144"/>
    </row>
    <row r="4768" spans="1:7" ht="12.75" customHeight="1" x14ac:dyDescent="0.2">
      <c r="A4768" s="178"/>
      <c r="B4768" s="178"/>
      <c r="C4768" s="178"/>
      <c r="D4768" s="178"/>
      <c r="E4768" s="178"/>
      <c r="F4768" s="178"/>
      <c r="G4768" s="144"/>
    </row>
    <row r="4769" spans="1:7" ht="12.75" customHeight="1" x14ac:dyDescent="0.2">
      <c r="A4769" s="178"/>
      <c r="B4769" s="178"/>
      <c r="C4769" s="178"/>
      <c r="D4769" s="178"/>
      <c r="E4769" s="178"/>
      <c r="F4769" s="178"/>
      <c r="G4769" s="144"/>
    </row>
    <row r="4770" spans="1:7" ht="29.25" customHeight="1" x14ac:dyDescent="0.2">
      <c r="A4770" s="317" t="s">
        <v>5007</v>
      </c>
      <c r="B4770" s="317"/>
      <c r="C4770" s="317"/>
      <c r="D4770" s="317"/>
      <c r="E4770" s="317"/>
      <c r="F4770" s="317"/>
      <c r="G4770" s="199" t="s">
        <v>4188</v>
      </c>
    </row>
    <row r="4771" spans="1:7" ht="12.75" customHeight="1" x14ac:dyDescent="0.2">
      <c r="G4771" s="144"/>
    </row>
    <row r="4772" spans="1:7" ht="27.75" customHeight="1" x14ac:dyDescent="0.2">
      <c r="A4772" s="175" t="s">
        <v>4118</v>
      </c>
      <c r="B4772" s="174" t="s">
        <v>4117</v>
      </c>
      <c r="C4772" s="171" t="s">
        <v>4114</v>
      </c>
      <c r="D4772" s="171" t="s">
        <v>4113</v>
      </c>
      <c r="E4772" s="171" t="s">
        <v>4112</v>
      </c>
      <c r="F4772" s="182" t="s">
        <v>4116</v>
      </c>
      <c r="G4772" s="181" t="s">
        <v>4115</v>
      </c>
    </row>
    <row r="4773" spans="1:7" ht="12.75" customHeight="1" x14ac:dyDescent="0.2">
      <c r="A4773" s="162">
        <v>8</v>
      </c>
      <c r="B4773" s="128" t="s">
        <v>4141</v>
      </c>
      <c r="C4773" s="152">
        <v>5.65</v>
      </c>
      <c r="D4773" s="152">
        <v>12.31</v>
      </c>
      <c r="E4773" s="83">
        <v>117.99</v>
      </c>
      <c r="F4773" s="130">
        <v>0.1145</v>
      </c>
      <c r="G4773" s="161">
        <f>TRUNC(F4773*D4773,2)</f>
        <v>1.4</v>
      </c>
    </row>
    <row r="4774" spans="1:7" ht="12.75" customHeight="1" x14ac:dyDescent="0.2">
      <c r="A4774" s="149">
        <v>12</v>
      </c>
      <c r="B4774" s="138" t="s">
        <v>4213</v>
      </c>
      <c r="C4774" s="152">
        <v>8.56</v>
      </c>
      <c r="D4774" s="152">
        <v>18.649999999999999</v>
      </c>
      <c r="E4774" s="83">
        <v>117.99</v>
      </c>
      <c r="F4774" s="133">
        <v>0.115</v>
      </c>
      <c r="G4774" s="161">
        <f>TRUNC(F4774*D4774,2)</f>
        <v>2.14</v>
      </c>
    </row>
    <row r="4775" spans="1:7" ht="12.75" customHeight="1" x14ac:dyDescent="0.2">
      <c r="A4775" s="311" t="s">
        <v>4138</v>
      </c>
      <c r="B4775" s="311"/>
      <c r="C4775" s="311"/>
      <c r="D4775" s="311"/>
      <c r="E4775" s="311"/>
      <c r="F4775" s="311"/>
      <c r="G4775" s="155">
        <f>SUM(G4773:G4774)</f>
        <v>3.54</v>
      </c>
    </row>
    <row r="4776" spans="1:7" ht="12.75" customHeight="1" x14ac:dyDescent="0.2">
      <c r="G4776" s="144"/>
    </row>
    <row r="4777" spans="1:7" ht="21.75" customHeight="1" x14ac:dyDescent="0.2">
      <c r="A4777" s="175" t="s">
        <v>4118</v>
      </c>
      <c r="B4777" s="174" t="s">
        <v>4130</v>
      </c>
      <c r="C4777" s="171" t="s">
        <v>4129</v>
      </c>
      <c r="D4777" s="171" t="s">
        <v>4128</v>
      </c>
      <c r="E4777" s="171" t="s">
        <v>4116</v>
      </c>
      <c r="F4777" s="173" t="s">
        <v>4127</v>
      </c>
      <c r="G4777" s="144"/>
    </row>
    <row r="4778" spans="1:7" ht="12.75" customHeight="1" x14ac:dyDescent="0.2">
      <c r="A4778" s="132">
        <v>2680</v>
      </c>
      <c r="B4778" s="131" t="s">
        <v>3950</v>
      </c>
      <c r="C4778" s="127" t="s">
        <v>3290</v>
      </c>
      <c r="D4778" s="130">
        <v>10.77</v>
      </c>
      <c r="E4778" s="130">
        <v>1</v>
      </c>
      <c r="F4778" s="127">
        <f>TRUNC(E4778*D4778,2)</f>
        <v>10.77</v>
      </c>
      <c r="G4778" s="144"/>
    </row>
    <row r="4779" spans="1:7" ht="12.75" customHeight="1" x14ac:dyDescent="0.2">
      <c r="A4779" s="311" t="s">
        <v>4125</v>
      </c>
      <c r="B4779" s="311"/>
      <c r="C4779" s="311"/>
      <c r="D4779" s="311"/>
      <c r="E4779" s="311"/>
      <c r="F4779" s="165">
        <f>SUM(F4778:F4778)</f>
        <v>10.77</v>
      </c>
      <c r="G4779" s="144"/>
    </row>
    <row r="4780" spans="1:7" ht="12.75" customHeight="1" x14ac:dyDescent="0.2">
      <c r="G4780" s="144"/>
    </row>
    <row r="4781" spans="1:7" ht="12.75" customHeight="1" x14ac:dyDescent="0.2">
      <c r="A4781" s="312" t="s">
        <v>4124</v>
      </c>
      <c r="B4781" s="312"/>
      <c r="C4781" s="312"/>
      <c r="D4781" s="312"/>
      <c r="E4781" s="312"/>
      <c r="F4781" s="173">
        <f>F4779+G4775</f>
        <v>14.309999999999999</v>
      </c>
      <c r="G4781" s="144"/>
    </row>
    <row r="4782" spans="1:7" ht="12.75" customHeight="1" x14ac:dyDescent="0.2">
      <c r="A4782" s="312" t="s">
        <v>4742</v>
      </c>
      <c r="B4782" s="312"/>
      <c r="C4782" s="312"/>
      <c r="D4782" s="312"/>
      <c r="E4782" s="313"/>
      <c r="F4782" s="180">
        <f>TRUNC('compos apresentar'!F4781*bdi!$D$19,2)</f>
        <v>2.91</v>
      </c>
      <c r="G4782" s="144"/>
    </row>
    <row r="4783" spans="1:7" ht="12.75" customHeight="1" x14ac:dyDescent="0.2">
      <c r="A4783" s="312" t="s">
        <v>4123</v>
      </c>
      <c r="B4783" s="312"/>
      <c r="C4783" s="312"/>
      <c r="D4783" s="312"/>
      <c r="E4783" s="312"/>
      <c r="F4783" s="179">
        <f>SUM(F4781:F4782)</f>
        <v>17.22</v>
      </c>
      <c r="G4783" s="144"/>
    </row>
    <row r="4784" spans="1:7" ht="12.75" customHeight="1" x14ac:dyDescent="0.2">
      <c r="A4784" s="178"/>
      <c r="B4784" s="178"/>
      <c r="C4784" s="178"/>
      <c r="D4784" s="178"/>
      <c r="E4784" s="178"/>
      <c r="F4784" s="178"/>
      <c r="G4784" s="144"/>
    </row>
    <row r="4785" spans="1:7" ht="24" customHeight="1" x14ac:dyDescent="0.2">
      <c r="A4785" s="317" t="s">
        <v>5008</v>
      </c>
      <c r="B4785" s="317"/>
      <c r="C4785" s="317"/>
      <c r="D4785" s="317"/>
      <c r="E4785" s="317"/>
      <c r="F4785" s="317"/>
      <c r="G4785" s="199" t="s">
        <v>4188</v>
      </c>
    </row>
    <row r="4786" spans="1:7" ht="12.75" customHeight="1" x14ac:dyDescent="0.2">
      <c r="G4786" s="144"/>
    </row>
    <row r="4787" spans="1:7" ht="27.75" customHeight="1" x14ac:dyDescent="0.2">
      <c r="A4787" s="175" t="s">
        <v>4118</v>
      </c>
      <c r="B4787" s="174" t="s">
        <v>4117</v>
      </c>
      <c r="C4787" s="171" t="s">
        <v>4114</v>
      </c>
      <c r="D4787" s="171" t="s">
        <v>4113</v>
      </c>
      <c r="E4787" s="171" t="s">
        <v>4112</v>
      </c>
      <c r="F4787" s="182" t="s">
        <v>4116</v>
      </c>
      <c r="G4787" s="181" t="s">
        <v>4115</v>
      </c>
    </row>
    <row r="4788" spans="1:7" ht="12.75" customHeight="1" x14ac:dyDescent="0.2">
      <c r="A4788" s="162">
        <v>8</v>
      </c>
      <c r="B4788" s="128" t="s">
        <v>4141</v>
      </c>
      <c r="C4788" s="152">
        <v>5.65</v>
      </c>
      <c r="D4788" s="152">
        <v>12.31</v>
      </c>
      <c r="E4788" s="83">
        <v>117.99</v>
      </c>
      <c r="F4788" s="130">
        <v>0.13200000000000001</v>
      </c>
      <c r="G4788" s="161">
        <f>TRUNC(F4788*D4788,2)</f>
        <v>1.62</v>
      </c>
    </row>
    <row r="4789" spans="1:7" ht="12.75" customHeight="1" x14ac:dyDescent="0.2">
      <c r="A4789" s="149">
        <v>12</v>
      </c>
      <c r="B4789" s="138" t="s">
        <v>4213</v>
      </c>
      <c r="C4789" s="152">
        <v>8.56</v>
      </c>
      <c r="D4789" s="152">
        <v>18.649999999999999</v>
      </c>
      <c r="E4789" s="83">
        <v>117.99</v>
      </c>
      <c r="F4789" s="133">
        <v>0.13150000000000001</v>
      </c>
      <c r="G4789" s="161">
        <f>TRUNC(F4789*D4789,2)</f>
        <v>2.4500000000000002</v>
      </c>
    </row>
    <row r="4790" spans="1:7" ht="12.75" customHeight="1" x14ac:dyDescent="0.2">
      <c r="A4790" s="311" t="s">
        <v>4138</v>
      </c>
      <c r="B4790" s="311"/>
      <c r="C4790" s="311"/>
      <c r="D4790" s="311"/>
      <c r="E4790" s="311"/>
      <c r="F4790" s="311"/>
      <c r="G4790" s="155">
        <f>SUM(G4788:G4789)</f>
        <v>4.07</v>
      </c>
    </row>
    <row r="4791" spans="1:7" ht="12.75" customHeight="1" x14ac:dyDescent="0.2">
      <c r="G4791" s="144"/>
    </row>
    <row r="4792" spans="1:7" ht="23.25" customHeight="1" x14ac:dyDescent="0.2">
      <c r="A4792" s="175" t="s">
        <v>4118</v>
      </c>
      <c r="B4792" s="174" t="s">
        <v>4130</v>
      </c>
      <c r="C4792" s="171" t="s">
        <v>4129</v>
      </c>
      <c r="D4792" s="171" t="s">
        <v>4128</v>
      </c>
      <c r="E4792" s="171" t="s">
        <v>4116</v>
      </c>
      <c r="F4792" s="173" t="s">
        <v>4127</v>
      </c>
      <c r="G4792" s="144"/>
    </row>
    <row r="4793" spans="1:7" ht="12.75" customHeight="1" x14ac:dyDescent="0.2">
      <c r="A4793" s="132">
        <v>2681</v>
      </c>
      <c r="B4793" s="131" t="s">
        <v>3949</v>
      </c>
      <c r="C4793" s="127" t="s">
        <v>3290</v>
      </c>
      <c r="D4793" s="130">
        <v>17.059999999999999</v>
      </c>
      <c r="E4793" s="130">
        <v>1</v>
      </c>
      <c r="F4793" s="127">
        <f>TRUNC(E4793*D4793,2)</f>
        <v>17.059999999999999</v>
      </c>
      <c r="G4793" s="144"/>
    </row>
    <row r="4794" spans="1:7" ht="12.75" customHeight="1" x14ac:dyDescent="0.2">
      <c r="A4794" s="311" t="s">
        <v>4125</v>
      </c>
      <c r="B4794" s="311"/>
      <c r="C4794" s="311"/>
      <c r="D4794" s="311"/>
      <c r="E4794" s="311"/>
      <c r="F4794" s="165">
        <f>SUM(F4793:F4793)</f>
        <v>17.059999999999999</v>
      </c>
      <c r="G4794" s="144"/>
    </row>
    <row r="4795" spans="1:7" ht="12.75" customHeight="1" x14ac:dyDescent="0.2">
      <c r="G4795" s="144"/>
    </row>
    <row r="4796" spans="1:7" ht="12.75" customHeight="1" x14ac:dyDescent="0.2">
      <c r="A4796" s="312" t="s">
        <v>4124</v>
      </c>
      <c r="B4796" s="312"/>
      <c r="C4796" s="312"/>
      <c r="D4796" s="312"/>
      <c r="E4796" s="312"/>
      <c r="F4796" s="173">
        <f>F4794+G4790</f>
        <v>21.13</v>
      </c>
      <c r="G4796" s="144"/>
    </row>
    <row r="4797" spans="1:7" ht="12.75" customHeight="1" x14ac:dyDescent="0.2">
      <c r="A4797" s="312" t="s">
        <v>4742</v>
      </c>
      <c r="B4797" s="312"/>
      <c r="C4797" s="312"/>
      <c r="D4797" s="312"/>
      <c r="E4797" s="313"/>
      <c r="F4797" s="180">
        <f>TRUNC('compos apresentar'!F4796*bdi!$D$19,2)</f>
        <v>4.29</v>
      </c>
      <c r="G4797" s="144"/>
    </row>
    <row r="4798" spans="1:7" ht="12.75" customHeight="1" x14ac:dyDescent="0.2">
      <c r="A4798" s="312" t="s">
        <v>4123</v>
      </c>
      <c r="B4798" s="312"/>
      <c r="C4798" s="312"/>
      <c r="D4798" s="312"/>
      <c r="E4798" s="312"/>
      <c r="F4798" s="179">
        <f>SUM(F4796:F4797)</f>
        <v>25.419999999999998</v>
      </c>
      <c r="G4798" s="144"/>
    </row>
    <row r="4799" spans="1:7" ht="12.75" customHeight="1" x14ac:dyDescent="0.2">
      <c r="A4799" s="178"/>
      <c r="B4799" s="178"/>
      <c r="C4799" s="178"/>
      <c r="D4799" s="178"/>
      <c r="E4799" s="178"/>
      <c r="F4799" s="178"/>
      <c r="G4799" s="144"/>
    </row>
    <row r="4800" spans="1:7" x14ac:dyDescent="0.2">
      <c r="G4800" s="144"/>
    </row>
    <row r="4801" spans="1:7" ht="24.6" customHeight="1" x14ac:dyDescent="0.2">
      <c r="A4801" s="317" t="s">
        <v>4557</v>
      </c>
      <c r="B4801" s="317"/>
      <c r="C4801" s="317"/>
      <c r="D4801" s="317"/>
      <c r="E4801" s="317"/>
      <c r="F4801" s="317"/>
      <c r="G4801" s="199" t="s">
        <v>4188</v>
      </c>
    </row>
    <row r="4802" spans="1:7" x14ac:dyDescent="0.2">
      <c r="G4802" s="144"/>
    </row>
    <row r="4803" spans="1:7" ht="21" x14ac:dyDescent="0.2">
      <c r="A4803" s="175" t="s">
        <v>4118</v>
      </c>
      <c r="B4803" s="174" t="s">
        <v>4117</v>
      </c>
      <c r="C4803" s="171" t="s">
        <v>4114</v>
      </c>
      <c r="D4803" s="171" t="s">
        <v>4113</v>
      </c>
      <c r="E4803" s="171" t="s">
        <v>4112</v>
      </c>
      <c r="F4803" s="182" t="s">
        <v>4116</v>
      </c>
      <c r="G4803" s="181" t="s">
        <v>4115</v>
      </c>
    </row>
    <row r="4804" spans="1:7" x14ac:dyDescent="0.2">
      <c r="A4804" s="162">
        <v>8</v>
      </c>
      <c r="B4804" s="128" t="s">
        <v>4141</v>
      </c>
      <c r="C4804" s="152">
        <v>5.65</v>
      </c>
      <c r="D4804" s="152">
        <v>12.31</v>
      </c>
      <c r="E4804" s="83">
        <v>117.99</v>
      </c>
      <c r="F4804" s="130">
        <v>0.14699999999999999</v>
      </c>
      <c r="G4804" s="161">
        <f>TRUNC(F4804*D4804,2)</f>
        <v>1.8</v>
      </c>
    </row>
    <row r="4805" spans="1:7" x14ac:dyDescent="0.2">
      <c r="A4805" s="149">
        <v>12</v>
      </c>
      <c r="B4805" s="138" t="s">
        <v>4213</v>
      </c>
      <c r="C4805" s="152">
        <v>8.56</v>
      </c>
      <c r="D4805" s="152">
        <v>18.649999999999999</v>
      </c>
      <c r="E4805" s="83">
        <v>117.99</v>
      </c>
      <c r="F4805" s="133">
        <v>0.16400000000000001</v>
      </c>
      <c r="G4805" s="161">
        <f>TRUNC(F4805*D4805,2)</f>
        <v>3.05</v>
      </c>
    </row>
    <row r="4806" spans="1:7" x14ac:dyDescent="0.2">
      <c r="A4806" s="311" t="s">
        <v>4138</v>
      </c>
      <c r="B4806" s="311"/>
      <c r="C4806" s="311"/>
      <c r="D4806" s="311"/>
      <c r="E4806" s="311"/>
      <c r="F4806" s="311"/>
      <c r="G4806" s="155">
        <f>SUM(G4804:G4805)</f>
        <v>4.8499999999999996</v>
      </c>
    </row>
    <row r="4807" spans="1:7" x14ac:dyDescent="0.2">
      <c r="G4807" s="144"/>
    </row>
    <row r="4808" spans="1:7" ht="21" x14ac:dyDescent="0.2">
      <c r="A4808" s="175" t="s">
        <v>4118</v>
      </c>
      <c r="B4808" s="174" t="s">
        <v>4130</v>
      </c>
      <c r="C4808" s="171" t="s">
        <v>4129</v>
      </c>
      <c r="D4808" s="171" t="s">
        <v>4128</v>
      </c>
      <c r="E4808" s="171" t="s">
        <v>4116</v>
      </c>
      <c r="F4808" s="173" t="s">
        <v>4127</v>
      </c>
      <c r="G4808" s="144"/>
    </row>
    <row r="4809" spans="1:7" ht="22.5" x14ac:dyDescent="0.2">
      <c r="A4809" s="132">
        <v>2682</v>
      </c>
      <c r="B4809" s="131" t="s">
        <v>3948</v>
      </c>
      <c r="C4809" s="127" t="s">
        <v>3290</v>
      </c>
      <c r="D4809" s="130">
        <v>21.23</v>
      </c>
      <c r="E4809" s="130">
        <v>1.157</v>
      </c>
      <c r="F4809" s="127">
        <f>TRUNC(E4809*D4809,2)</f>
        <v>24.56</v>
      </c>
      <c r="G4809" s="144"/>
    </row>
    <row r="4810" spans="1:7" x14ac:dyDescent="0.2">
      <c r="A4810" s="311" t="s">
        <v>4125</v>
      </c>
      <c r="B4810" s="311"/>
      <c r="C4810" s="311"/>
      <c r="D4810" s="311"/>
      <c r="E4810" s="311"/>
      <c r="F4810" s="165">
        <f>SUM(F4809)</f>
        <v>24.56</v>
      </c>
      <c r="G4810" s="144"/>
    </row>
    <row r="4811" spans="1:7" x14ac:dyDescent="0.2">
      <c r="G4811" s="144"/>
    </row>
    <row r="4812" spans="1:7" x14ac:dyDescent="0.2">
      <c r="A4812" s="312" t="s">
        <v>4124</v>
      </c>
      <c r="B4812" s="312"/>
      <c r="C4812" s="312"/>
      <c r="D4812" s="312"/>
      <c r="E4812" s="312"/>
      <c r="F4812" s="173">
        <f>F4810+G4806</f>
        <v>29.409999999999997</v>
      </c>
      <c r="G4812" s="144"/>
    </row>
    <row r="4813" spans="1:7" ht="12.75" customHeight="1" x14ac:dyDescent="0.2">
      <c r="A4813" s="312" t="s">
        <v>4742</v>
      </c>
      <c r="B4813" s="312"/>
      <c r="C4813" s="312"/>
      <c r="D4813" s="312"/>
      <c r="E4813" s="313"/>
      <c r="F4813" s="180">
        <f>TRUNC('compos apresentar'!F4812*bdi!$D$19,2)</f>
        <v>5.98</v>
      </c>
      <c r="G4813" s="144"/>
    </row>
    <row r="4814" spans="1:7" x14ac:dyDescent="0.2">
      <c r="A4814" s="312" t="s">
        <v>4123</v>
      </c>
      <c r="B4814" s="312"/>
      <c r="C4814" s="312"/>
      <c r="D4814" s="312"/>
      <c r="E4814" s="312"/>
      <c r="F4814" s="179">
        <f>SUM(F4812:F4813)</f>
        <v>35.39</v>
      </c>
      <c r="G4814" s="144"/>
    </row>
    <row r="4815" spans="1:7" x14ac:dyDescent="0.2">
      <c r="A4815" s="178"/>
      <c r="B4815" s="178"/>
      <c r="C4815" s="178"/>
      <c r="D4815" s="178"/>
      <c r="E4815" s="178"/>
      <c r="F4815" s="178"/>
      <c r="G4815" s="144"/>
    </row>
    <row r="4816" spans="1:7" ht="31.5" x14ac:dyDescent="0.2">
      <c r="A4816" s="317" t="s">
        <v>5009</v>
      </c>
      <c r="B4816" s="317"/>
      <c r="C4816" s="317"/>
      <c r="D4816" s="317"/>
      <c r="E4816" s="317"/>
      <c r="F4816" s="317"/>
      <c r="G4816" s="199" t="s">
        <v>4188</v>
      </c>
    </row>
    <row r="4817" spans="1:7" x14ac:dyDescent="0.2">
      <c r="G4817" s="144"/>
    </row>
    <row r="4818" spans="1:7" x14ac:dyDescent="0.2">
      <c r="G4818" s="144"/>
    </row>
    <row r="4819" spans="1:7" ht="21" x14ac:dyDescent="0.2">
      <c r="A4819" s="175" t="s">
        <v>4118</v>
      </c>
      <c r="B4819" s="174" t="s">
        <v>4130</v>
      </c>
      <c r="C4819" s="171" t="s">
        <v>4129</v>
      </c>
      <c r="D4819" s="171" t="s">
        <v>4128</v>
      </c>
      <c r="E4819" s="171" t="s">
        <v>4116</v>
      </c>
      <c r="F4819" s="173" t="s">
        <v>4127</v>
      </c>
      <c r="G4819" s="144"/>
    </row>
    <row r="4820" spans="1:7" ht="33.75" x14ac:dyDescent="0.2">
      <c r="A4820" s="132" t="s">
        <v>5010</v>
      </c>
      <c r="B4820" s="131" t="s">
        <v>5011</v>
      </c>
      <c r="C4820" s="127" t="s">
        <v>4714</v>
      </c>
      <c r="D4820" s="130">
        <v>49130.34</v>
      </c>
      <c r="E4820" s="130">
        <v>1</v>
      </c>
      <c r="F4820" s="127">
        <f>TRUNC(E4820*D4820,2)</f>
        <v>49130.34</v>
      </c>
      <c r="G4820" s="144"/>
    </row>
    <row r="4821" spans="1:7" x14ac:dyDescent="0.2">
      <c r="A4821" s="311" t="s">
        <v>4125</v>
      </c>
      <c r="B4821" s="311"/>
      <c r="C4821" s="311"/>
      <c r="D4821" s="311"/>
      <c r="E4821" s="311"/>
      <c r="F4821" s="165">
        <f>SUM(F4820)</f>
        <v>49130.34</v>
      </c>
      <c r="G4821" s="144"/>
    </row>
    <row r="4822" spans="1:7" x14ac:dyDescent="0.2">
      <c r="G4822" s="144"/>
    </row>
    <row r="4823" spans="1:7" x14ac:dyDescent="0.2">
      <c r="A4823" s="312" t="s">
        <v>4124</v>
      </c>
      <c r="B4823" s="312"/>
      <c r="C4823" s="312"/>
      <c r="D4823" s="312"/>
      <c r="E4823" s="312"/>
      <c r="F4823" s="173">
        <f>F4821</f>
        <v>49130.34</v>
      </c>
      <c r="G4823" s="144"/>
    </row>
    <row r="4824" spans="1:7" x14ac:dyDescent="0.2">
      <c r="A4824" s="312" t="s">
        <v>4742</v>
      </c>
      <c r="B4824" s="312"/>
      <c r="C4824" s="312"/>
      <c r="D4824" s="312"/>
      <c r="E4824" s="313"/>
      <c r="F4824" s="180">
        <f>TRUNC('compos apresentar'!F4823*bdi!$D$19,2)</f>
        <v>9993.11</v>
      </c>
      <c r="G4824" s="144"/>
    </row>
    <row r="4825" spans="1:7" x14ac:dyDescent="0.2">
      <c r="A4825" s="312" t="s">
        <v>4123</v>
      </c>
      <c r="B4825" s="312"/>
      <c r="C4825" s="312"/>
      <c r="D4825" s="312"/>
      <c r="E4825" s="312"/>
      <c r="F4825" s="179">
        <f>SUM(F4823:F4824)</f>
        <v>59123.45</v>
      </c>
      <c r="G4825" s="144"/>
    </row>
    <row r="4826" spans="1:7" x14ac:dyDescent="0.2">
      <c r="A4826" s="178"/>
      <c r="B4826" s="178"/>
      <c r="C4826" s="178"/>
      <c r="D4826" s="178"/>
      <c r="E4826" s="178"/>
      <c r="F4826" s="178"/>
      <c r="G4826" s="144"/>
    </row>
    <row r="4827" spans="1:7" x14ac:dyDescent="0.2">
      <c r="G4827" s="144"/>
    </row>
    <row r="4828" spans="1:7" ht="31.5" x14ac:dyDescent="0.2">
      <c r="A4828" s="314" t="s">
        <v>5012</v>
      </c>
      <c r="B4828" s="314"/>
      <c r="C4828" s="314"/>
      <c r="D4828" s="314"/>
      <c r="E4828" s="314"/>
      <c r="F4828" s="314"/>
      <c r="G4828" s="171" t="s">
        <v>4155</v>
      </c>
    </row>
    <row r="4829" spans="1:7" x14ac:dyDescent="0.2">
      <c r="G4829" s="144"/>
    </row>
    <row r="4830" spans="1:7" ht="21" x14ac:dyDescent="0.2">
      <c r="A4830" s="175" t="s">
        <v>4118</v>
      </c>
      <c r="B4830" s="174" t="s">
        <v>4117</v>
      </c>
      <c r="C4830" s="171" t="s">
        <v>4114</v>
      </c>
      <c r="D4830" s="171" t="s">
        <v>4113</v>
      </c>
      <c r="E4830" s="171" t="s">
        <v>4112</v>
      </c>
      <c r="F4830" s="182" t="s">
        <v>4116</v>
      </c>
      <c r="G4830" s="181" t="s">
        <v>4115</v>
      </c>
    </row>
    <row r="4831" spans="1:7" x14ac:dyDescent="0.2">
      <c r="A4831" s="162">
        <v>8</v>
      </c>
      <c r="B4831" s="128" t="s">
        <v>4141</v>
      </c>
      <c r="C4831" s="152">
        <v>5.65</v>
      </c>
      <c r="D4831" s="152">
        <v>12.31</v>
      </c>
      <c r="E4831" s="83">
        <v>117.99</v>
      </c>
      <c r="F4831" s="127">
        <v>0.252</v>
      </c>
      <c r="G4831" s="161">
        <f>TRUNC(F4831*D4831,2)</f>
        <v>3.1</v>
      </c>
    </row>
    <row r="4832" spans="1:7" x14ac:dyDescent="0.2">
      <c r="A4832" s="149">
        <v>12</v>
      </c>
      <c r="B4832" s="138" t="s">
        <v>4213</v>
      </c>
      <c r="C4832" s="152">
        <v>8.56</v>
      </c>
      <c r="D4832" s="152">
        <v>18.649999999999999</v>
      </c>
      <c r="E4832" s="83">
        <v>117.99</v>
      </c>
      <c r="F4832" s="137">
        <v>0.2515</v>
      </c>
      <c r="G4832" s="161">
        <f>TRUNC(F4832*D4832,2)</f>
        <v>4.6900000000000004</v>
      </c>
    </row>
    <row r="4833" spans="1:7" x14ac:dyDescent="0.2">
      <c r="A4833" s="311" t="s">
        <v>4138</v>
      </c>
      <c r="B4833" s="311"/>
      <c r="C4833" s="311"/>
      <c r="D4833" s="311"/>
      <c r="E4833" s="311"/>
      <c r="F4833" s="311"/>
      <c r="G4833" s="155">
        <f>SUM(G4831:G4832)</f>
        <v>7.7900000000000009</v>
      </c>
    </row>
    <row r="4834" spans="1:7" x14ac:dyDescent="0.2">
      <c r="G4834" s="144"/>
    </row>
    <row r="4835" spans="1:7" ht="21" x14ac:dyDescent="0.2">
      <c r="A4835" s="175" t="s">
        <v>4118</v>
      </c>
      <c r="B4835" s="174" t="s">
        <v>4130</v>
      </c>
      <c r="C4835" s="171" t="s">
        <v>4129</v>
      </c>
      <c r="D4835" s="171" t="s">
        <v>4128</v>
      </c>
      <c r="E4835" s="171" t="s">
        <v>4116</v>
      </c>
      <c r="F4835" s="173" t="s">
        <v>4127</v>
      </c>
      <c r="G4835" s="144"/>
    </row>
    <row r="4836" spans="1:7" x14ac:dyDescent="0.2">
      <c r="A4836" s="129">
        <v>3763</v>
      </c>
      <c r="B4836" s="128" t="s">
        <v>5013</v>
      </c>
      <c r="C4836" s="127" t="s">
        <v>3287</v>
      </c>
      <c r="D4836" s="127">
        <v>10.23</v>
      </c>
      <c r="E4836" s="127" t="s">
        <v>3616</v>
      </c>
      <c r="F4836" s="127">
        <f>TRUNC(E4836*D4836,2)</f>
        <v>10.23</v>
      </c>
      <c r="G4836" s="144"/>
    </row>
    <row r="4837" spans="1:7" x14ac:dyDescent="0.2">
      <c r="A4837" s="311" t="s">
        <v>4125</v>
      </c>
      <c r="B4837" s="311"/>
      <c r="C4837" s="311"/>
      <c r="D4837" s="311"/>
      <c r="E4837" s="311"/>
      <c r="F4837" s="165">
        <f>SUM(F4836)</f>
        <v>10.23</v>
      </c>
      <c r="G4837" s="144"/>
    </row>
    <row r="4838" spans="1:7" x14ac:dyDescent="0.2">
      <c r="G4838" s="144"/>
    </row>
    <row r="4839" spans="1:7" x14ac:dyDescent="0.2">
      <c r="A4839" s="312" t="s">
        <v>4124</v>
      </c>
      <c r="B4839" s="312"/>
      <c r="C4839" s="312"/>
      <c r="D4839" s="312"/>
      <c r="E4839" s="312"/>
      <c r="F4839" s="173">
        <f>F4837+G4833</f>
        <v>18.020000000000003</v>
      </c>
      <c r="G4839" s="144"/>
    </row>
    <row r="4840" spans="1:7" ht="12.75" customHeight="1" x14ac:dyDescent="0.2">
      <c r="A4840" s="312" t="s">
        <v>4742</v>
      </c>
      <c r="B4840" s="312"/>
      <c r="C4840" s="312"/>
      <c r="D4840" s="312"/>
      <c r="E4840" s="313"/>
      <c r="F4840" s="180">
        <f>TRUNC('compos apresentar'!F4839*bdi!$D$19,2)</f>
        <v>3.66</v>
      </c>
      <c r="G4840" s="144"/>
    </row>
    <row r="4841" spans="1:7" x14ac:dyDescent="0.2">
      <c r="A4841" s="312" t="s">
        <v>4123</v>
      </c>
      <c r="B4841" s="312"/>
      <c r="C4841" s="312"/>
      <c r="D4841" s="312"/>
      <c r="E4841" s="312"/>
      <c r="F4841" s="179">
        <f>SUM(F4839:F4840)</f>
        <v>21.680000000000003</v>
      </c>
      <c r="G4841" s="144"/>
    </row>
    <row r="4842" spans="1:7" x14ac:dyDescent="0.2">
      <c r="G4842" s="144"/>
    </row>
    <row r="4843" spans="1:7" x14ac:dyDescent="0.2">
      <c r="G4843" s="144"/>
    </row>
    <row r="4844" spans="1:7" ht="31.5" x14ac:dyDescent="0.2">
      <c r="A4844" s="314" t="s">
        <v>4556</v>
      </c>
      <c r="B4844" s="314"/>
      <c r="C4844" s="314"/>
      <c r="D4844" s="314"/>
      <c r="E4844" s="314"/>
      <c r="F4844" s="314"/>
      <c r="G4844" s="171" t="s">
        <v>4131</v>
      </c>
    </row>
    <row r="4845" spans="1:7" x14ac:dyDescent="0.2">
      <c r="G4845" s="144"/>
    </row>
    <row r="4846" spans="1:7" ht="21" x14ac:dyDescent="0.2">
      <c r="A4846" s="175" t="s">
        <v>4118</v>
      </c>
      <c r="B4846" s="174" t="s">
        <v>4117</v>
      </c>
      <c r="C4846" s="171" t="s">
        <v>4114</v>
      </c>
      <c r="D4846" s="171" t="s">
        <v>4113</v>
      </c>
      <c r="E4846" s="171" t="s">
        <v>4112</v>
      </c>
      <c r="F4846" s="182" t="s">
        <v>4116</v>
      </c>
      <c r="G4846" s="181" t="s">
        <v>4115</v>
      </c>
    </row>
    <row r="4847" spans="1:7" x14ac:dyDescent="0.2">
      <c r="A4847" s="162">
        <v>18</v>
      </c>
      <c r="B4847" s="128" t="s">
        <v>4271</v>
      </c>
      <c r="C4847" s="148">
        <v>8.56</v>
      </c>
      <c r="D4847" s="148">
        <v>18.649999999999999</v>
      </c>
      <c r="E4847" s="83">
        <v>117.99</v>
      </c>
      <c r="F4847" s="127">
        <v>0.3014</v>
      </c>
      <c r="G4847" s="161">
        <f>TRUNC(F4847*D4847,2)</f>
        <v>5.62</v>
      </c>
    </row>
    <row r="4848" spans="1:7" x14ac:dyDescent="0.2">
      <c r="A4848" s="149">
        <v>8</v>
      </c>
      <c r="B4848" s="138" t="s">
        <v>4141</v>
      </c>
      <c r="C4848" s="152">
        <v>5.65</v>
      </c>
      <c r="D4848" s="152">
        <v>12.31</v>
      </c>
      <c r="E4848" s="83">
        <v>117.99</v>
      </c>
      <c r="F4848" s="137">
        <v>0.2</v>
      </c>
      <c r="G4848" s="161">
        <f>TRUNC(F4848*D4848,2)</f>
        <v>2.46</v>
      </c>
    </row>
    <row r="4849" spans="1:7" x14ac:dyDescent="0.2">
      <c r="A4849" s="311" t="s">
        <v>4138</v>
      </c>
      <c r="B4849" s="311"/>
      <c r="C4849" s="311"/>
      <c r="D4849" s="311"/>
      <c r="E4849" s="311"/>
      <c r="F4849" s="311"/>
      <c r="G4849" s="155">
        <f>SUM(G4847:G4848)</f>
        <v>8.08</v>
      </c>
    </row>
    <row r="4850" spans="1:7" x14ac:dyDescent="0.2">
      <c r="G4850" s="144"/>
    </row>
    <row r="4851" spans="1:7" ht="21" x14ac:dyDescent="0.2">
      <c r="A4851" s="175" t="s">
        <v>4118</v>
      </c>
      <c r="B4851" s="174" t="s">
        <v>4130</v>
      </c>
      <c r="C4851" s="171" t="s">
        <v>4129</v>
      </c>
      <c r="D4851" s="171" t="s">
        <v>4128</v>
      </c>
      <c r="E4851" s="171" t="s">
        <v>4116</v>
      </c>
      <c r="F4851" s="173" t="s">
        <v>4127</v>
      </c>
      <c r="G4851" s="144"/>
    </row>
    <row r="4852" spans="1:7" x14ac:dyDescent="0.2">
      <c r="A4852" s="129">
        <v>1674</v>
      </c>
      <c r="B4852" s="128" t="s">
        <v>4369</v>
      </c>
      <c r="C4852" s="127" t="s">
        <v>3287</v>
      </c>
      <c r="D4852" s="137">
        <v>0.92</v>
      </c>
      <c r="E4852" s="127">
        <v>0.154</v>
      </c>
      <c r="F4852" s="127">
        <f>TRUNC(E4852*D4852,2)</f>
        <v>0.14000000000000001</v>
      </c>
      <c r="G4852" s="144"/>
    </row>
    <row r="4853" spans="1:7" x14ac:dyDescent="0.2">
      <c r="A4853" s="139">
        <v>1706</v>
      </c>
      <c r="B4853" s="138" t="s">
        <v>3821</v>
      </c>
      <c r="C4853" s="137" t="s">
        <v>3292</v>
      </c>
      <c r="D4853" s="137">
        <v>2.29</v>
      </c>
      <c r="E4853" s="137">
        <v>0.72599999999999998</v>
      </c>
      <c r="F4853" s="127">
        <f>TRUNC(E4853*D4853,2)</f>
        <v>1.66</v>
      </c>
      <c r="G4853" s="144"/>
    </row>
    <row r="4854" spans="1:7" x14ac:dyDescent="0.2">
      <c r="A4854" s="311" t="s">
        <v>4125</v>
      </c>
      <c r="B4854" s="311"/>
      <c r="C4854" s="311"/>
      <c r="D4854" s="311"/>
      <c r="E4854" s="311"/>
      <c r="F4854" s="165">
        <f>SUM(F4852:F4853)</f>
        <v>1.7999999999999998</v>
      </c>
      <c r="G4854" s="144"/>
    </row>
    <row r="4855" spans="1:7" x14ac:dyDescent="0.2">
      <c r="G4855" s="144"/>
    </row>
    <row r="4856" spans="1:7" x14ac:dyDescent="0.2">
      <c r="A4856" s="312" t="s">
        <v>4124</v>
      </c>
      <c r="B4856" s="312"/>
      <c r="C4856" s="312"/>
      <c r="D4856" s="312"/>
      <c r="E4856" s="312"/>
      <c r="F4856" s="173">
        <f>F4854+G4849</f>
        <v>9.879999999999999</v>
      </c>
      <c r="G4856" s="144"/>
    </row>
    <row r="4857" spans="1:7" ht="12.75" customHeight="1" x14ac:dyDescent="0.2">
      <c r="A4857" s="312" t="s">
        <v>4742</v>
      </c>
      <c r="B4857" s="312"/>
      <c r="C4857" s="312"/>
      <c r="D4857" s="312"/>
      <c r="E4857" s="313"/>
      <c r="F4857" s="180">
        <f>TRUNC('compos apresentar'!F4856*bdi!$D$19,2)</f>
        <v>2</v>
      </c>
      <c r="G4857" s="144"/>
    </row>
    <row r="4858" spans="1:7" x14ac:dyDescent="0.2">
      <c r="A4858" s="312" t="s">
        <v>4123</v>
      </c>
      <c r="B4858" s="312"/>
      <c r="C4858" s="312"/>
      <c r="D4858" s="312"/>
      <c r="E4858" s="312"/>
      <c r="F4858" s="179">
        <f>SUM(F4856:F4857)</f>
        <v>11.879999999999999</v>
      </c>
      <c r="G4858" s="144"/>
    </row>
    <row r="4859" spans="1:7" x14ac:dyDescent="0.2">
      <c r="A4859" s="178"/>
      <c r="B4859" s="178"/>
      <c r="C4859" s="178"/>
      <c r="D4859" s="178"/>
      <c r="E4859" s="178"/>
      <c r="F4859" s="178"/>
      <c r="G4859" s="144"/>
    </row>
    <row r="4860" spans="1:7" ht="31.5" x14ac:dyDescent="0.2">
      <c r="A4860" s="314" t="s">
        <v>5014</v>
      </c>
      <c r="B4860" s="314"/>
      <c r="C4860" s="314"/>
      <c r="D4860" s="314"/>
      <c r="E4860" s="314"/>
      <c r="F4860" s="314"/>
      <c r="G4860" s="171" t="s">
        <v>4131</v>
      </c>
    </row>
    <row r="4861" spans="1:7" x14ac:dyDescent="0.2">
      <c r="G4861" s="144"/>
    </row>
    <row r="4862" spans="1:7" ht="21" x14ac:dyDescent="0.2">
      <c r="A4862" s="175" t="s">
        <v>4118</v>
      </c>
      <c r="B4862" s="174" t="s">
        <v>4117</v>
      </c>
      <c r="C4862" s="171" t="s">
        <v>4114</v>
      </c>
      <c r="D4862" s="171" t="s">
        <v>4113</v>
      </c>
      <c r="E4862" s="171" t="s">
        <v>4112</v>
      </c>
      <c r="F4862" s="182" t="s">
        <v>4116</v>
      </c>
      <c r="G4862" s="181" t="s">
        <v>4115</v>
      </c>
    </row>
    <row r="4863" spans="1:7" x14ac:dyDescent="0.2">
      <c r="A4863" s="162">
        <v>5</v>
      </c>
      <c r="B4863" s="128" t="s">
        <v>4140</v>
      </c>
      <c r="C4863" s="148">
        <v>5.21</v>
      </c>
      <c r="D4863" s="148">
        <v>11.35</v>
      </c>
      <c r="E4863" s="83">
        <v>117.99</v>
      </c>
      <c r="F4863" s="127">
        <v>0.45400000000000001</v>
      </c>
      <c r="G4863" s="161">
        <f>TRUNC(F4863*D4863,2)</f>
        <v>5.15</v>
      </c>
    </row>
    <row r="4864" spans="1:7" x14ac:dyDescent="0.2">
      <c r="A4864" s="149">
        <v>4</v>
      </c>
      <c r="B4864" s="138" t="s">
        <v>4262</v>
      </c>
      <c r="C4864" s="152">
        <v>8.7100000000000009</v>
      </c>
      <c r="D4864" s="152">
        <v>18.98</v>
      </c>
      <c r="E4864" s="83">
        <v>117.99</v>
      </c>
      <c r="F4864" s="137">
        <v>0.45500000000000002</v>
      </c>
      <c r="G4864" s="161">
        <f>TRUNC(F4864*D4864,2)</f>
        <v>8.6300000000000008</v>
      </c>
    </row>
    <row r="4865" spans="1:7" x14ac:dyDescent="0.2">
      <c r="A4865" s="311" t="s">
        <v>4138</v>
      </c>
      <c r="B4865" s="311"/>
      <c r="C4865" s="311"/>
      <c r="D4865" s="311"/>
      <c r="E4865" s="311"/>
      <c r="F4865" s="311"/>
      <c r="G4865" s="155">
        <f>SUM(G4863:G4864)</f>
        <v>13.780000000000001</v>
      </c>
    </row>
    <row r="4866" spans="1:7" x14ac:dyDescent="0.2">
      <c r="G4866" s="144"/>
    </row>
    <row r="4867" spans="1:7" ht="21" x14ac:dyDescent="0.2">
      <c r="A4867" s="175" t="s">
        <v>4118</v>
      </c>
      <c r="B4867" s="174" t="s">
        <v>4130</v>
      </c>
      <c r="C4867" s="171" t="s">
        <v>4129</v>
      </c>
      <c r="D4867" s="171" t="s">
        <v>4128</v>
      </c>
      <c r="E4867" s="171" t="s">
        <v>4116</v>
      </c>
      <c r="F4867" s="173" t="s">
        <v>4127</v>
      </c>
      <c r="G4867" s="144"/>
    </row>
    <row r="4868" spans="1:7" ht="67.5" x14ac:dyDescent="0.2">
      <c r="A4868" s="129">
        <v>87337</v>
      </c>
      <c r="B4868" s="128" t="s">
        <v>4078</v>
      </c>
      <c r="C4868" s="127" t="s">
        <v>3362</v>
      </c>
      <c r="D4868" s="137">
        <v>501.25</v>
      </c>
      <c r="E4868" s="127">
        <v>1.634E-2</v>
      </c>
      <c r="F4868" s="127">
        <f>TRUNC(E4868*D4868,2)</f>
        <v>8.19</v>
      </c>
      <c r="G4868" s="144"/>
    </row>
    <row r="4869" spans="1:7" x14ac:dyDescent="0.2">
      <c r="A4869" s="311" t="s">
        <v>4125</v>
      </c>
      <c r="B4869" s="311"/>
      <c r="C4869" s="311"/>
      <c r="D4869" s="311"/>
      <c r="E4869" s="311"/>
      <c r="F4869" s="165">
        <f>SUM(F4868:F4868)</f>
        <v>8.19</v>
      </c>
      <c r="G4869" s="144"/>
    </row>
    <row r="4870" spans="1:7" x14ac:dyDescent="0.2">
      <c r="G4870" s="144"/>
    </row>
    <row r="4871" spans="1:7" x14ac:dyDescent="0.2">
      <c r="A4871" s="312" t="s">
        <v>4124</v>
      </c>
      <c r="B4871" s="312"/>
      <c r="C4871" s="312"/>
      <c r="D4871" s="312"/>
      <c r="E4871" s="312"/>
      <c r="F4871" s="173">
        <f>F4869+G4865</f>
        <v>21.97</v>
      </c>
      <c r="G4871" s="144"/>
    </row>
    <row r="4872" spans="1:7" x14ac:dyDescent="0.2">
      <c r="A4872" s="312" t="s">
        <v>4742</v>
      </c>
      <c r="B4872" s="312"/>
      <c r="C4872" s="312"/>
      <c r="D4872" s="312"/>
      <c r="E4872" s="313"/>
      <c r="F4872" s="180">
        <f>TRUNC('compos apresentar'!F4871*bdi!$D$19,2)</f>
        <v>4.46</v>
      </c>
      <c r="G4872" s="144"/>
    </row>
    <row r="4873" spans="1:7" x14ac:dyDescent="0.2">
      <c r="A4873" s="312" t="s">
        <v>4123</v>
      </c>
      <c r="B4873" s="312"/>
      <c r="C4873" s="312"/>
      <c r="D4873" s="312"/>
      <c r="E4873" s="312"/>
      <c r="F4873" s="179">
        <f>SUM(F4871:F4872)</f>
        <v>26.43</v>
      </c>
      <c r="G4873" s="144"/>
    </row>
    <row r="4874" spans="1:7" x14ac:dyDescent="0.2">
      <c r="A4874" s="178"/>
      <c r="B4874" s="178"/>
      <c r="C4874" s="178"/>
      <c r="D4874" s="178"/>
      <c r="E4874" s="178"/>
      <c r="F4874" s="178"/>
      <c r="G4874" s="144"/>
    </row>
    <row r="4875" spans="1:7" x14ac:dyDescent="0.2">
      <c r="G4875" s="144"/>
    </row>
    <row r="4876" spans="1:7" ht="31.5" x14ac:dyDescent="0.2">
      <c r="A4876" s="314" t="s">
        <v>4555</v>
      </c>
      <c r="B4876" s="314"/>
      <c r="C4876" s="314"/>
      <c r="D4876" s="314"/>
      <c r="E4876" s="314"/>
      <c r="F4876" s="314"/>
      <c r="G4876" s="171" t="s">
        <v>4188</v>
      </c>
    </row>
    <row r="4877" spans="1:7" x14ac:dyDescent="0.2">
      <c r="G4877" s="144"/>
    </row>
    <row r="4878" spans="1:7" ht="21" x14ac:dyDescent="0.2">
      <c r="A4878" s="175" t="s">
        <v>4118</v>
      </c>
      <c r="B4878" s="174" t="s">
        <v>4117</v>
      </c>
      <c r="C4878" s="171" t="s">
        <v>4114</v>
      </c>
      <c r="D4878" s="171" t="s">
        <v>4113</v>
      </c>
      <c r="E4878" s="171" t="s">
        <v>4112</v>
      </c>
      <c r="F4878" s="182" t="s">
        <v>4116</v>
      </c>
      <c r="G4878" s="181" t="s">
        <v>4115</v>
      </c>
    </row>
    <row r="4879" spans="1:7" x14ac:dyDescent="0.2">
      <c r="A4879" s="162">
        <v>5</v>
      </c>
      <c r="B4879" s="128" t="s">
        <v>4140</v>
      </c>
      <c r="C4879" s="148">
        <v>5.12</v>
      </c>
      <c r="D4879" s="148">
        <v>11.16</v>
      </c>
      <c r="E4879" s="83">
        <v>117.99</v>
      </c>
      <c r="F4879" s="127">
        <v>0.39400000000000002</v>
      </c>
      <c r="G4879" s="161">
        <f>TRUNC(F4879*D4879,2)</f>
        <v>4.3899999999999997</v>
      </c>
    </row>
    <row r="4880" spans="1:7" x14ac:dyDescent="0.2">
      <c r="A4880" s="149">
        <v>4</v>
      </c>
      <c r="B4880" s="138" t="s">
        <v>4262</v>
      </c>
      <c r="C4880" s="152">
        <v>8.56</v>
      </c>
      <c r="D4880" s="152">
        <v>18.649999999999999</v>
      </c>
      <c r="E4880" s="83">
        <v>117.99</v>
      </c>
      <c r="F4880" s="137">
        <v>0.35899999999999999</v>
      </c>
      <c r="G4880" s="161">
        <f>TRUNC(F4880*D4880,2)</f>
        <v>6.69</v>
      </c>
    </row>
    <row r="4881" spans="1:7" x14ac:dyDescent="0.2">
      <c r="A4881" s="311" t="s">
        <v>4138</v>
      </c>
      <c r="B4881" s="311"/>
      <c r="C4881" s="311"/>
      <c r="D4881" s="311"/>
      <c r="E4881" s="311"/>
      <c r="F4881" s="311"/>
      <c r="G4881" s="155">
        <f>SUM(G4879:G4880)</f>
        <v>11.08</v>
      </c>
    </row>
    <row r="4882" spans="1:7" x14ac:dyDescent="0.2">
      <c r="G4882" s="144"/>
    </row>
    <row r="4883" spans="1:7" ht="21" x14ac:dyDescent="0.2">
      <c r="A4883" s="175" t="s">
        <v>4118</v>
      </c>
      <c r="B4883" s="174" t="s">
        <v>4130</v>
      </c>
      <c r="C4883" s="171" t="s">
        <v>4129</v>
      </c>
      <c r="D4883" s="171" t="s">
        <v>4128</v>
      </c>
      <c r="E4883" s="171" t="s">
        <v>4116</v>
      </c>
      <c r="F4883" s="173" t="s">
        <v>4127</v>
      </c>
      <c r="G4883" s="144"/>
    </row>
    <row r="4884" spans="1:7" x14ac:dyDescent="0.2">
      <c r="A4884" s="129">
        <v>1215</v>
      </c>
      <c r="B4884" s="128" t="s">
        <v>4134</v>
      </c>
      <c r="C4884" s="127" t="s">
        <v>3292</v>
      </c>
      <c r="D4884" s="137">
        <v>0.54</v>
      </c>
      <c r="E4884" s="127">
        <v>0.16400000000000001</v>
      </c>
      <c r="F4884" s="127">
        <f>TRUNC(E4884*D4884,2)</f>
        <v>0.08</v>
      </c>
      <c r="G4884" s="144"/>
    </row>
    <row r="4885" spans="1:7" x14ac:dyDescent="0.2">
      <c r="A4885" s="139">
        <v>1221</v>
      </c>
      <c r="B4885" s="138" t="s">
        <v>3336</v>
      </c>
      <c r="C4885" s="137" t="s">
        <v>3292</v>
      </c>
      <c r="D4885" s="137">
        <v>0.82</v>
      </c>
      <c r="E4885" s="137">
        <v>0.16259999999999999</v>
      </c>
      <c r="F4885" s="127">
        <f>TRUNC(E4885*D4885,2)</f>
        <v>0.13</v>
      </c>
      <c r="G4885" s="144"/>
    </row>
    <row r="4886" spans="1:7" x14ac:dyDescent="0.2">
      <c r="A4886" s="139">
        <v>104</v>
      </c>
      <c r="B4886" s="138" t="s">
        <v>4282</v>
      </c>
      <c r="C4886" s="137" t="s">
        <v>3285</v>
      </c>
      <c r="D4886" s="137">
        <v>146.28</v>
      </c>
      <c r="E4886" s="137">
        <v>1.4E-3</v>
      </c>
      <c r="F4886" s="127">
        <f>TRUNC(E4886*D4886,2)</f>
        <v>0.2</v>
      </c>
      <c r="G4886" s="144"/>
    </row>
    <row r="4887" spans="1:7" x14ac:dyDescent="0.2">
      <c r="A4887" s="311" t="s">
        <v>4125</v>
      </c>
      <c r="B4887" s="311"/>
      <c r="C4887" s="311"/>
      <c r="D4887" s="311"/>
      <c r="E4887" s="311"/>
      <c r="F4887" s="165">
        <f>SUM(F4884:F4886)</f>
        <v>0.41000000000000003</v>
      </c>
      <c r="G4887" s="144"/>
    </row>
    <row r="4888" spans="1:7" x14ac:dyDescent="0.2">
      <c r="G4888" s="144"/>
    </row>
    <row r="4889" spans="1:7" x14ac:dyDescent="0.2">
      <c r="A4889" s="312" t="s">
        <v>4124</v>
      </c>
      <c r="B4889" s="312"/>
      <c r="C4889" s="312"/>
      <c r="D4889" s="312"/>
      <c r="E4889" s="312"/>
      <c r="F4889" s="173">
        <f>F4887+G4881</f>
        <v>11.49</v>
      </c>
      <c r="G4889" s="144"/>
    </row>
    <row r="4890" spans="1:7" ht="12.75" customHeight="1" x14ac:dyDescent="0.2">
      <c r="A4890" s="312" t="s">
        <v>4742</v>
      </c>
      <c r="B4890" s="312"/>
      <c r="C4890" s="312"/>
      <c r="D4890" s="312"/>
      <c r="E4890" s="313"/>
      <c r="F4890" s="180">
        <f>TRUNC('compos apresentar'!F4889*bdi!$D$19,2)</f>
        <v>2.33</v>
      </c>
      <c r="G4890" s="144"/>
    </row>
    <row r="4891" spans="1:7" x14ac:dyDescent="0.2">
      <c r="A4891" s="312" t="s">
        <v>4123</v>
      </c>
      <c r="B4891" s="312"/>
      <c r="C4891" s="312"/>
      <c r="D4891" s="312"/>
      <c r="E4891" s="312"/>
      <c r="F4891" s="179">
        <f>SUM(F4889:F4890)</f>
        <v>13.82</v>
      </c>
      <c r="G4891" s="144"/>
    </row>
    <row r="4892" spans="1:7" x14ac:dyDescent="0.2">
      <c r="G4892" s="144"/>
    </row>
    <row r="4893" spans="1:7" x14ac:dyDescent="0.2">
      <c r="G4893" s="144"/>
    </row>
    <row r="4894" spans="1:7" ht="31.5" x14ac:dyDescent="0.2">
      <c r="A4894" s="314" t="s">
        <v>4554</v>
      </c>
      <c r="B4894" s="314"/>
      <c r="C4894" s="314"/>
      <c r="D4894" s="314"/>
      <c r="E4894" s="314"/>
      <c r="F4894" s="314"/>
      <c r="G4894" s="171" t="s">
        <v>4196</v>
      </c>
    </row>
    <row r="4895" spans="1:7" x14ac:dyDescent="0.2">
      <c r="G4895" s="144"/>
    </row>
    <row r="4896" spans="1:7" x14ac:dyDescent="0.2">
      <c r="G4896" s="144"/>
    </row>
    <row r="4897" spans="1:7" ht="21" x14ac:dyDescent="0.2">
      <c r="A4897" s="175" t="s">
        <v>4118</v>
      </c>
      <c r="B4897" s="174" t="s">
        <v>4117</v>
      </c>
      <c r="C4897" s="171" t="s">
        <v>4114</v>
      </c>
      <c r="D4897" s="171" t="s">
        <v>4113</v>
      </c>
      <c r="E4897" s="171" t="s">
        <v>4112</v>
      </c>
      <c r="F4897" s="182" t="s">
        <v>4116</v>
      </c>
      <c r="G4897" s="181" t="s">
        <v>4115</v>
      </c>
    </row>
    <row r="4898" spans="1:7" x14ac:dyDescent="0.2">
      <c r="A4898" s="162">
        <v>4</v>
      </c>
      <c r="B4898" s="128" t="s">
        <v>4262</v>
      </c>
      <c r="C4898" s="152">
        <v>8.56</v>
      </c>
      <c r="D4898" s="152">
        <v>18.649999999999999</v>
      </c>
      <c r="E4898" s="83">
        <v>117.99</v>
      </c>
      <c r="F4898" s="127">
        <v>0.30299999999999999</v>
      </c>
      <c r="G4898" s="161">
        <f>TRUNC(F4898*D4898,2)</f>
        <v>5.65</v>
      </c>
    </row>
    <row r="4899" spans="1:7" x14ac:dyDescent="0.2">
      <c r="A4899" s="149">
        <v>5</v>
      </c>
      <c r="B4899" s="138" t="s">
        <v>4140</v>
      </c>
      <c r="C4899" s="148">
        <v>5.12</v>
      </c>
      <c r="D4899" s="148">
        <v>11.16</v>
      </c>
      <c r="E4899" s="83">
        <v>117.99</v>
      </c>
      <c r="F4899" s="137">
        <v>0.29899999999999999</v>
      </c>
      <c r="G4899" s="161">
        <f>TRUNC(F4899*D4899,2)</f>
        <v>3.33</v>
      </c>
    </row>
    <row r="4900" spans="1:7" x14ac:dyDescent="0.2">
      <c r="A4900" s="311" t="s">
        <v>4138</v>
      </c>
      <c r="B4900" s="311"/>
      <c r="C4900" s="311"/>
      <c r="D4900" s="311"/>
      <c r="E4900" s="311"/>
      <c r="F4900" s="311"/>
      <c r="G4900" s="155">
        <f>SUM(G4898:G4899)</f>
        <v>8.98</v>
      </c>
    </row>
    <row r="4901" spans="1:7" x14ac:dyDescent="0.2">
      <c r="G4901" s="144"/>
    </row>
    <row r="4902" spans="1:7" ht="21" x14ac:dyDescent="0.2">
      <c r="A4902" s="175" t="s">
        <v>4118</v>
      </c>
      <c r="B4902" s="174" t="s">
        <v>4130</v>
      </c>
      <c r="C4902" s="171" t="s">
        <v>4129</v>
      </c>
      <c r="D4902" s="171" t="s">
        <v>4128</v>
      </c>
      <c r="E4902" s="171" t="s">
        <v>4116</v>
      </c>
      <c r="F4902" s="173" t="s">
        <v>4127</v>
      </c>
      <c r="G4902" s="144"/>
    </row>
    <row r="4903" spans="1:7" x14ac:dyDescent="0.2">
      <c r="A4903" s="129">
        <v>104</v>
      </c>
      <c r="B4903" s="128" t="s">
        <v>4282</v>
      </c>
      <c r="C4903" s="127" t="s">
        <v>3285</v>
      </c>
      <c r="D4903" s="137">
        <v>146.28</v>
      </c>
      <c r="E4903" s="127">
        <v>4.5999999999999999E-3</v>
      </c>
      <c r="F4903" s="127">
        <f>TRUNC(E4903*D4903,2)</f>
        <v>0.67</v>
      </c>
      <c r="G4903" s="144"/>
    </row>
    <row r="4904" spans="1:7" x14ac:dyDescent="0.2">
      <c r="A4904" s="139">
        <v>1221</v>
      </c>
      <c r="B4904" s="138" t="s">
        <v>3336</v>
      </c>
      <c r="C4904" s="137" t="s">
        <v>3292</v>
      </c>
      <c r="D4904" s="137">
        <v>0.82</v>
      </c>
      <c r="E4904" s="137">
        <v>0.34</v>
      </c>
      <c r="F4904" s="127">
        <f>TRUNC(E4904*D4904,2)</f>
        <v>0.27</v>
      </c>
      <c r="G4904" s="144"/>
    </row>
    <row r="4905" spans="1:7" x14ac:dyDescent="0.2">
      <c r="A4905" s="139">
        <v>1215</v>
      </c>
      <c r="B4905" s="138" t="s">
        <v>4134</v>
      </c>
      <c r="C4905" s="137" t="s">
        <v>3292</v>
      </c>
      <c r="D4905" s="137">
        <v>0.54</v>
      </c>
      <c r="E4905" s="137">
        <v>0.35</v>
      </c>
      <c r="F4905" s="127">
        <f>TRUNC(E4905*D4905,2)</f>
        <v>0.18</v>
      </c>
      <c r="G4905" s="144"/>
    </row>
    <row r="4906" spans="1:7" x14ac:dyDescent="0.2">
      <c r="A4906" s="139">
        <v>2031</v>
      </c>
      <c r="B4906" s="138" t="s">
        <v>3697</v>
      </c>
      <c r="C4906" s="137" t="s">
        <v>3287</v>
      </c>
      <c r="D4906" s="137">
        <v>2.61</v>
      </c>
      <c r="E4906" s="137">
        <v>3</v>
      </c>
      <c r="F4906" s="127">
        <f>TRUNC(E4906*D4906,2)</f>
        <v>7.83</v>
      </c>
      <c r="G4906" s="144"/>
    </row>
    <row r="4907" spans="1:7" x14ac:dyDescent="0.2">
      <c r="A4907" s="311" t="s">
        <v>4125</v>
      </c>
      <c r="B4907" s="311"/>
      <c r="C4907" s="311"/>
      <c r="D4907" s="311"/>
      <c r="E4907" s="311"/>
      <c r="F4907" s="165">
        <f>SUM(F4903:F4906)</f>
        <v>8.9499999999999993</v>
      </c>
      <c r="G4907" s="144"/>
    </row>
    <row r="4908" spans="1:7" x14ac:dyDescent="0.2">
      <c r="G4908" s="144"/>
    </row>
    <row r="4909" spans="1:7" x14ac:dyDescent="0.2">
      <c r="A4909" s="312" t="s">
        <v>4124</v>
      </c>
      <c r="B4909" s="312"/>
      <c r="C4909" s="312"/>
      <c r="D4909" s="312"/>
      <c r="E4909" s="312"/>
      <c r="F4909" s="173">
        <f>F4907+G4900</f>
        <v>17.93</v>
      </c>
      <c r="G4909" s="144"/>
    </row>
    <row r="4910" spans="1:7" ht="12.75" customHeight="1" x14ac:dyDescent="0.2">
      <c r="A4910" s="312" t="s">
        <v>4742</v>
      </c>
      <c r="B4910" s="312"/>
      <c r="C4910" s="312"/>
      <c r="D4910" s="312"/>
      <c r="E4910" s="313"/>
      <c r="F4910" s="180">
        <f>TRUNC('compos apresentar'!F4909*bdi!$D$19,2)</f>
        <v>3.64</v>
      </c>
      <c r="G4910" s="144"/>
    </row>
    <row r="4911" spans="1:7" x14ac:dyDescent="0.2">
      <c r="A4911" s="312" t="s">
        <v>4123</v>
      </c>
      <c r="B4911" s="312"/>
      <c r="C4911" s="312"/>
      <c r="D4911" s="312"/>
      <c r="E4911" s="312"/>
      <c r="F4911" s="179">
        <f>SUM(F4909:F4910)</f>
        <v>21.57</v>
      </c>
      <c r="G4911" s="144"/>
    </row>
    <row r="4912" spans="1:7" x14ac:dyDescent="0.2">
      <c r="G4912" s="144"/>
    </row>
    <row r="4913" spans="1:7" ht="31.5" x14ac:dyDescent="0.2">
      <c r="A4913" s="314" t="s">
        <v>4553</v>
      </c>
      <c r="B4913" s="314"/>
      <c r="C4913" s="314"/>
      <c r="D4913" s="314"/>
      <c r="E4913" s="314"/>
      <c r="F4913" s="314"/>
      <c r="G4913" s="171" t="s">
        <v>4131</v>
      </c>
    </row>
    <row r="4914" spans="1:7" x14ac:dyDescent="0.2">
      <c r="G4914" s="144"/>
    </row>
    <row r="4915" spans="1:7" ht="21" x14ac:dyDescent="0.2">
      <c r="A4915" s="175" t="s">
        <v>4118</v>
      </c>
      <c r="B4915" s="174" t="s">
        <v>4117</v>
      </c>
      <c r="C4915" s="171" t="s">
        <v>4114</v>
      </c>
      <c r="D4915" s="171" t="s">
        <v>4113</v>
      </c>
      <c r="E4915" s="171" t="s">
        <v>4112</v>
      </c>
      <c r="F4915" s="182" t="s">
        <v>4116</v>
      </c>
      <c r="G4915" s="181" t="s">
        <v>4115</v>
      </c>
    </row>
    <row r="4916" spans="1:7" x14ac:dyDescent="0.2">
      <c r="A4916" s="162">
        <v>4</v>
      </c>
      <c r="B4916" s="128" t="s">
        <v>4262</v>
      </c>
      <c r="C4916" s="152">
        <v>8.56</v>
      </c>
      <c r="D4916" s="152">
        <v>18.649999999999999</v>
      </c>
      <c r="E4916" s="83">
        <v>117.99</v>
      </c>
      <c r="F4916" s="127">
        <v>0.35</v>
      </c>
      <c r="G4916" s="161">
        <f>TRUNC(F4916*D4916,2)</f>
        <v>6.52</v>
      </c>
    </row>
    <row r="4917" spans="1:7" x14ac:dyDescent="0.2">
      <c r="A4917" s="149">
        <v>5</v>
      </c>
      <c r="B4917" s="138" t="s">
        <v>4140</v>
      </c>
      <c r="C4917" s="148">
        <v>5.12</v>
      </c>
      <c r="D4917" s="148">
        <v>11.16</v>
      </c>
      <c r="E4917" s="83">
        <v>117.99</v>
      </c>
      <c r="F4917" s="137">
        <v>0.45150000000000001</v>
      </c>
      <c r="G4917" s="161">
        <f>TRUNC(F4917*D4917,2)</f>
        <v>5.03</v>
      </c>
    </row>
    <row r="4918" spans="1:7" x14ac:dyDescent="0.2">
      <c r="A4918" s="311" t="s">
        <v>4138</v>
      </c>
      <c r="B4918" s="311"/>
      <c r="C4918" s="311"/>
      <c r="D4918" s="311"/>
      <c r="E4918" s="311"/>
      <c r="F4918" s="311"/>
      <c r="G4918" s="155">
        <f>SUM(G4916:G4917)</f>
        <v>11.55</v>
      </c>
    </row>
    <row r="4919" spans="1:7" x14ac:dyDescent="0.2">
      <c r="G4919" s="144"/>
    </row>
    <row r="4920" spans="1:7" ht="21" x14ac:dyDescent="0.2">
      <c r="A4920" s="175" t="s">
        <v>4118</v>
      </c>
      <c r="B4920" s="174" t="s">
        <v>4130</v>
      </c>
      <c r="C4920" s="171" t="s">
        <v>4129</v>
      </c>
      <c r="D4920" s="171" t="s">
        <v>4128</v>
      </c>
      <c r="E4920" s="171" t="s">
        <v>4116</v>
      </c>
      <c r="F4920" s="173" t="s">
        <v>4127</v>
      </c>
      <c r="G4920" s="144"/>
    </row>
    <row r="4921" spans="1:7" x14ac:dyDescent="0.2">
      <c r="A4921" s="129">
        <v>104</v>
      </c>
      <c r="B4921" s="128" t="s">
        <v>4282</v>
      </c>
      <c r="C4921" s="127" t="s">
        <v>3285</v>
      </c>
      <c r="D4921" s="137">
        <v>146.28</v>
      </c>
      <c r="E4921" s="127">
        <v>2.5749999999999999E-2</v>
      </c>
      <c r="F4921" s="127">
        <f>TRUNC(E4921*D4921,2)</f>
        <v>3.76</v>
      </c>
      <c r="G4921" s="144"/>
    </row>
    <row r="4922" spans="1:7" x14ac:dyDescent="0.2">
      <c r="A4922" s="139">
        <v>1215</v>
      </c>
      <c r="B4922" s="138" t="s">
        <v>4134</v>
      </c>
      <c r="C4922" s="137" t="s">
        <v>3292</v>
      </c>
      <c r="D4922" s="137">
        <v>0.54</v>
      </c>
      <c r="E4922" s="137">
        <v>7.44</v>
      </c>
      <c r="F4922" s="127">
        <f>TRUNC(E4922*D4922,2)</f>
        <v>4.01</v>
      </c>
      <c r="G4922" s="144"/>
    </row>
    <row r="4923" spans="1:7" x14ac:dyDescent="0.2">
      <c r="A4923" s="311" t="s">
        <v>4125</v>
      </c>
      <c r="B4923" s="311"/>
      <c r="C4923" s="311"/>
      <c r="D4923" s="311"/>
      <c r="E4923" s="311"/>
      <c r="F4923" s="165">
        <f>SUM(F4921:F4922)</f>
        <v>7.77</v>
      </c>
      <c r="G4923" s="144"/>
    </row>
    <row r="4924" spans="1:7" x14ac:dyDescent="0.2">
      <c r="G4924" s="144"/>
    </row>
    <row r="4925" spans="1:7" x14ac:dyDescent="0.2">
      <c r="A4925" s="312" t="s">
        <v>4124</v>
      </c>
      <c r="B4925" s="312"/>
      <c r="C4925" s="312"/>
      <c r="D4925" s="312"/>
      <c r="E4925" s="312"/>
      <c r="F4925" s="173">
        <f>F4923+G4918</f>
        <v>19.32</v>
      </c>
      <c r="G4925" s="144"/>
    </row>
    <row r="4926" spans="1:7" ht="12.75" customHeight="1" x14ac:dyDescent="0.2">
      <c r="A4926" s="312" t="s">
        <v>4742</v>
      </c>
      <c r="B4926" s="312"/>
      <c r="C4926" s="312"/>
      <c r="D4926" s="312"/>
      <c r="E4926" s="313"/>
      <c r="F4926" s="180">
        <f>TRUNC('compos apresentar'!F4925*bdi!$D$19,2)</f>
        <v>3.92</v>
      </c>
      <c r="G4926" s="144"/>
    </row>
    <row r="4927" spans="1:7" x14ac:dyDescent="0.2">
      <c r="A4927" s="312" t="s">
        <v>4123</v>
      </c>
      <c r="B4927" s="312"/>
      <c r="C4927" s="312"/>
      <c r="D4927" s="312"/>
      <c r="E4927" s="312"/>
      <c r="F4927" s="179">
        <f>SUM(F4925:F4926)</f>
        <v>23.240000000000002</v>
      </c>
      <c r="G4927" s="144"/>
    </row>
    <row r="4928" spans="1:7" x14ac:dyDescent="0.2">
      <c r="A4928" s="178"/>
      <c r="B4928" s="178"/>
      <c r="C4928" s="178"/>
      <c r="D4928" s="178"/>
      <c r="E4928" s="178"/>
      <c r="F4928" s="178"/>
      <c r="G4928" s="144"/>
    </row>
    <row r="4929" spans="1:7" ht="31.5" x14ac:dyDescent="0.2">
      <c r="A4929" s="314" t="s">
        <v>5015</v>
      </c>
      <c r="B4929" s="314"/>
      <c r="C4929" s="314"/>
      <c r="D4929" s="314"/>
      <c r="E4929" s="314"/>
      <c r="F4929" s="314"/>
      <c r="G4929" s="171" t="s">
        <v>4279</v>
      </c>
    </row>
    <row r="4930" spans="1:7" x14ac:dyDescent="0.2">
      <c r="G4930" s="144"/>
    </row>
    <row r="4931" spans="1:7" x14ac:dyDescent="0.2">
      <c r="G4931" s="144"/>
    </row>
    <row r="4932" spans="1:7" ht="21" x14ac:dyDescent="0.2">
      <c r="A4932" s="175" t="s">
        <v>4118</v>
      </c>
      <c r="B4932" s="174" t="s">
        <v>4117</v>
      </c>
      <c r="C4932" s="171" t="s">
        <v>4114</v>
      </c>
      <c r="D4932" s="171" t="s">
        <v>4113</v>
      </c>
      <c r="E4932" s="171" t="s">
        <v>4112</v>
      </c>
      <c r="F4932" s="182" t="s">
        <v>4116</v>
      </c>
      <c r="G4932" s="181" t="s">
        <v>4115</v>
      </c>
    </row>
    <row r="4933" spans="1:7" x14ac:dyDescent="0.2">
      <c r="A4933" s="162">
        <v>2</v>
      </c>
      <c r="B4933" s="128" t="s">
        <v>5016</v>
      </c>
      <c r="C4933" s="152">
        <v>9.5</v>
      </c>
      <c r="D4933" s="152">
        <v>20.7</v>
      </c>
      <c r="E4933" s="152">
        <v>74.45</v>
      </c>
      <c r="F4933" s="127">
        <v>1.0004999999999999</v>
      </c>
      <c r="G4933" s="161">
        <f>TRUNC(F4933*D4933,2)</f>
        <v>20.71</v>
      </c>
    </row>
    <row r="4934" spans="1:7" x14ac:dyDescent="0.2">
      <c r="A4934" s="311" t="s">
        <v>4138</v>
      </c>
      <c r="B4934" s="311"/>
      <c r="C4934" s="311"/>
      <c r="D4934" s="311"/>
      <c r="E4934" s="311"/>
      <c r="F4934" s="311"/>
      <c r="G4934" s="155">
        <f>SUM(G4933)</f>
        <v>20.71</v>
      </c>
    </row>
    <row r="4935" spans="1:7" x14ac:dyDescent="0.2">
      <c r="G4935" s="144"/>
    </row>
    <row r="4936" spans="1:7" x14ac:dyDescent="0.2">
      <c r="A4936" s="312" t="s">
        <v>4124</v>
      </c>
      <c r="B4936" s="312"/>
      <c r="C4936" s="312"/>
      <c r="D4936" s="312"/>
      <c r="E4936" s="312"/>
      <c r="F4936" s="173">
        <f>G4934</f>
        <v>20.71</v>
      </c>
      <c r="G4936" s="144"/>
    </row>
    <row r="4937" spans="1:7" x14ac:dyDescent="0.2">
      <c r="A4937" s="312" t="s">
        <v>4742</v>
      </c>
      <c r="B4937" s="312"/>
      <c r="C4937" s="312"/>
      <c r="D4937" s="312"/>
      <c r="E4937" s="313"/>
      <c r="F4937" s="180">
        <f>TRUNC('compos apresentar'!F4936*bdi!$D$19,2)</f>
        <v>4.21</v>
      </c>
      <c r="G4937" s="144"/>
    </row>
    <row r="4938" spans="1:7" x14ac:dyDescent="0.2">
      <c r="A4938" s="312" t="s">
        <v>4123</v>
      </c>
      <c r="B4938" s="312"/>
      <c r="C4938" s="312"/>
      <c r="D4938" s="312"/>
      <c r="E4938" s="312"/>
      <c r="F4938" s="179">
        <f>SUM(F4936:F4937)</f>
        <v>24.92</v>
      </c>
      <c r="G4938" s="144"/>
    </row>
    <row r="4939" spans="1:7" x14ac:dyDescent="0.2">
      <c r="A4939" s="178"/>
      <c r="B4939" s="178"/>
      <c r="C4939" s="178"/>
      <c r="D4939" s="178"/>
      <c r="E4939" s="178"/>
      <c r="F4939" s="178"/>
      <c r="G4939" s="144"/>
    </row>
    <row r="4940" spans="1:7" ht="15" customHeight="1" x14ac:dyDescent="0.2">
      <c r="G4940" s="144"/>
    </row>
    <row r="4941" spans="1:7" ht="31.5" x14ac:dyDescent="0.2">
      <c r="A4941" s="314" t="s">
        <v>4552</v>
      </c>
      <c r="B4941" s="314"/>
      <c r="C4941" s="314"/>
      <c r="D4941" s="314"/>
      <c r="E4941" s="314"/>
      <c r="F4941" s="314"/>
      <c r="G4941" s="171" t="s">
        <v>4279</v>
      </c>
    </row>
    <row r="4942" spans="1:7" x14ac:dyDescent="0.2">
      <c r="G4942" s="144"/>
    </row>
    <row r="4943" spans="1:7" x14ac:dyDescent="0.2">
      <c r="G4943" s="144"/>
    </row>
    <row r="4944" spans="1:7" ht="21" x14ac:dyDescent="0.2">
      <c r="A4944" s="175" t="s">
        <v>4118</v>
      </c>
      <c r="B4944" s="174" t="s">
        <v>4117</v>
      </c>
      <c r="C4944" s="171" t="s">
        <v>4114</v>
      </c>
      <c r="D4944" s="171" t="s">
        <v>4113</v>
      </c>
      <c r="E4944" s="171" t="s">
        <v>4112</v>
      </c>
      <c r="F4944" s="182" t="s">
        <v>4116</v>
      </c>
      <c r="G4944" s="181" t="s">
        <v>4115</v>
      </c>
    </row>
    <row r="4945" spans="1:7" x14ac:dyDescent="0.2">
      <c r="A4945" s="162">
        <v>1</v>
      </c>
      <c r="B4945" s="128" t="s">
        <v>3941</v>
      </c>
      <c r="C4945" s="152">
        <v>42.29</v>
      </c>
      <c r="D4945" s="152">
        <v>73.77</v>
      </c>
      <c r="E4945" s="152">
        <v>74.45</v>
      </c>
      <c r="F4945" s="127">
        <v>1.0218</v>
      </c>
      <c r="G4945" s="161">
        <f>TRUNC(F4945*D4945,2)</f>
        <v>75.37</v>
      </c>
    </row>
    <row r="4946" spans="1:7" x14ac:dyDescent="0.2">
      <c r="A4946" s="311" t="s">
        <v>4138</v>
      </c>
      <c r="B4946" s="311"/>
      <c r="C4946" s="311"/>
      <c r="D4946" s="311"/>
      <c r="E4946" s="311"/>
      <c r="F4946" s="311"/>
      <c r="G4946" s="155">
        <f>SUM(G4945)</f>
        <v>75.37</v>
      </c>
    </row>
    <row r="4947" spans="1:7" x14ac:dyDescent="0.2">
      <c r="G4947" s="144"/>
    </row>
    <row r="4948" spans="1:7" x14ac:dyDescent="0.2">
      <c r="A4948" s="312" t="s">
        <v>4124</v>
      </c>
      <c r="B4948" s="312"/>
      <c r="C4948" s="312"/>
      <c r="D4948" s="312"/>
      <c r="E4948" s="312"/>
      <c r="F4948" s="173">
        <f>G4946</f>
        <v>75.37</v>
      </c>
      <c r="G4948" s="144"/>
    </row>
    <row r="4949" spans="1:7" ht="12.75" customHeight="1" x14ac:dyDescent="0.2">
      <c r="A4949" s="312" t="s">
        <v>4742</v>
      </c>
      <c r="B4949" s="312"/>
      <c r="C4949" s="312"/>
      <c r="D4949" s="312"/>
      <c r="E4949" s="313"/>
      <c r="F4949" s="180">
        <f>TRUNC('compos apresentar'!F4948*bdi!$D$19,2)</f>
        <v>15.33</v>
      </c>
      <c r="G4949" s="144"/>
    </row>
    <row r="4950" spans="1:7" x14ac:dyDescent="0.2">
      <c r="A4950" s="312" t="s">
        <v>4123</v>
      </c>
      <c r="B4950" s="312"/>
      <c r="C4950" s="312"/>
      <c r="D4950" s="312"/>
      <c r="E4950" s="312"/>
      <c r="F4950" s="179">
        <f>SUM(F4948:F4949)</f>
        <v>90.7</v>
      </c>
      <c r="G4950" s="144"/>
    </row>
    <row r="4951" spans="1:7" x14ac:dyDescent="0.2">
      <c r="G4951" s="144"/>
    </row>
    <row r="4952" spans="1:7" x14ac:dyDescent="0.2">
      <c r="G4952" s="144"/>
    </row>
    <row r="4953" spans="1:7" ht="31.5" x14ac:dyDescent="0.2">
      <c r="A4953" s="314" t="s">
        <v>4551</v>
      </c>
      <c r="B4953" s="314"/>
      <c r="C4953" s="314"/>
      <c r="D4953" s="314"/>
      <c r="E4953" s="314"/>
      <c r="F4953" s="314"/>
      <c r="G4953" s="171" t="s">
        <v>4131</v>
      </c>
    </row>
    <row r="4954" spans="1:7" x14ac:dyDescent="0.2">
      <c r="G4954" s="144"/>
    </row>
    <row r="4955" spans="1:7" ht="21" x14ac:dyDescent="0.2">
      <c r="A4955" s="175" t="s">
        <v>4118</v>
      </c>
      <c r="B4955" s="174" t="s">
        <v>4130</v>
      </c>
      <c r="C4955" s="171" t="s">
        <v>4129</v>
      </c>
      <c r="D4955" s="171" t="s">
        <v>4128</v>
      </c>
      <c r="E4955" s="171" t="s">
        <v>4116</v>
      </c>
      <c r="F4955" s="173" t="s">
        <v>4127</v>
      </c>
      <c r="G4955" s="144"/>
    </row>
    <row r="4956" spans="1:7" ht="22.5" x14ac:dyDescent="0.2">
      <c r="A4956" s="129">
        <v>2538</v>
      </c>
      <c r="B4956" s="128" t="s">
        <v>3940</v>
      </c>
      <c r="C4956" s="127" t="s">
        <v>3294</v>
      </c>
      <c r="D4956" s="127">
        <v>37.76</v>
      </c>
      <c r="E4956" s="127">
        <v>1.0435000000000001</v>
      </c>
      <c r="F4956" s="127">
        <f>TRUNC(E4956*D4956,2)</f>
        <v>39.4</v>
      </c>
      <c r="G4956" s="144"/>
    </row>
    <row r="4957" spans="1:7" x14ac:dyDescent="0.2">
      <c r="A4957" s="311" t="s">
        <v>4125</v>
      </c>
      <c r="B4957" s="311"/>
      <c r="C4957" s="311"/>
      <c r="D4957" s="311"/>
      <c r="E4957" s="311"/>
      <c r="F4957" s="165">
        <f>F4956</f>
        <v>39.4</v>
      </c>
      <c r="G4957" s="144"/>
    </row>
    <row r="4958" spans="1:7" x14ac:dyDescent="0.2">
      <c r="G4958" s="144"/>
    </row>
    <row r="4959" spans="1:7" x14ac:dyDescent="0.2">
      <c r="A4959" s="312" t="s">
        <v>4124</v>
      </c>
      <c r="B4959" s="312"/>
      <c r="C4959" s="312"/>
      <c r="D4959" s="312"/>
      <c r="E4959" s="312"/>
      <c r="F4959" s="173">
        <f>F4957</f>
        <v>39.4</v>
      </c>
      <c r="G4959" s="144"/>
    </row>
    <row r="4960" spans="1:7" ht="12.75" customHeight="1" x14ac:dyDescent="0.2">
      <c r="A4960" s="312" t="s">
        <v>4742</v>
      </c>
      <c r="B4960" s="312"/>
      <c r="C4960" s="312"/>
      <c r="D4960" s="312"/>
      <c r="E4960" s="313"/>
      <c r="F4960" s="180">
        <f>TRUNC('compos apresentar'!F4959*bdi!$D$19,2)</f>
        <v>8.01</v>
      </c>
      <c r="G4960" s="144"/>
    </row>
    <row r="4961" spans="1:7" x14ac:dyDescent="0.2">
      <c r="A4961" s="312" t="s">
        <v>4123</v>
      </c>
      <c r="B4961" s="312"/>
      <c r="C4961" s="312"/>
      <c r="D4961" s="312"/>
      <c r="E4961" s="312"/>
      <c r="F4961" s="179">
        <f>SUM(F4959:F4960)</f>
        <v>47.41</v>
      </c>
      <c r="G4961" s="144"/>
    </row>
    <row r="4962" spans="1:7" x14ac:dyDescent="0.2">
      <c r="G4962" s="144"/>
    </row>
    <row r="4963" spans="1:7" ht="31.5" x14ac:dyDescent="0.2">
      <c r="A4963" s="314" t="s">
        <v>4550</v>
      </c>
      <c r="B4963" s="314"/>
      <c r="C4963" s="314"/>
      <c r="D4963" s="314"/>
      <c r="E4963" s="314"/>
      <c r="F4963" s="314"/>
      <c r="G4963" s="171" t="s">
        <v>4131</v>
      </c>
    </row>
    <row r="4964" spans="1:7" x14ac:dyDescent="0.2">
      <c r="G4964" s="144"/>
    </row>
    <row r="4965" spans="1:7" ht="21" x14ac:dyDescent="0.2">
      <c r="A4965" s="175" t="s">
        <v>4118</v>
      </c>
      <c r="B4965" s="174" t="s">
        <v>4117</v>
      </c>
      <c r="C4965" s="171" t="s">
        <v>4114</v>
      </c>
      <c r="D4965" s="171" t="s">
        <v>4113</v>
      </c>
      <c r="E4965" s="171" t="s">
        <v>4112</v>
      </c>
      <c r="F4965" s="182" t="s">
        <v>4116</v>
      </c>
      <c r="G4965" s="181" t="s">
        <v>4115</v>
      </c>
    </row>
    <row r="4966" spans="1:7" x14ac:dyDescent="0.2">
      <c r="A4966" s="162">
        <v>4</v>
      </c>
      <c r="B4966" s="128" t="s">
        <v>4262</v>
      </c>
      <c r="C4966" s="152">
        <v>8.56</v>
      </c>
      <c r="D4966" s="152">
        <v>18.649999999999999</v>
      </c>
      <c r="E4966" s="83">
        <v>117.99</v>
      </c>
      <c r="F4966" s="127">
        <v>0.1245</v>
      </c>
      <c r="G4966" s="161">
        <f>TRUNC(F4966*D4966,2)</f>
        <v>2.3199999999999998</v>
      </c>
    </row>
    <row r="4967" spans="1:7" x14ac:dyDescent="0.2">
      <c r="A4967" s="162">
        <v>32</v>
      </c>
      <c r="B4967" s="128" t="s">
        <v>4449</v>
      </c>
      <c r="C4967" s="152">
        <v>6.14</v>
      </c>
      <c r="D4967" s="152">
        <v>13.38</v>
      </c>
      <c r="E4967" s="83">
        <v>117.99</v>
      </c>
      <c r="F4967" s="127">
        <v>1.6799999999999999E-2</v>
      </c>
      <c r="G4967" s="161">
        <f>TRUNC(F4967*D4967,2)</f>
        <v>0.22</v>
      </c>
    </row>
    <row r="4968" spans="1:7" x14ac:dyDescent="0.2">
      <c r="A4968" s="149">
        <v>5</v>
      </c>
      <c r="B4968" s="138" t="s">
        <v>4140</v>
      </c>
      <c r="C4968" s="148">
        <v>5.12</v>
      </c>
      <c r="D4968" s="148">
        <v>11.16</v>
      </c>
      <c r="E4968" s="83">
        <v>117.99</v>
      </c>
      <c r="F4968" s="137">
        <v>0.36699999999999999</v>
      </c>
      <c r="G4968" s="161">
        <f>TRUNC(F4968*D4968,2)</f>
        <v>4.09</v>
      </c>
    </row>
    <row r="4969" spans="1:7" x14ac:dyDescent="0.2">
      <c r="A4969" s="311" t="s">
        <v>4138</v>
      </c>
      <c r="B4969" s="311"/>
      <c r="C4969" s="311"/>
      <c r="D4969" s="311"/>
      <c r="E4969" s="311"/>
      <c r="F4969" s="311"/>
      <c r="G4969" s="155">
        <f>SUM(G4966:G4968)</f>
        <v>6.63</v>
      </c>
    </row>
    <row r="4970" spans="1:7" x14ac:dyDescent="0.2">
      <c r="G4970" s="144"/>
    </row>
    <row r="4971" spans="1:7" ht="21" x14ac:dyDescent="0.2">
      <c r="A4971" s="175" t="s">
        <v>4118</v>
      </c>
      <c r="B4971" s="174" t="s">
        <v>4130</v>
      </c>
      <c r="C4971" s="171" t="s">
        <v>4129</v>
      </c>
      <c r="D4971" s="171" t="s">
        <v>4128</v>
      </c>
      <c r="E4971" s="171" t="s">
        <v>4116</v>
      </c>
      <c r="F4971" s="173" t="s">
        <v>4127</v>
      </c>
      <c r="G4971" s="144"/>
    </row>
    <row r="4972" spans="1:7" x14ac:dyDescent="0.2">
      <c r="A4972" s="129">
        <v>2939</v>
      </c>
      <c r="B4972" s="128" t="s">
        <v>3331</v>
      </c>
      <c r="C4972" s="127" t="s">
        <v>3287</v>
      </c>
      <c r="D4972" s="137">
        <v>159.05000000000001</v>
      </c>
      <c r="E4972" s="129">
        <v>1</v>
      </c>
      <c r="F4972" s="127">
        <f t="shared" ref="F4972:F4988" si="41">TRUNC(E4972*D4972,2)</f>
        <v>159.05000000000001</v>
      </c>
      <c r="G4972" s="144"/>
    </row>
    <row r="4973" spans="1:7" x14ac:dyDescent="0.2">
      <c r="A4973" s="129">
        <v>2793</v>
      </c>
      <c r="B4973" s="128" t="s">
        <v>3430</v>
      </c>
      <c r="C4973" s="127" t="s">
        <v>3292</v>
      </c>
      <c r="D4973" s="137">
        <v>8.68</v>
      </c>
      <c r="E4973" s="129">
        <v>20.03</v>
      </c>
      <c r="F4973" s="127">
        <f t="shared" si="41"/>
        <v>173.86</v>
      </c>
      <c r="G4973" s="144"/>
    </row>
    <row r="4974" spans="1:7" x14ac:dyDescent="0.2">
      <c r="A4974" s="129">
        <v>2794</v>
      </c>
      <c r="B4974" s="128" t="s">
        <v>3429</v>
      </c>
      <c r="C4974" s="127" t="s">
        <v>3292</v>
      </c>
      <c r="D4974" s="137">
        <v>12.03</v>
      </c>
      <c r="E4974" s="129">
        <v>0.35139999999999999</v>
      </c>
      <c r="F4974" s="127">
        <f t="shared" si="41"/>
        <v>4.22</v>
      </c>
      <c r="G4974" s="144"/>
    </row>
    <row r="4975" spans="1:7" x14ac:dyDescent="0.2">
      <c r="A4975" s="129">
        <v>2795</v>
      </c>
      <c r="B4975" s="128" t="s">
        <v>3428</v>
      </c>
      <c r="C4975" s="127" t="s">
        <v>3287</v>
      </c>
      <c r="D4975" s="137">
        <v>2.0699999999999998</v>
      </c>
      <c r="E4975" s="129">
        <v>2.6890999999999998</v>
      </c>
      <c r="F4975" s="127">
        <f t="shared" si="41"/>
        <v>5.56</v>
      </c>
      <c r="G4975" s="144"/>
    </row>
    <row r="4976" spans="1:7" x14ac:dyDescent="0.2">
      <c r="A4976" s="129">
        <v>2417</v>
      </c>
      <c r="B4976" s="128" t="s">
        <v>3324</v>
      </c>
      <c r="C4976" s="127" t="s">
        <v>3292</v>
      </c>
      <c r="D4976" s="137">
        <v>28.06</v>
      </c>
      <c r="E4976" s="129">
        <v>0.14760000000000001</v>
      </c>
      <c r="F4976" s="127">
        <f t="shared" si="41"/>
        <v>4.1399999999999997</v>
      </c>
      <c r="G4976" s="144"/>
    </row>
    <row r="4977" spans="1:7" x14ac:dyDescent="0.2">
      <c r="A4977" s="129">
        <v>1672</v>
      </c>
      <c r="B4977" s="128" t="s">
        <v>3325</v>
      </c>
      <c r="C4977" s="127" t="s">
        <v>3287</v>
      </c>
      <c r="D4977" s="137">
        <v>2.3199999999999998</v>
      </c>
      <c r="E4977" s="129">
        <v>0.1845</v>
      </c>
      <c r="F4977" s="127">
        <f t="shared" si="41"/>
        <v>0.42</v>
      </c>
      <c r="G4977" s="144"/>
    </row>
    <row r="4978" spans="1:7" ht="22.5" x14ac:dyDescent="0.2">
      <c r="A4978" s="129">
        <v>1264</v>
      </c>
      <c r="B4978" s="128" t="s">
        <v>3329</v>
      </c>
      <c r="C4978" s="127" t="s">
        <v>3287</v>
      </c>
      <c r="D4978" s="137">
        <v>13.34</v>
      </c>
      <c r="E4978" s="129">
        <v>3.6900000000000002E-2</v>
      </c>
      <c r="F4978" s="127">
        <f t="shared" si="41"/>
        <v>0.49</v>
      </c>
      <c r="G4978" s="144"/>
    </row>
    <row r="4979" spans="1:7" x14ac:dyDescent="0.2">
      <c r="A4979" s="129">
        <v>2246</v>
      </c>
      <c r="B4979" s="128" t="s">
        <v>3322</v>
      </c>
      <c r="C4979" s="127" t="s">
        <v>3292</v>
      </c>
      <c r="D4979" s="137">
        <v>21.66</v>
      </c>
      <c r="E4979" s="129">
        <v>7.22E-2</v>
      </c>
      <c r="F4979" s="127">
        <f t="shared" si="41"/>
        <v>1.56</v>
      </c>
      <c r="G4979" s="144"/>
    </row>
    <row r="4980" spans="1:7" x14ac:dyDescent="0.2">
      <c r="A4980" s="129">
        <v>2373</v>
      </c>
      <c r="B4980" s="128" t="s">
        <v>3333</v>
      </c>
      <c r="C4980" s="127" t="s">
        <v>3292</v>
      </c>
      <c r="D4980" s="137">
        <v>10.36</v>
      </c>
      <c r="E4980" s="129">
        <v>9</v>
      </c>
      <c r="F4980" s="127">
        <f t="shared" si="41"/>
        <v>93.24</v>
      </c>
      <c r="G4980" s="144"/>
    </row>
    <row r="4981" spans="1:7" x14ac:dyDescent="0.2">
      <c r="A4981" s="129">
        <v>2307</v>
      </c>
      <c r="B4981" s="128" t="s">
        <v>3431</v>
      </c>
      <c r="C4981" s="127" t="s">
        <v>3292</v>
      </c>
      <c r="D4981" s="137">
        <v>9.74</v>
      </c>
      <c r="E4981" s="129">
        <v>3.1337999999999999</v>
      </c>
      <c r="F4981" s="127">
        <f t="shared" si="41"/>
        <v>30.52</v>
      </c>
      <c r="G4981" s="144"/>
    </row>
    <row r="4982" spans="1:7" x14ac:dyDescent="0.2">
      <c r="A4982" s="129">
        <v>1120</v>
      </c>
      <c r="B4982" s="128" t="s">
        <v>3417</v>
      </c>
      <c r="C4982" s="127" t="s">
        <v>3292</v>
      </c>
      <c r="D4982" s="137">
        <v>7.25</v>
      </c>
      <c r="E4982" s="129">
        <v>4.1382000000000003</v>
      </c>
      <c r="F4982" s="127">
        <f t="shared" si="41"/>
        <v>30</v>
      </c>
      <c r="G4982" s="144"/>
    </row>
    <row r="4983" spans="1:7" x14ac:dyDescent="0.2">
      <c r="A4983" s="129">
        <v>2387</v>
      </c>
      <c r="B4983" s="128" t="s">
        <v>3326</v>
      </c>
      <c r="C4983" s="127" t="s">
        <v>3285</v>
      </c>
      <c r="D4983" s="137">
        <v>122.26</v>
      </c>
      <c r="E4983" s="129">
        <v>3.8E-3</v>
      </c>
      <c r="F4983" s="127">
        <f t="shared" si="41"/>
        <v>0.46</v>
      </c>
      <c r="G4983" s="144"/>
    </row>
    <row r="4984" spans="1:7" x14ac:dyDescent="0.2">
      <c r="A4984" s="129">
        <v>2386</v>
      </c>
      <c r="B4984" s="128" t="s">
        <v>3286</v>
      </c>
      <c r="C4984" s="127" t="s">
        <v>3285</v>
      </c>
      <c r="D4984" s="137">
        <v>114.18</v>
      </c>
      <c r="E4984" s="129">
        <v>3.8E-3</v>
      </c>
      <c r="F4984" s="127">
        <f t="shared" si="41"/>
        <v>0.43</v>
      </c>
      <c r="G4984" s="144"/>
    </row>
    <row r="4985" spans="1:7" x14ac:dyDescent="0.2">
      <c r="A4985" s="129">
        <v>104</v>
      </c>
      <c r="B4985" s="128" t="s">
        <v>3327</v>
      </c>
      <c r="C4985" s="127" t="s">
        <v>3285</v>
      </c>
      <c r="D4985" s="137">
        <v>146.28</v>
      </c>
      <c r="E4985" s="129">
        <v>8.0999999999999996E-3</v>
      </c>
      <c r="F4985" s="127">
        <f t="shared" si="41"/>
        <v>1.18</v>
      </c>
      <c r="G4985" s="144"/>
    </row>
    <row r="4986" spans="1:7" x14ac:dyDescent="0.2">
      <c r="A4986" s="129">
        <v>1334</v>
      </c>
      <c r="B4986" s="128" t="s">
        <v>3330</v>
      </c>
      <c r="C4986" s="127" t="s">
        <v>3287</v>
      </c>
      <c r="D4986" s="137">
        <v>10.44</v>
      </c>
      <c r="E4986" s="129">
        <v>0.17</v>
      </c>
      <c r="F4986" s="127">
        <f t="shared" si="41"/>
        <v>1.77</v>
      </c>
      <c r="G4986" s="144"/>
    </row>
    <row r="4987" spans="1:7" x14ac:dyDescent="0.2">
      <c r="A4987" s="129">
        <v>2481</v>
      </c>
      <c r="B4987" s="128" t="s">
        <v>3328</v>
      </c>
      <c r="C4987" s="127" t="s">
        <v>3292</v>
      </c>
      <c r="D4987" s="137">
        <v>8.48</v>
      </c>
      <c r="E4987" s="129">
        <v>4.9996999999999998</v>
      </c>
      <c r="F4987" s="127">
        <f t="shared" si="41"/>
        <v>42.39</v>
      </c>
      <c r="G4987" s="144"/>
    </row>
    <row r="4988" spans="1:7" x14ac:dyDescent="0.2">
      <c r="A4988" s="139">
        <v>1215</v>
      </c>
      <c r="B4988" s="138" t="s">
        <v>3293</v>
      </c>
      <c r="C4988" s="137" t="s">
        <v>3292</v>
      </c>
      <c r="D4988" s="137">
        <v>0.54</v>
      </c>
      <c r="E4988" s="139">
        <v>2.7</v>
      </c>
      <c r="F4988" s="127">
        <f t="shared" si="41"/>
        <v>1.45</v>
      </c>
      <c r="G4988" s="144"/>
    </row>
    <row r="4989" spans="1:7" x14ac:dyDescent="0.2">
      <c r="A4989" s="311" t="s">
        <v>4125</v>
      </c>
      <c r="B4989" s="311"/>
      <c r="C4989" s="311"/>
      <c r="D4989" s="311"/>
      <c r="E4989" s="311"/>
      <c r="F4989" s="165">
        <f>SUM(F4972:F4988)</f>
        <v>550.74000000000012</v>
      </c>
      <c r="G4989" s="144"/>
    </row>
    <row r="4990" spans="1:7" x14ac:dyDescent="0.2">
      <c r="G4990" s="144"/>
    </row>
    <row r="4991" spans="1:7" x14ac:dyDescent="0.2">
      <c r="A4991" s="312" t="s">
        <v>4124</v>
      </c>
      <c r="B4991" s="312"/>
      <c r="C4991" s="312"/>
      <c r="D4991" s="312"/>
      <c r="E4991" s="312"/>
      <c r="F4991" s="173">
        <f>F4989+G4969</f>
        <v>557.37000000000012</v>
      </c>
      <c r="G4991" s="144"/>
    </row>
    <row r="4992" spans="1:7" ht="12.75" customHeight="1" x14ac:dyDescent="0.2">
      <c r="A4992" s="312" t="s">
        <v>4742</v>
      </c>
      <c r="B4992" s="312"/>
      <c r="C4992" s="312"/>
      <c r="D4992" s="312"/>
      <c r="E4992" s="313"/>
      <c r="F4992" s="180">
        <f>TRUNC('compos apresentar'!F4991*bdi!$D$19,2)</f>
        <v>113.36</v>
      </c>
      <c r="G4992" s="144"/>
    </row>
    <row r="4993" spans="1:7" x14ac:dyDescent="0.2">
      <c r="A4993" s="312" t="s">
        <v>4123</v>
      </c>
      <c r="B4993" s="312"/>
      <c r="C4993" s="312"/>
      <c r="D4993" s="312"/>
      <c r="E4993" s="312"/>
      <c r="F4993" s="179">
        <f>SUM(F4991:F4992)</f>
        <v>670.73000000000013</v>
      </c>
      <c r="G4993" s="144"/>
    </row>
    <row r="4994" spans="1:7" x14ac:dyDescent="0.2">
      <c r="G4994" s="144"/>
    </row>
    <row r="4995" spans="1:7" ht="31.5" x14ac:dyDescent="0.2">
      <c r="A4995" s="314" t="s">
        <v>4549</v>
      </c>
      <c r="B4995" s="314"/>
      <c r="C4995" s="314"/>
      <c r="D4995" s="314"/>
      <c r="E4995" s="314"/>
      <c r="F4995" s="314"/>
      <c r="G4995" s="171" t="s">
        <v>4131</v>
      </c>
    </row>
    <row r="4996" spans="1:7" x14ac:dyDescent="0.2">
      <c r="G4996" s="144"/>
    </row>
    <row r="4997" spans="1:7" ht="21" x14ac:dyDescent="0.2">
      <c r="A4997" s="175" t="s">
        <v>4118</v>
      </c>
      <c r="B4997" s="174" t="s">
        <v>4117</v>
      </c>
      <c r="C4997" s="171" t="s">
        <v>4114</v>
      </c>
      <c r="D4997" s="171" t="s">
        <v>4113</v>
      </c>
      <c r="E4997" s="171" t="s">
        <v>4112</v>
      </c>
      <c r="F4997" s="182" t="s">
        <v>4116</v>
      </c>
      <c r="G4997" s="181" t="s">
        <v>4115</v>
      </c>
    </row>
    <row r="4998" spans="1:7" x14ac:dyDescent="0.2">
      <c r="A4998" s="162">
        <v>4</v>
      </c>
      <c r="B4998" s="128" t="s">
        <v>4262</v>
      </c>
      <c r="C4998" s="152">
        <v>8.56</v>
      </c>
      <c r="D4998" s="152">
        <v>18.649999999999999</v>
      </c>
      <c r="E4998" s="83">
        <v>117.99</v>
      </c>
      <c r="F4998" s="127">
        <v>0.2029</v>
      </c>
      <c r="G4998" s="161">
        <f>TRUNC(F4998*D4998,2)</f>
        <v>3.78</v>
      </c>
    </row>
    <row r="4999" spans="1:7" x14ac:dyDescent="0.2">
      <c r="A4999" s="162">
        <v>32</v>
      </c>
      <c r="B4999" s="128" t="s">
        <v>4449</v>
      </c>
      <c r="C4999" s="152">
        <v>6.14</v>
      </c>
      <c r="D4999" s="152">
        <v>13.38</v>
      </c>
      <c r="E4999" s="83">
        <v>117.99</v>
      </c>
      <c r="F4999" s="127">
        <v>3.3500000000000002E-2</v>
      </c>
      <c r="G4999" s="161">
        <f>TRUNC(F4999*D4999,2)</f>
        <v>0.44</v>
      </c>
    </row>
    <row r="5000" spans="1:7" x14ac:dyDescent="0.2">
      <c r="A5000" s="149">
        <v>5</v>
      </c>
      <c r="B5000" s="138" t="s">
        <v>4140</v>
      </c>
      <c r="C5000" s="148">
        <v>5.12</v>
      </c>
      <c r="D5000" s="148">
        <v>11.16</v>
      </c>
      <c r="E5000" s="83">
        <v>117.99</v>
      </c>
      <c r="F5000" s="137">
        <v>0.68300000000000005</v>
      </c>
      <c r="G5000" s="161">
        <f>TRUNC(F5000*D5000,2)</f>
        <v>7.62</v>
      </c>
    </row>
    <row r="5001" spans="1:7" x14ac:dyDescent="0.2">
      <c r="A5001" s="311" t="s">
        <v>4138</v>
      </c>
      <c r="B5001" s="311"/>
      <c r="C5001" s="311"/>
      <c r="D5001" s="311"/>
      <c r="E5001" s="311"/>
      <c r="F5001" s="311"/>
      <c r="G5001" s="155">
        <f>SUM(G4998:G5000)</f>
        <v>11.84</v>
      </c>
    </row>
    <row r="5002" spans="1:7" x14ac:dyDescent="0.2">
      <c r="G5002" s="144"/>
    </row>
    <row r="5003" spans="1:7" ht="21" x14ac:dyDescent="0.2">
      <c r="A5003" s="175" t="s">
        <v>4118</v>
      </c>
      <c r="B5003" s="174" t="s">
        <v>4130</v>
      </c>
      <c r="C5003" s="171" t="s">
        <v>4129</v>
      </c>
      <c r="D5003" s="171" t="s">
        <v>4128</v>
      </c>
      <c r="E5003" s="171" t="s">
        <v>4116</v>
      </c>
      <c r="F5003" s="173" t="s">
        <v>4127</v>
      </c>
      <c r="G5003" s="144"/>
    </row>
    <row r="5004" spans="1:7" x14ac:dyDescent="0.2">
      <c r="A5004" s="129">
        <v>2793</v>
      </c>
      <c r="B5004" s="128" t="s">
        <v>3430</v>
      </c>
      <c r="C5004" s="127" t="s">
        <v>3292</v>
      </c>
      <c r="D5004" s="137">
        <v>8.68</v>
      </c>
      <c r="E5004" s="129">
        <v>26.3262</v>
      </c>
      <c r="F5004" s="127">
        <f t="shared" ref="F5004:F5017" si="42">TRUNC(E5004*D5004,2)</f>
        <v>228.51</v>
      </c>
      <c r="G5004" s="144"/>
    </row>
    <row r="5005" spans="1:7" x14ac:dyDescent="0.2">
      <c r="A5005" s="129">
        <v>2794</v>
      </c>
      <c r="B5005" s="128" t="s">
        <v>3429</v>
      </c>
      <c r="C5005" s="127" t="s">
        <v>3292</v>
      </c>
      <c r="D5005" s="137">
        <v>12.03</v>
      </c>
      <c r="E5005" s="129">
        <v>0.69699999999999995</v>
      </c>
      <c r="F5005" s="127">
        <f t="shared" si="42"/>
        <v>8.3800000000000008</v>
      </c>
      <c r="G5005" s="144"/>
    </row>
    <row r="5006" spans="1:7" x14ac:dyDescent="0.2">
      <c r="A5006" s="129">
        <v>2795</v>
      </c>
      <c r="B5006" s="128" t="s">
        <v>3428</v>
      </c>
      <c r="C5006" s="127" t="s">
        <v>3287</v>
      </c>
      <c r="D5006" s="137">
        <v>2.0699999999999998</v>
      </c>
      <c r="E5006" s="129">
        <v>4</v>
      </c>
      <c r="F5006" s="127">
        <f t="shared" si="42"/>
        <v>8.2799999999999994</v>
      </c>
      <c r="G5006" s="144"/>
    </row>
    <row r="5007" spans="1:7" x14ac:dyDescent="0.2">
      <c r="A5007" s="129">
        <v>2940</v>
      </c>
      <c r="B5007" s="128" t="s">
        <v>3331</v>
      </c>
      <c r="C5007" s="127" t="s">
        <v>3287</v>
      </c>
      <c r="D5007" s="137">
        <v>113.61</v>
      </c>
      <c r="E5007" s="129">
        <v>0.99109999999999998</v>
      </c>
      <c r="F5007" s="127">
        <f t="shared" si="42"/>
        <v>112.59</v>
      </c>
      <c r="G5007" s="144"/>
    </row>
    <row r="5008" spans="1:7" x14ac:dyDescent="0.2">
      <c r="A5008" s="129">
        <v>1215</v>
      </c>
      <c r="B5008" s="128" t="s">
        <v>3293</v>
      </c>
      <c r="C5008" s="127" t="s">
        <v>3292</v>
      </c>
      <c r="D5008" s="137">
        <v>0.54</v>
      </c>
      <c r="E5008" s="129">
        <v>5.0769000000000002</v>
      </c>
      <c r="F5008" s="127">
        <f t="shared" si="42"/>
        <v>2.74</v>
      </c>
      <c r="G5008" s="144"/>
    </row>
    <row r="5009" spans="1:7" x14ac:dyDescent="0.2">
      <c r="A5009" s="129">
        <v>1334</v>
      </c>
      <c r="B5009" s="128" t="s">
        <v>3330</v>
      </c>
      <c r="C5009" s="127" t="s">
        <v>3287</v>
      </c>
      <c r="D5009" s="137">
        <v>10.44</v>
      </c>
      <c r="E5009" s="129">
        <v>0.158</v>
      </c>
      <c r="F5009" s="127">
        <f t="shared" si="42"/>
        <v>1.64</v>
      </c>
      <c r="G5009" s="144"/>
    </row>
    <row r="5010" spans="1:7" x14ac:dyDescent="0.2">
      <c r="A5010" s="129">
        <v>104</v>
      </c>
      <c r="B5010" s="128" t="s">
        <v>3327</v>
      </c>
      <c r="C5010" s="127" t="s">
        <v>3285</v>
      </c>
      <c r="D5010" s="137">
        <v>146.28</v>
      </c>
      <c r="E5010" s="129">
        <v>1.61E-2</v>
      </c>
      <c r="F5010" s="127">
        <f t="shared" si="42"/>
        <v>2.35</v>
      </c>
      <c r="G5010" s="144"/>
    </row>
    <row r="5011" spans="1:7" x14ac:dyDescent="0.2">
      <c r="A5011" s="129">
        <v>2386</v>
      </c>
      <c r="B5011" s="128" t="s">
        <v>3286</v>
      </c>
      <c r="C5011" s="127" t="s">
        <v>3285</v>
      </c>
      <c r="D5011" s="137">
        <v>114.18</v>
      </c>
      <c r="E5011" s="129">
        <v>7.4999999999999997E-3</v>
      </c>
      <c r="F5011" s="127">
        <f t="shared" si="42"/>
        <v>0.85</v>
      </c>
      <c r="G5011" s="144"/>
    </row>
    <row r="5012" spans="1:7" x14ac:dyDescent="0.2">
      <c r="A5012" s="129">
        <v>2387</v>
      </c>
      <c r="B5012" s="128" t="s">
        <v>3326</v>
      </c>
      <c r="C5012" s="127" t="s">
        <v>3285</v>
      </c>
      <c r="D5012" s="137">
        <v>122.26</v>
      </c>
      <c r="E5012" s="129">
        <v>7.4999999999999997E-3</v>
      </c>
      <c r="F5012" s="127">
        <f t="shared" si="42"/>
        <v>0.91</v>
      </c>
      <c r="G5012" s="144"/>
    </row>
    <row r="5013" spans="1:7" x14ac:dyDescent="0.2">
      <c r="A5013" s="129">
        <v>1120</v>
      </c>
      <c r="B5013" s="128" t="s">
        <v>3417</v>
      </c>
      <c r="C5013" s="127" t="s">
        <v>3292</v>
      </c>
      <c r="D5013" s="137">
        <v>7.25</v>
      </c>
      <c r="E5013" s="129">
        <v>4.4000000000000004</v>
      </c>
      <c r="F5013" s="127">
        <f t="shared" si="42"/>
        <v>31.9</v>
      </c>
      <c r="G5013" s="144"/>
    </row>
    <row r="5014" spans="1:7" x14ac:dyDescent="0.2">
      <c r="A5014" s="129">
        <v>2246</v>
      </c>
      <c r="B5014" s="128" t="s">
        <v>3322</v>
      </c>
      <c r="C5014" s="127" t="s">
        <v>3292</v>
      </c>
      <c r="D5014" s="137">
        <v>21.66</v>
      </c>
      <c r="E5014" s="129">
        <v>4.9000000000000002E-2</v>
      </c>
      <c r="F5014" s="127">
        <f t="shared" si="42"/>
        <v>1.06</v>
      </c>
      <c r="G5014" s="144"/>
    </row>
    <row r="5015" spans="1:7" ht="22.5" x14ac:dyDescent="0.2">
      <c r="A5015" s="129">
        <v>1264</v>
      </c>
      <c r="B5015" s="128" t="s">
        <v>3329</v>
      </c>
      <c r="C5015" s="127" t="s">
        <v>3287</v>
      </c>
      <c r="D5015" s="137">
        <v>13.34</v>
      </c>
      <c r="E5015" s="129">
        <v>1.9699999999999999E-2</v>
      </c>
      <c r="F5015" s="127">
        <f t="shared" si="42"/>
        <v>0.26</v>
      </c>
      <c r="G5015" s="144"/>
    </row>
    <row r="5016" spans="1:7" x14ac:dyDescent="0.2">
      <c r="A5016" s="129">
        <v>1672</v>
      </c>
      <c r="B5016" s="128" t="s">
        <v>3325</v>
      </c>
      <c r="C5016" s="127" t="s">
        <v>3287</v>
      </c>
      <c r="D5016" s="137">
        <v>2.3199999999999998</v>
      </c>
      <c r="E5016" s="129">
        <v>9.9000000000000005E-2</v>
      </c>
      <c r="F5016" s="127">
        <f t="shared" si="42"/>
        <v>0.22</v>
      </c>
      <c r="G5016" s="144"/>
    </row>
    <row r="5017" spans="1:7" x14ac:dyDescent="0.2">
      <c r="A5017" s="129">
        <v>2417</v>
      </c>
      <c r="B5017" s="128" t="s">
        <v>3324</v>
      </c>
      <c r="C5017" s="127" t="s">
        <v>3292</v>
      </c>
      <c r="D5017" s="137">
        <v>28.06</v>
      </c>
      <c r="E5017" s="129">
        <v>7.9000000000000001E-2</v>
      </c>
      <c r="F5017" s="127">
        <f t="shared" si="42"/>
        <v>2.21</v>
      </c>
      <c r="G5017" s="144"/>
    </row>
    <row r="5018" spans="1:7" x14ac:dyDescent="0.2">
      <c r="A5018" s="311" t="s">
        <v>4125</v>
      </c>
      <c r="B5018" s="311"/>
      <c r="C5018" s="311"/>
      <c r="D5018" s="311"/>
      <c r="E5018" s="311"/>
      <c r="F5018" s="165">
        <f>SUM(F5004:F5017)</f>
        <v>401.90000000000003</v>
      </c>
      <c r="G5018" s="144"/>
    </row>
    <row r="5019" spans="1:7" x14ac:dyDescent="0.2">
      <c r="G5019" s="144"/>
    </row>
    <row r="5020" spans="1:7" x14ac:dyDescent="0.2">
      <c r="A5020" s="312" t="s">
        <v>4124</v>
      </c>
      <c r="B5020" s="312"/>
      <c r="C5020" s="312"/>
      <c r="D5020" s="312"/>
      <c r="E5020" s="312"/>
      <c r="F5020" s="173">
        <f>F5018+G5001</f>
        <v>413.74</v>
      </c>
      <c r="G5020" s="144"/>
    </row>
    <row r="5021" spans="1:7" ht="12.75" customHeight="1" x14ac:dyDescent="0.2">
      <c r="A5021" s="312" t="s">
        <v>4742</v>
      </c>
      <c r="B5021" s="312"/>
      <c r="C5021" s="312"/>
      <c r="D5021" s="312"/>
      <c r="E5021" s="313"/>
      <c r="F5021" s="180">
        <f>TRUNC('compos apresentar'!F5020*bdi!$D$19,2)</f>
        <v>84.15</v>
      </c>
      <c r="G5021" s="144"/>
    </row>
    <row r="5022" spans="1:7" x14ac:dyDescent="0.2">
      <c r="A5022" s="312" t="s">
        <v>4123</v>
      </c>
      <c r="B5022" s="312"/>
      <c r="C5022" s="312"/>
      <c r="D5022" s="312"/>
      <c r="E5022" s="312"/>
      <c r="F5022" s="179">
        <f>SUM(F5020:F5021)</f>
        <v>497.89</v>
      </c>
      <c r="G5022" s="144"/>
    </row>
    <row r="5023" spans="1:7" x14ac:dyDescent="0.2">
      <c r="G5023" s="144"/>
    </row>
    <row r="5024" spans="1:7" x14ac:dyDescent="0.2">
      <c r="G5024" s="144"/>
    </row>
    <row r="5025" spans="1:7" ht="31.5" x14ac:dyDescent="0.2">
      <c r="A5025" s="314" t="s">
        <v>4548</v>
      </c>
      <c r="B5025" s="314"/>
      <c r="C5025" s="314"/>
      <c r="D5025" s="314"/>
      <c r="E5025" s="314"/>
      <c r="F5025" s="314"/>
      <c r="G5025" s="171" t="s">
        <v>4144</v>
      </c>
    </row>
    <row r="5026" spans="1:7" x14ac:dyDescent="0.2">
      <c r="G5026" s="144"/>
    </row>
    <row r="5027" spans="1:7" ht="21" x14ac:dyDescent="0.2">
      <c r="A5027" s="175" t="s">
        <v>4118</v>
      </c>
      <c r="B5027" s="174" t="s">
        <v>4117</v>
      </c>
      <c r="C5027" s="171" t="s">
        <v>4114</v>
      </c>
      <c r="D5027" s="171" t="s">
        <v>4113</v>
      </c>
      <c r="E5027" s="171" t="s">
        <v>4112</v>
      </c>
      <c r="F5027" s="182" t="s">
        <v>4116</v>
      </c>
      <c r="G5027" s="181" t="s">
        <v>4115</v>
      </c>
    </row>
    <row r="5028" spans="1:7" x14ac:dyDescent="0.2">
      <c r="A5028" s="162">
        <v>5</v>
      </c>
      <c r="B5028" s="128" t="s">
        <v>4140</v>
      </c>
      <c r="C5028" s="148">
        <v>5.12</v>
      </c>
      <c r="D5028" s="148">
        <v>11.16</v>
      </c>
      <c r="E5028" s="83">
        <v>117.99</v>
      </c>
      <c r="F5028" s="127">
        <v>3.238</v>
      </c>
      <c r="G5028" s="161">
        <f>TRUNC(F5028*D5028,2)</f>
        <v>36.130000000000003</v>
      </c>
    </row>
    <row r="5029" spans="1:7" x14ac:dyDescent="0.2">
      <c r="A5029" s="311" t="s">
        <v>4138</v>
      </c>
      <c r="B5029" s="311"/>
      <c r="C5029" s="311"/>
      <c r="D5029" s="311"/>
      <c r="E5029" s="311"/>
      <c r="F5029" s="311"/>
      <c r="G5029" s="155">
        <f>G5028</f>
        <v>36.130000000000003</v>
      </c>
    </row>
    <row r="5030" spans="1:7" x14ac:dyDescent="0.2">
      <c r="G5030" s="144"/>
    </row>
    <row r="5031" spans="1:7" x14ac:dyDescent="0.2">
      <c r="A5031" s="312" t="s">
        <v>4124</v>
      </c>
      <c r="B5031" s="312"/>
      <c r="C5031" s="312"/>
      <c r="D5031" s="312"/>
      <c r="E5031" s="312"/>
      <c r="F5031" s="173">
        <f>G5029</f>
        <v>36.130000000000003</v>
      </c>
      <c r="G5031" s="144"/>
    </row>
    <row r="5032" spans="1:7" ht="12.75" customHeight="1" x14ac:dyDescent="0.2">
      <c r="A5032" s="312" t="s">
        <v>4742</v>
      </c>
      <c r="B5032" s="312"/>
      <c r="C5032" s="312"/>
      <c r="D5032" s="312"/>
      <c r="E5032" s="313"/>
      <c r="F5032" s="180">
        <f>TRUNC('compos apresentar'!F5031*bdi!$D$19,2)</f>
        <v>7.34</v>
      </c>
      <c r="G5032" s="144"/>
    </row>
    <row r="5033" spans="1:7" x14ac:dyDescent="0.2">
      <c r="A5033" s="312" t="s">
        <v>4123</v>
      </c>
      <c r="B5033" s="312"/>
      <c r="C5033" s="312"/>
      <c r="D5033" s="312"/>
      <c r="E5033" s="312"/>
      <c r="F5033" s="179">
        <f>SUM(F5031:F5032)</f>
        <v>43.47</v>
      </c>
      <c r="G5033" s="144"/>
    </row>
    <row r="5034" spans="1:7" x14ac:dyDescent="0.2">
      <c r="G5034" s="144"/>
    </row>
    <row r="5035" spans="1:7" x14ac:dyDescent="0.2">
      <c r="G5035" s="144"/>
    </row>
    <row r="5036" spans="1:7" ht="31.5" x14ac:dyDescent="0.2">
      <c r="A5036" s="314" t="s">
        <v>4547</v>
      </c>
      <c r="B5036" s="314"/>
      <c r="C5036" s="314"/>
      <c r="D5036" s="314"/>
      <c r="E5036" s="314"/>
      <c r="F5036" s="314"/>
      <c r="G5036" s="171" t="s">
        <v>4144</v>
      </c>
    </row>
    <row r="5037" spans="1:7" x14ac:dyDescent="0.2">
      <c r="G5037" s="144"/>
    </row>
    <row r="5038" spans="1:7" x14ac:dyDescent="0.2">
      <c r="G5038" s="144"/>
    </row>
    <row r="5039" spans="1:7" ht="21" x14ac:dyDescent="0.2">
      <c r="A5039" s="175" t="s">
        <v>4118</v>
      </c>
      <c r="B5039" s="174" t="s">
        <v>4117</v>
      </c>
      <c r="C5039" s="171" t="s">
        <v>4114</v>
      </c>
      <c r="D5039" s="171" t="s">
        <v>4113</v>
      </c>
      <c r="E5039" s="171" t="s">
        <v>4112</v>
      </c>
      <c r="F5039" s="182" t="s">
        <v>4116</v>
      </c>
      <c r="G5039" s="181" t="s">
        <v>4115</v>
      </c>
    </row>
    <row r="5040" spans="1:7" x14ac:dyDescent="0.2">
      <c r="A5040" s="162">
        <v>5</v>
      </c>
      <c r="B5040" s="128" t="s">
        <v>4140</v>
      </c>
      <c r="C5040" s="148">
        <v>5.12</v>
      </c>
      <c r="D5040" s="148">
        <v>11.16</v>
      </c>
      <c r="E5040" s="83">
        <v>117.99</v>
      </c>
      <c r="F5040" s="127">
        <v>2.5569999999999999</v>
      </c>
      <c r="G5040" s="161">
        <f>TRUNC(F5040*D5040,2)</f>
        <v>28.53</v>
      </c>
    </row>
    <row r="5041" spans="1:7" x14ac:dyDescent="0.2">
      <c r="A5041" s="311" t="s">
        <v>4138</v>
      </c>
      <c r="B5041" s="311"/>
      <c r="C5041" s="311"/>
      <c r="D5041" s="311"/>
      <c r="E5041" s="311"/>
      <c r="F5041" s="311"/>
      <c r="G5041" s="155">
        <f>G5040</f>
        <v>28.53</v>
      </c>
    </row>
    <row r="5042" spans="1:7" x14ac:dyDescent="0.2">
      <c r="G5042" s="144"/>
    </row>
    <row r="5043" spans="1:7" x14ac:dyDescent="0.2">
      <c r="A5043" s="312" t="s">
        <v>4124</v>
      </c>
      <c r="B5043" s="312"/>
      <c r="C5043" s="312"/>
      <c r="D5043" s="312"/>
      <c r="E5043" s="312"/>
      <c r="F5043" s="173">
        <f>G5041</f>
        <v>28.53</v>
      </c>
      <c r="G5043" s="144"/>
    </row>
    <row r="5044" spans="1:7" ht="12.75" customHeight="1" x14ac:dyDescent="0.2">
      <c r="A5044" s="312" t="s">
        <v>4742</v>
      </c>
      <c r="B5044" s="312"/>
      <c r="C5044" s="312"/>
      <c r="D5044" s="312"/>
      <c r="E5044" s="313"/>
      <c r="F5044" s="180">
        <f>TRUNC('compos apresentar'!F5043*bdi!$D$19,2)</f>
        <v>5.8</v>
      </c>
      <c r="G5044" s="144"/>
    </row>
    <row r="5045" spans="1:7" x14ac:dyDescent="0.2">
      <c r="A5045" s="312" t="s">
        <v>4123</v>
      </c>
      <c r="B5045" s="312"/>
      <c r="C5045" s="312"/>
      <c r="D5045" s="312"/>
      <c r="E5045" s="312"/>
      <c r="F5045" s="179">
        <f>SUM(F5043:F5044)</f>
        <v>34.33</v>
      </c>
      <c r="G5045" s="144"/>
    </row>
    <row r="5046" spans="1:7" x14ac:dyDescent="0.2">
      <c r="G5046" s="144"/>
    </row>
    <row r="5047" spans="1:7" x14ac:dyDescent="0.2">
      <c r="G5047" s="144"/>
    </row>
    <row r="5048" spans="1:7" ht="31.5" x14ac:dyDescent="0.2">
      <c r="A5048" s="314" t="s">
        <v>4546</v>
      </c>
      <c r="B5048" s="314"/>
      <c r="C5048" s="314"/>
      <c r="D5048" s="314"/>
      <c r="E5048" s="314"/>
      <c r="F5048" s="314"/>
      <c r="G5048" s="171" t="s">
        <v>4144</v>
      </c>
    </row>
    <row r="5049" spans="1:7" x14ac:dyDescent="0.2">
      <c r="G5049" s="144"/>
    </row>
    <row r="5050" spans="1:7" ht="21" x14ac:dyDescent="0.2">
      <c r="A5050" s="175" t="s">
        <v>4118</v>
      </c>
      <c r="B5050" s="174" t="s">
        <v>4130</v>
      </c>
      <c r="C5050" s="171" t="s">
        <v>4129</v>
      </c>
      <c r="D5050" s="171" t="s">
        <v>4128</v>
      </c>
      <c r="E5050" s="171" t="s">
        <v>4116</v>
      </c>
      <c r="F5050" s="173" t="s">
        <v>4127</v>
      </c>
      <c r="G5050" s="144"/>
    </row>
    <row r="5051" spans="1:7" x14ac:dyDescent="0.2">
      <c r="A5051" s="129">
        <v>2453</v>
      </c>
      <c r="B5051" s="128" t="s">
        <v>3939</v>
      </c>
      <c r="C5051" s="127" t="s">
        <v>3285</v>
      </c>
      <c r="D5051" s="127">
        <v>1.56</v>
      </c>
      <c r="E5051" s="127">
        <v>0.94399999999999995</v>
      </c>
      <c r="F5051" s="127">
        <f>TRUNC(E5051*D5051,2)</f>
        <v>1.47</v>
      </c>
      <c r="G5051" s="144"/>
    </row>
    <row r="5052" spans="1:7" x14ac:dyDescent="0.2">
      <c r="A5052" s="311" t="s">
        <v>4125</v>
      </c>
      <c r="B5052" s="311"/>
      <c r="C5052" s="311"/>
      <c r="D5052" s="311"/>
      <c r="E5052" s="311"/>
      <c r="F5052" s="165">
        <f>F5051</f>
        <v>1.47</v>
      </c>
      <c r="G5052" s="144"/>
    </row>
    <row r="5053" spans="1:7" x14ac:dyDescent="0.2">
      <c r="G5053" s="144"/>
    </row>
    <row r="5054" spans="1:7" x14ac:dyDescent="0.2">
      <c r="A5054" s="312" t="s">
        <v>4124</v>
      </c>
      <c r="B5054" s="312"/>
      <c r="C5054" s="312"/>
      <c r="D5054" s="312"/>
      <c r="E5054" s="312"/>
      <c r="F5054" s="173">
        <f>F5052</f>
        <v>1.47</v>
      </c>
      <c r="G5054" s="144"/>
    </row>
    <row r="5055" spans="1:7" ht="12.75" customHeight="1" x14ac:dyDescent="0.2">
      <c r="A5055" s="312" t="s">
        <v>4742</v>
      </c>
      <c r="B5055" s="312"/>
      <c r="C5055" s="312"/>
      <c r="D5055" s="312"/>
      <c r="E5055" s="313"/>
      <c r="F5055" s="180">
        <f>TRUNC('compos apresentar'!F5054*bdi!$D$19,2)</f>
        <v>0.28999999999999998</v>
      </c>
      <c r="G5055" s="144"/>
    </row>
    <row r="5056" spans="1:7" x14ac:dyDescent="0.2">
      <c r="A5056" s="312" t="s">
        <v>4123</v>
      </c>
      <c r="B5056" s="312"/>
      <c r="C5056" s="312"/>
      <c r="D5056" s="312"/>
      <c r="E5056" s="312"/>
      <c r="F5056" s="179">
        <f>SUM(F5054:F5055)</f>
        <v>1.76</v>
      </c>
      <c r="G5056" s="144"/>
    </row>
    <row r="5057" spans="1:7" x14ac:dyDescent="0.2">
      <c r="G5057" s="144"/>
    </row>
    <row r="5058" spans="1:7" x14ac:dyDescent="0.2">
      <c r="G5058" s="144"/>
    </row>
    <row r="5059" spans="1:7" ht="31.5" x14ac:dyDescent="0.2">
      <c r="A5059" s="314" t="s">
        <v>4545</v>
      </c>
      <c r="B5059" s="314"/>
      <c r="C5059" s="314"/>
      <c r="D5059" s="314"/>
      <c r="E5059" s="314"/>
      <c r="F5059" s="314"/>
      <c r="G5059" s="171" t="s">
        <v>4155</v>
      </c>
    </row>
    <row r="5060" spans="1:7" x14ac:dyDescent="0.2">
      <c r="G5060" s="144"/>
    </row>
    <row r="5061" spans="1:7" ht="21" x14ac:dyDescent="0.2">
      <c r="A5061" s="175" t="s">
        <v>4118</v>
      </c>
      <c r="B5061" s="174" t="s">
        <v>4117</v>
      </c>
      <c r="C5061" s="171" t="s">
        <v>4114</v>
      </c>
      <c r="D5061" s="171" t="s">
        <v>4113</v>
      </c>
      <c r="E5061" s="171" t="s">
        <v>4112</v>
      </c>
      <c r="F5061" s="182" t="s">
        <v>4116</v>
      </c>
      <c r="G5061" s="181" t="s">
        <v>4115</v>
      </c>
    </row>
    <row r="5062" spans="1:7" x14ac:dyDescent="0.2">
      <c r="A5062" s="162">
        <v>8</v>
      </c>
      <c r="B5062" s="128" t="s">
        <v>4141</v>
      </c>
      <c r="C5062" s="152">
        <v>5.65</v>
      </c>
      <c r="D5062" s="152">
        <v>12.31</v>
      </c>
      <c r="E5062" s="83">
        <v>117.99</v>
      </c>
      <c r="F5062" s="127">
        <v>8.4000000000000005E-2</v>
      </c>
      <c r="G5062" s="161">
        <f>TRUNC(F5062*D5062,2)</f>
        <v>1.03</v>
      </c>
    </row>
    <row r="5063" spans="1:7" x14ac:dyDescent="0.2">
      <c r="A5063" s="149">
        <v>11</v>
      </c>
      <c r="B5063" s="138" t="s">
        <v>4146</v>
      </c>
      <c r="C5063" s="152">
        <v>8.56</v>
      </c>
      <c r="D5063" s="152">
        <v>18.649999999999999</v>
      </c>
      <c r="E5063" s="83">
        <v>117.99</v>
      </c>
      <c r="F5063" s="137">
        <v>8.3299999999999999E-2</v>
      </c>
      <c r="G5063" s="161">
        <f>TRUNC(F5063*D5063,2)</f>
        <v>1.55</v>
      </c>
    </row>
    <row r="5064" spans="1:7" x14ac:dyDescent="0.2">
      <c r="A5064" s="311" t="s">
        <v>4138</v>
      </c>
      <c r="B5064" s="311"/>
      <c r="C5064" s="311"/>
      <c r="D5064" s="311"/>
      <c r="E5064" s="311"/>
      <c r="F5064" s="311"/>
      <c r="G5064" s="155">
        <f>SUM(G5062:G5063)</f>
        <v>2.58</v>
      </c>
    </row>
    <row r="5065" spans="1:7" x14ac:dyDescent="0.2">
      <c r="G5065" s="144"/>
    </row>
    <row r="5066" spans="1:7" ht="21" x14ac:dyDescent="0.2">
      <c r="A5066" s="175" t="s">
        <v>4118</v>
      </c>
      <c r="B5066" s="174" t="s">
        <v>4130</v>
      </c>
      <c r="C5066" s="171" t="s">
        <v>4129</v>
      </c>
      <c r="D5066" s="171" t="s">
        <v>4128</v>
      </c>
      <c r="E5066" s="171" t="s">
        <v>4116</v>
      </c>
      <c r="F5066" s="173" t="s">
        <v>4127</v>
      </c>
      <c r="G5066" s="144"/>
    </row>
    <row r="5067" spans="1:7" x14ac:dyDescent="0.2">
      <c r="A5067" s="129" t="s">
        <v>3938</v>
      </c>
      <c r="B5067" s="128" t="s">
        <v>3937</v>
      </c>
      <c r="C5067" s="127" t="s">
        <v>3287</v>
      </c>
      <c r="D5067" s="127">
        <v>172.82</v>
      </c>
      <c r="E5067" s="127">
        <v>1</v>
      </c>
      <c r="F5067" s="127">
        <f>TRUNC(E5067*D5067,2)</f>
        <v>172.82</v>
      </c>
      <c r="G5067" s="144"/>
    </row>
    <row r="5068" spans="1:7" x14ac:dyDescent="0.2">
      <c r="A5068" s="311" t="s">
        <v>4125</v>
      </c>
      <c r="B5068" s="311"/>
      <c r="C5068" s="311"/>
      <c r="D5068" s="311"/>
      <c r="E5068" s="311"/>
      <c r="F5068" s="165">
        <f>SUM(F5067)</f>
        <v>172.82</v>
      </c>
      <c r="G5068" s="144"/>
    </row>
    <row r="5069" spans="1:7" x14ac:dyDescent="0.2">
      <c r="G5069" s="144"/>
    </row>
    <row r="5070" spans="1:7" x14ac:dyDescent="0.2">
      <c r="A5070" s="312" t="s">
        <v>4124</v>
      </c>
      <c r="B5070" s="312"/>
      <c r="C5070" s="312"/>
      <c r="D5070" s="312"/>
      <c r="E5070" s="312"/>
      <c r="F5070" s="173">
        <f>F5068+G5064</f>
        <v>175.4</v>
      </c>
      <c r="G5070" s="144"/>
    </row>
    <row r="5071" spans="1:7" ht="12.75" customHeight="1" x14ac:dyDescent="0.2">
      <c r="A5071" s="312" t="s">
        <v>4742</v>
      </c>
      <c r="B5071" s="312"/>
      <c r="C5071" s="312"/>
      <c r="D5071" s="312"/>
      <c r="E5071" s="313"/>
      <c r="F5071" s="180">
        <f>TRUNC('compos apresentar'!F5070*bdi!$D$19,2)</f>
        <v>35.67</v>
      </c>
      <c r="G5071" s="144"/>
    </row>
    <row r="5072" spans="1:7" x14ac:dyDescent="0.2">
      <c r="A5072" s="312" t="s">
        <v>4123</v>
      </c>
      <c r="B5072" s="312"/>
      <c r="C5072" s="312"/>
      <c r="D5072" s="312"/>
      <c r="E5072" s="312"/>
      <c r="F5072" s="179">
        <f>SUM(F5070:F5071)</f>
        <v>211.07</v>
      </c>
      <c r="G5072" s="144"/>
    </row>
    <row r="5073" spans="1:7" x14ac:dyDescent="0.2">
      <c r="A5073" s="178"/>
      <c r="B5073" s="178"/>
      <c r="C5073" s="178"/>
      <c r="D5073" s="178"/>
      <c r="E5073" s="178"/>
      <c r="F5073" s="178"/>
      <c r="G5073" s="144"/>
    </row>
    <row r="5074" spans="1:7" ht="31.5" x14ac:dyDescent="0.2">
      <c r="A5074" s="314" t="s">
        <v>5017</v>
      </c>
      <c r="B5074" s="314"/>
      <c r="C5074" s="314"/>
      <c r="D5074" s="314"/>
      <c r="E5074" s="314"/>
      <c r="F5074" s="314"/>
      <c r="G5074" s="171" t="s">
        <v>4155</v>
      </c>
    </row>
    <row r="5075" spans="1:7" x14ac:dyDescent="0.2">
      <c r="G5075" s="144"/>
    </row>
    <row r="5076" spans="1:7" ht="21" x14ac:dyDescent="0.2">
      <c r="A5076" s="175" t="s">
        <v>4118</v>
      </c>
      <c r="B5076" s="174" t="s">
        <v>4117</v>
      </c>
      <c r="C5076" s="171" t="s">
        <v>4114</v>
      </c>
      <c r="D5076" s="171" t="s">
        <v>4113</v>
      </c>
      <c r="E5076" s="171" t="s">
        <v>4112</v>
      </c>
      <c r="F5076" s="182" t="s">
        <v>4116</v>
      </c>
      <c r="G5076" s="181" t="s">
        <v>4115</v>
      </c>
    </row>
    <row r="5077" spans="1:7" x14ac:dyDescent="0.2">
      <c r="A5077" s="162">
        <v>8</v>
      </c>
      <c r="B5077" s="128" t="s">
        <v>4141</v>
      </c>
      <c r="C5077" s="152">
        <v>5.65</v>
      </c>
      <c r="D5077" s="152">
        <v>12.31</v>
      </c>
      <c r="E5077" s="83">
        <v>117.99</v>
      </c>
      <c r="F5077" s="127">
        <v>0.90200000000000002</v>
      </c>
      <c r="G5077" s="161">
        <f>TRUNC(F5077*D5077,2)</f>
        <v>11.1</v>
      </c>
    </row>
    <row r="5078" spans="1:7" x14ac:dyDescent="0.2">
      <c r="A5078" s="149">
        <v>88325</v>
      </c>
      <c r="B5078" s="138" t="s">
        <v>3631</v>
      </c>
      <c r="C5078" s="152">
        <v>8.56</v>
      </c>
      <c r="D5078" s="152">
        <v>18.649999999999999</v>
      </c>
      <c r="E5078" s="83">
        <v>117.99</v>
      </c>
      <c r="F5078" s="137">
        <v>2.0249999999999999</v>
      </c>
      <c r="G5078" s="161">
        <f>TRUNC(F5078*D5078,2)</f>
        <v>37.76</v>
      </c>
    </row>
    <row r="5079" spans="1:7" x14ac:dyDescent="0.2">
      <c r="A5079" s="311" t="s">
        <v>4138</v>
      </c>
      <c r="B5079" s="311"/>
      <c r="C5079" s="311"/>
      <c r="D5079" s="311"/>
      <c r="E5079" s="311"/>
      <c r="F5079" s="311"/>
      <c r="G5079" s="155">
        <f>SUM(G5077:G5078)</f>
        <v>48.86</v>
      </c>
    </row>
    <row r="5080" spans="1:7" x14ac:dyDescent="0.2">
      <c r="G5080" s="144"/>
    </row>
    <row r="5081" spans="1:7" ht="21" x14ac:dyDescent="0.2">
      <c r="A5081" s="175" t="s">
        <v>4118</v>
      </c>
      <c r="B5081" s="174" t="s">
        <v>4130</v>
      </c>
      <c r="C5081" s="171" t="s">
        <v>4129</v>
      </c>
      <c r="D5081" s="171" t="s">
        <v>4128</v>
      </c>
      <c r="E5081" s="171" t="s">
        <v>4116</v>
      </c>
      <c r="F5081" s="173" t="s">
        <v>4127</v>
      </c>
      <c r="G5081" s="144"/>
    </row>
    <row r="5082" spans="1:7" x14ac:dyDescent="0.2">
      <c r="A5082" s="129">
        <v>11186</v>
      </c>
      <c r="B5082" s="128" t="s">
        <v>3935</v>
      </c>
      <c r="C5082" s="127" t="s">
        <v>236</v>
      </c>
      <c r="D5082" s="127">
        <v>308.98</v>
      </c>
      <c r="E5082" s="127">
        <v>1</v>
      </c>
      <c r="F5082" s="127">
        <f>TRUNC(E5082*D5082,2)</f>
        <v>308.98</v>
      </c>
      <c r="G5082" s="144"/>
    </row>
    <row r="5083" spans="1:7" ht="33.75" x14ac:dyDescent="0.2">
      <c r="A5083" s="129">
        <v>442</v>
      </c>
      <c r="B5083" s="128" t="s">
        <v>3800</v>
      </c>
      <c r="C5083" s="127" t="s">
        <v>230</v>
      </c>
      <c r="D5083" s="127">
        <v>4.67</v>
      </c>
      <c r="E5083" s="127">
        <v>4</v>
      </c>
      <c r="F5083" s="127">
        <f>TRUNC(E5083*D5083,2)</f>
        <v>18.68</v>
      </c>
      <c r="G5083" s="144"/>
    </row>
    <row r="5084" spans="1:7" x14ac:dyDescent="0.2">
      <c r="A5084" s="311" t="s">
        <v>4125</v>
      </c>
      <c r="B5084" s="311"/>
      <c r="C5084" s="311"/>
      <c r="D5084" s="311"/>
      <c r="E5084" s="311"/>
      <c r="F5084" s="165">
        <f>SUM(F5082:F5083)</f>
        <v>327.66000000000003</v>
      </c>
      <c r="G5084" s="144"/>
    </row>
    <row r="5085" spans="1:7" x14ac:dyDescent="0.2">
      <c r="G5085" s="144"/>
    </row>
    <row r="5086" spans="1:7" x14ac:dyDescent="0.2">
      <c r="A5086" s="312" t="s">
        <v>4124</v>
      </c>
      <c r="B5086" s="312"/>
      <c r="C5086" s="312"/>
      <c r="D5086" s="312"/>
      <c r="E5086" s="312"/>
      <c r="F5086" s="173">
        <f>F5084+G5079</f>
        <v>376.52000000000004</v>
      </c>
      <c r="G5086" s="144"/>
    </row>
    <row r="5087" spans="1:7" x14ac:dyDescent="0.2">
      <c r="A5087" s="312" t="s">
        <v>4742</v>
      </c>
      <c r="B5087" s="312"/>
      <c r="C5087" s="312"/>
      <c r="D5087" s="312"/>
      <c r="E5087" s="313"/>
      <c r="F5087" s="180">
        <f>TRUNC('compos apresentar'!F5086*bdi!$D$19,2)</f>
        <v>76.58</v>
      </c>
      <c r="G5087" s="144"/>
    </row>
    <row r="5088" spans="1:7" x14ac:dyDescent="0.2">
      <c r="A5088" s="312" t="s">
        <v>4123</v>
      </c>
      <c r="B5088" s="312"/>
      <c r="C5088" s="312"/>
      <c r="D5088" s="312"/>
      <c r="E5088" s="312"/>
      <c r="F5088" s="179">
        <f>SUM(F5086:F5087)</f>
        <v>453.1</v>
      </c>
      <c r="G5088" s="144"/>
    </row>
    <row r="5089" spans="1:7" x14ac:dyDescent="0.2">
      <c r="A5089" s="178"/>
      <c r="B5089" s="178"/>
      <c r="C5089" s="178"/>
      <c r="D5089" s="178"/>
      <c r="E5089" s="178"/>
      <c r="F5089" s="178"/>
      <c r="G5089" s="144"/>
    </row>
    <row r="5090" spans="1:7" ht="31.5" x14ac:dyDescent="0.2">
      <c r="A5090" s="314" t="s">
        <v>5018</v>
      </c>
      <c r="B5090" s="314"/>
      <c r="C5090" s="314"/>
      <c r="D5090" s="314"/>
      <c r="E5090" s="314"/>
      <c r="F5090" s="314"/>
      <c r="G5090" s="171" t="s">
        <v>4188</v>
      </c>
    </row>
    <row r="5091" spans="1:7" x14ac:dyDescent="0.2">
      <c r="G5091" s="144"/>
    </row>
    <row r="5092" spans="1:7" ht="21" x14ac:dyDescent="0.2">
      <c r="A5092" s="175" t="s">
        <v>4118</v>
      </c>
      <c r="B5092" s="174" t="s">
        <v>4117</v>
      </c>
      <c r="C5092" s="171" t="s">
        <v>4114</v>
      </c>
      <c r="D5092" s="171" t="s">
        <v>4113</v>
      </c>
      <c r="E5092" s="171" t="s">
        <v>4112</v>
      </c>
      <c r="F5092" s="182" t="s">
        <v>4116</v>
      </c>
      <c r="G5092" s="181" t="s">
        <v>4115</v>
      </c>
    </row>
    <row r="5093" spans="1:7" x14ac:dyDescent="0.2">
      <c r="A5093" s="162">
        <v>5</v>
      </c>
      <c r="B5093" s="128" t="s">
        <v>4140</v>
      </c>
      <c r="C5093" s="148">
        <v>5.12</v>
      </c>
      <c r="D5093" s="148">
        <v>11.16</v>
      </c>
      <c r="E5093" s="83">
        <v>117.99</v>
      </c>
      <c r="F5093" s="127">
        <v>1.51</v>
      </c>
      <c r="G5093" s="161">
        <f>TRUNC(F5093*D5093,2)</f>
        <v>16.850000000000001</v>
      </c>
    </row>
    <row r="5094" spans="1:7" x14ac:dyDescent="0.2">
      <c r="A5094" s="149">
        <v>32</v>
      </c>
      <c r="B5094" s="138" t="s">
        <v>3807</v>
      </c>
      <c r="C5094" s="148">
        <v>6.14</v>
      </c>
      <c r="D5094" s="148">
        <v>13.38</v>
      </c>
      <c r="E5094" s="83">
        <v>117.99</v>
      </c>
      <c r="F5094" s="137">
        <v>0.09</v>
      </c>
      <c r="G5094" s="161">
        <f>TRUNC(F5094*D5094,2)</f>
        <v>1.2</v>
      </c>
    </row>
    <row r="5095" spans="1:7" x14ac:dyDescent="0.2">
      <c r="A5095" s="149">
        <v>4</v>
      </c>
      <c r="B5095" s="138" t="s">
        <v>4262</v>
      </c>
      <c r="C5095" s="152">
        <v>8.56</v>
      </c>
      <c r="D5095" s="152">
        <v>18.649999999999999</v>
      </c>
      <c r="E5095" s="83">
        <v>117.99</v>
      </c>
      <c r="F5095" s="137">
        <v>0.19600000000000001</v>
      </c>
      <c r="G5095" s="161">
        <f>TRUNC(F5095*D5095,2)</f>
        <v>3.65</v>
      </c>
    </row>
    <row r="5096" spans="1:7" x14ac:dyDescent="0.2">
      <c r="A5096" s="311" t="s">
        <v>4138</v>
      </c>
      <c r="B5096" s="311"/>
      <c r="C5096" s="311"/>
      <c r="D5096" s="311"/>
      <c r="E5096" s="311"/>
      <c r="F5096" s="311"/>
      <c r="G5096" s="155">
        <f>SUM(G5093:G5095)</f>
        <v>21.7</v>
      </c>
    </row>
    <row r="5097" spans="1:7" x14ac:dyDescent="0.2">
      <c r="G5097" s="144"/>
    </row>
    <row r="5098" spans="1:7" ht="21" x14ac:dyDescent="0.2">
      <c r="A5098" s="175" t="s">
        <v>4118</v>
      </c>
      <c r="B5098" s="174" t="s">
        <v>4130</v>
      </c>
      <c r="C5098" s="171" t="s">
        <v>4129</v>
      </c>
      <c r="D5098" s="171" t="s">
        <v>4128</v>
      </c>
      <c r="E5098" s="171" t="s">
        <v>4116</v>
      </c>
      <c r="F5098" s="173" t="s">
        <v>4127</v>
      </c>
      <c r="G5098" s="144"/>
    </row>
    <row r="5099" spans="1:7" x14ac:dyDescent="0.2">
      <c r="A5099" s="129">
        <v>2804</v>
      </c>
      <c r="B5099" s="128" t="s">
        <v>3306</v>
      </c>
      <c r="C5099" s="127" t="s">
        <v>3285</v>
      </c>
      <c r="D5099" s="127">
        <v>145.30000000000001</v>
      </c>
      <c r="E5099" s="127">
        <v>4.3319999999999997E-2</v>
      </c>
      <c r="F5099" s="127">
        <f>TRUNC(E5099*D5099,2)</f>
        <v>6.29</v>
      </c>
      <c r="G5099" s="144"/>
    </row>
    <row r="5100" spans="1:7" x14ac:dyDescent="0.2">
      <c r="A5100" s="139">
        <v>2386</v>
      </c>
      <c r="B5100" s="138" t="s">
        <v>4135</v>
      </c>
      <c r="C5100" s="137" t="s">
        <v>3285</v>
      </c>
      <c r="D5100" s="137">
        <v>114.18</v>
      </c>
      <c r="E5100" s="137">
        <v>2.0500000000000001E-2</v>
      </c>
      <c r="F5100" s="127">
        <f>TRUNC(E5100*D5100,2)</f>
        <v>2.34</v>
      </c>
      <c r="G5100" s="144"/>
    </row>
    <row r="5101" spans="1:7" x14ac:dyDescent="0.2">
      <c r="A5101" s="139">
        <v>2497</v>
      </c>
      <c r="B5101" s="138" t="s">
        <v>4059</v>
      </c>
      <c r="C5101" s="137" t="s">
        <v>3285</v>
      </c>
      <c r="D5101" s="137">
        <v>112.24</v>
      </c>
      <c r="E5101" s="137">
        <v>2.0500000000000001E-2</v>
      </c>
      <c r="F5101" s="127">
        <f>TRUNC(E5101*D5101,2)</f>
        <v>2.2999999999999998</v>
      </c>
      <c r="G5101" s="144"/>
    </row>
    <row r="5102" spans="1:7" x14ac:dyDescent="0.2">
      <c r="A5102" s="139">
        <v>1215</v>
      </c>
      <c r="B5102" s="138" t="s">
        <v>4134</v>
      </c>
      <c r="C5102" s="137" t="s">
        <v>3292</v>
      </c>
      <c r="D5102" s="137">
        <v>0.54</v>
      </c>
      <c r="E5102" s="137">
        <v>13.8462</v>
      </c>
      <c r="F5102" s="127">
        <f>TRUNC(E5102*D5102,2)</f>
        <v>7.47</v>
      </c>
      <c r="G5102" s="144"/>
    </row>
    <row r="5103" spans="1:7" x14ac:dyDescent="0.2">
      <c r="A5103" s="311" t="s">
        <v>4125</v>
      </c>
      <c r="B5103" s="311"/>
      <c r="C5103" s="311"/>
      <c r="D5103" s="311"/>
      <c r="E5103" s="311"/>
      <c r="F5103" s="165">
        <f>SUM(F5099:F5102)</f>
        <v>18.399999999999999</v>
      </c>
      <c r="G5103" s="144"/>
    </row>
    <row r="5104" spans="1:7" x14ac:dyDescent="0.2">
      <c r="G5104" s="144"/>
    </row>
    <row r="5105" spans="1:7" x14ac:dyDescent="0.2">
      <c r="A5105" s="312" t="s">
        <v>4124</v>
      </c>
      <c r="B5105" s="312"/>
      <c r="C5105" s="312"/>
      <c r="D5105" s="312"/>
      <c r="E5105" s="312"/>
      <c r="F5105" s="173">
        <f>F5103+G5096</f>
        <v>40.099999999999994</v>
      </c>
      <c r="G5105" s="144"/>
    </row>
    <row r="5106" spans="1:7" x14ac:dyDescent="0.2">
      <c r="A5106" s="312" t="s">
        <v>4742</v>
      </c>
      <c r="B5106" s="312"/>
      <c r="C5106" s="312"/>
      <c r="D5106" s="312"/>
      <c r="E5106" s="313"/>
      <c r="F5106" s="180">
        <f>TRUNC('compos apresentar'!F5105*bdi!$D$19,2)</f>
        <v>8.15</v>
      </c>
      <c r="G5106" s="144"/>
    </row>
    <row r="5107" spans="1:7" x14ac:dyDescent="0.2">
      <c r="A5107" s="312" t="s">
        <v>4123</v>
      </c>
      <c r="B5107" s="312"/>
      <c r="C5107" s="312"/>
      <c r="D5107" s="312"/>
      <c r="E5107" s="312"/>
      <c r="F5107" s="179">
        <f>SUM(F5105:F5106)</f>
        <v>48.249999999999993</v>
      </c>
      <c r="G5107" s="144"/>
    </row>
    <row r="5108" spans="1:7" x14ac:dyDescent="0.2">
      <c r="A5108" s="178"/>
      <c r="B5108" s="178"/>
      <c r="C5108" s="178"/>
      <c r="D5108" s="178"/>
      <c r="E5108" s="178"/>
      <c r="F5108" s="178"/>
      <c r="G5108" s="144"/>
    </row>
    <row r="5109" spans="1:7" x14ac:dyDescent="0.2">
      <c r="G5109" s="144"/>
    </row>
    <row r="5110" spans="1:7" ht="31.5" x14ac:dyDescent="0.2">
      <c r="A5110" s="314" t="s">
        <v>4544</v>
      </c>
      <c r="B5110" s="314"/>
      <c r="C5110" s="314"/>
      <c r="D5110" s="314"/>
      <c r="E5110" s="314"/>
      <c r="F5110" s="314"/>
      <c r="G5110" s="171" t="s">
        <v>4188</v>
      </c>
    </row>
    <row r="5111" spans="1:7" x14ac:dyDescent="0.2">
      <c r="G5111" s="144"/>
    </row>
    <row r="5112" spans="1:7" ht="21" x14ac:dyDescent="0.2">
      <c r="A5112" s="175" t="s">
        <v>4118</v>
      </c>
      <c r="B5112" s="174" t="s">
        <v>4117</v>
      </c>
      <c r="C5112" s="171" t="s">
        <v>4114</v>
      </c>
      <c r="D5112" s="171" t="s">
        <v>4113</v>
      </c>
      <c r="E5112" s="171" t="s">
        <v>4112</v>
      </c>
      <c r="F5112" s="182" t="s">
        <v>4116</v>
      </c>
      <c r="G5112" s="181" t="s">
        <v>4115</v>
      </c>
    </row>
    <row r="5113" spans="1:7" x14ac:dyDescent="0.2">
      <c r="A5113" s="162">
        <v>5</v>
      </c>
      <c r="B5113" s="128" t="s">
        <v>4140</v>
      </c>
      <c r="C5113" s="148">
        <v>5.12</v>
      </c>
      <c r="D5113" s="148">
        <v>11.16</v>
      </c>
      <c r="E5113" s="83">
        <v>117.99</v>
      </c>
      <c r="F5113" s="127">
        <v>2.17</v>
      </c>
      <c r="G5113" s="161">
        <f>TRUNC(F5113*D5113,2)</f>
        <v>24.21</v>
      </c>
    </row>
    <row r="5114" spans="1:7" x14ac:dyDescent="0.2">
      <c r="A5114" s="149">
        <v>32</v>
      </c>
      <c r="B5114" s="138" t="s">
        <v>3807</v>
      </c>
      <c r="C5114" s="148">
        <v>6.14</v>
      </c>
      <c r="D5114" s="148">
        <v>13.38</v>
      </c>
      <c r="E5114" s="83">
        <v>117.99</v>
      </c>
      <c r="F5114" s="137">
        <v>0.13200000000000001</v>
      </c>
      <c r="G5114" s="161">
        <f>TRUNC(F5114*D5114,2)</f>
        <v>1.76</v>
      </c>
    </row>
    <row r="5115" spans="1:7" x14ac:dyDescent="0.2">
      <c r="A5115" s="149">
        <v>4</v>
      </c>
      <c r="B5115" s="138" t="s">
        <v>4262</v>
      </c>
      <c r="C5115" s="152">
        <v>8.56</v>
      </c>
      <c r="D5115" s="152">
        <v>18.649999999999999</v>
      </c>
      <c r="E5115" s="83">
        <v>117.99</v>
      </c>
      <c r="F5115" s="137">
        <v>0.28299999999999997</v>
      </c>
      <c r="G5115" s="161">
        <f>TRUNC(F5115*D5115,2)</f>
        <v>5.27</v>
      </c>
    </row>
    <row r="5116" spans="1:7" x14ac:dyDescent="0.2">
      <c r="A5116" s="311" t="s">
        <v>4138</v>
      </c>
      <c r="B5116" s="311"/>
      <c r="C5116" s="311"/>
      <c r="D5116" s="311"/>
      <c r="E5116" s="311"/>
      <c r="F5116" s="311"/>
      <c r="G5116" s="155">
        <f>SUM(G5113:G5115)</f>
        <v>31.240000000000002</v>
      </c>
    </row>
    <row r="5117" spans="1:7" x14ac:dyDescent="0.2">
      <c r="G5117" s="144"/>
    </row>
    <row r="5118" spans="1:7" ht="21" x14ac:dyDescent="0.2">
      <c r="A5118" s="175" t="s">
        <v>4118</v>
      </c>
      <c r="B5118" s="174" t="s">
        <v>4130</v>
      </c>
      <c r="C5118" s="171" t="s">
        <v>4129</v>
      </c>
      <c r="D5118" s="171" t="s">
        <v>4128</v>
      </c>
      <c r="E5118" s="171" t="s">
        <v>4116</v>
      </c>
      <c r="F5118" s="173" t="s">
        <v>4127</v>
      </c>
      <c r="G5118" s="144"/>
    </row>
    <row r="5119" spans="1:7" x14ac:dyDescent="0.2">
      <c r="A5119" s="129">
        <v>2804</v>
      </c>
      <c r="B5119" s="128" t="s">
        <v>3306</v>
      </c>
      <c r="C5119" s="127" t="s">
        <v>3285</v>
      </c>
      <c r="D5119" s="127">
        <v>145.30000000000001</v>
      </c>
      <c r="E5119" s="127">
        <v>6.3799999999999996E-2</v>
      </c>
      <c r="F5119" s="127">
        <f>TRUNC(E5119*D5119,2)</f>
        <v>9.27</v>
      </c>
      <c r="G5119" s="144"/>
    </row>
    <row r="5120" spans="1:7" x14ac:dyDescent="0.2">
      <c r="A5120" s="139">
        <v>2386</v>
      </c>
      <c r="B5120" s="138" t="s">
        <v>4135</v>
      </c>
      <c r="C5120" s="137" t="s">
        <v>3285</v>
      </c>
      <c r="D5120" s="137">
        <v>114.18</v>
      </c>
      <c r="E5120" s="137">
        <v>2.9700000000000001E-2</v>
      </c>
      <c r="F5120" s="127">
        <f>TRUNC(E5120*D5120,2)</f>
        <v>3.39</v>
      </c>
      <c r="G5120" s="144"/>
    </row>
    <row r="5121" spans="1:7" x14ac:dyDescent="0.2">
      <c r="A5121" s="139">
        <v>2497</v>
      </c>
      <c r="B5121" s="138" t="s">
        <v>4059</v>
      </c>
      <c r="C5121" s="137" t="s">
        <v>3285</v>
      </c>
      <c r="D5121" s="137">
        <v>112.24</v>
      </c>
      <c r="E5121" s="137">
        <v>2.9700000000000001E-2</v>
      </c>
      <c r="F5121" s="127">
        <f>TRUNC(E5121*D5121,2)</f>
        <v>3.33</v>
      </c>
      <c r="G5121" s="144"/>
    </row>
    <row r="5122" spans="1:7" x14ac:dyDescent="0.2">
      <c r="A5122" s="139">
        <v>1215</v>
      </c>
      <c r="B5122" s="138" t="s">
        <v>4134</v>
      </c>
      <c r="C5122" s="137" t="s">
        <v>3292</v>
      </c>
      <c r="D5122" s="137">
        <v>0.54</v>
      </c>
      <c r="E5122" s="137">
        <v>19.510000000000002</v>
      </c>
      <c r="F5122" s="127">
        <f>TRUNC(E5122*D5122,2)</f>
        <v>10.53</v>
      </c>
      <c r="G5122" s="144"/>
    </row>
    <row r="5123" spans="1:7" x14ac:dyDescent="0.2">
      <c r="A5123" s="311" t="s">
        <v>4125</v>
      </c>
      <c r="B5123" s="311"/>
      <c r="C5123" s="311"/>
      <c r="D5123" s="311"/>
      <c r="E5123" s="311"/>
      <c r="F5123" s="165">
        <f>SUM(F5119:F5122)</f>
        <v>26.52</v>
      </c>
      <c r="G5123" s="144"/>
    </row>
    <row r="5124" spans="1:7" x14ac:dyDescent="0.2">
      <c r="G5124" s="144"/>
    </row>
    <row r="5125" spans="1:7" x14ac:dyDescent="0.2">
      <c r="A5125" s="312" t="s">
        <v>4124</v>
      </c>
      <c r="B5125" s="312"/>
      <c r="C5125" s="312"/>
      <c r="D5125" s="312"/>
      <c r="E5125" s="312"/>
      <c r="F5125" s="173">
        <f>F5123+G5116</f>
        <v>57.760000000000005</v>
      </c>
      <c r="G5125" s="144"/>
    </row>
    <row r="5126" spans="1:7" ht="12.75" customHeight="1" x14ac:dyDescent="0.2">
      <c r="A5126" s="312" t="s">
        <v>4742</v>
      </c>
      <c r="B5126" s="312"/>
      <c r="C5126" s="312"/>
      <c r="D5126" s="312"/>
      <c r="E5126" s="313"/>
      <c r="F5126" s="180">
        <f>TRUNC('compos apresentar'!F5125*bdi!$D$19,2)</f>
        <v>11.74</v>
      </c>
      <c r="G5126" s="144"/>
    </row>
    <row r="5127" spans="1:7" x14ac:dyDescent="0.2">
      <c r="A5127" s="312" t="s">
        <v>4123</v>
      </c>
      <c r="B5127" s="312"/>
      <c r="C5127" s="312"/>
      <c r="D5127" s="312"/>
      <c r="E5127" s="312"/>
      <c r="F5127" s="179">
        <f>SUM(F5125:F5126)</f>
        <v>69.5</v>
      </c>
      <c r="G5127" s="144"/>
    </row>
    <row r="5128" spans="1:7" x14ac:dyDescent="0.2">
      <c r="A5128" s="178"/>
      <c r="B5128" s="178"/>
      <c r="C5128" s="178"/>
      <c r="D5128" s="178"/>
      <c r="E5128" s="178"/>
      <c r="F5128" s="178"/>
      <c r="G5128" s="144"/>
    </row>
    <row r="5129" spans="1:7" ht="30.75" customHeight="1" x14ac:dyDescent="0.2">
      <c r="A5129" s="317" t="s">
        <v>5019</v>
      </c>
      <c r="B5129" s="317"/>
      <c r="C5129" s="317"/>
      <c r="D5129" s="317"/>
      <c r="E5129" s="317"/>
      <c r="F5129" s="317"/>
      <c r="G5129" s="183" t="s">
        <v>333</v>
      </c>
    </row>
    <row r="5130" spans="1:7" x14ac:dyDescent="0.2">
      <c r="G5130" s="144"/>
    </row>
    <row r="5131" spans="1:7" ht="21" x14ac:dyDescent="0.2">
      <c r="A5131" s="175" t="s">
        <v>4118</v>
      </c>
      <c r="B5131" s="174" t="s">
        <v>4117</v>
      </c>
      <c r="C5131" s="171" t="s">
        <v>4114</v>
      </c>
      <c r="D5131" s="171" t="s">
        <v>4113</v>
      </c>
      <c r="E5131" s="171" t="s">
        <v>4112</v>
      </c>
      <c r="F5131" s="182" t="s">
        <v>4116</v>
      </c>
      <c r="G5131" s="181" t="s">
        <v>4115</v>
      </c>
    </row>
    <row r="5132" spans="1:7" ht="22.5" x14ac:dyDescent="0.2">
      <c r="A5132" s="157">
        <v>88240</v>
      </c>
      <c r="B5132" s="128" t="s">
        <v>4092</v>
      </c>
      <c r="C5132" s="152">
        <v>5.65</v>
      </c>
      <c r="D5132" s="152">
        <v>12.31</v>
      </c>
      <c r="E5132" s="83">
        <v>117.99</v>
      </c>
      <c r="F5132" s="130">
        <v>2.5999999999999999E-2</v>
      </c>
      <c r="G5132" s="161">
        <f>TRUNC(F5132*D5132,2)</f>
        <v>0.32</v>
      </c>
    </row>
    <row r="5133" spans="1:7" ht="22.5" x14ac:dyDescent="0.2">
      <c r="A5133" s="154">
        <v>88278</v>
      </c>
      <c r="B5133" s="138" t="s">
        <v>3818</v>
      </c>
      <c r="C5133" s="148">
        <v>7.98</v>
      </c>
      <c r="D5133" s="148">
        <v>17.39</v>
      </c>
      <c r="E5133" s="83">
        <v>117.99</v>
      </c>
      <c r="F5133" s="133">
        <v>0.03</v>
      </c>
      <c r="G5133" s="161">
        <f>TRUNC(F5133*D5133,2)</f>
        <v>0.52</v>
      </c>
    </row>
    <row r="5134" spans="1:7" x14ac:dyDescent="0.2">
      <c r="A5134" s="146">
        <v>88317</v>
      </c>
      <c r="B5134" s="164" t="s">
        <v>3736</v>
      </c>
      <c r="C5134" s="208">
        <v>7.98</v>
      </c>
      <c r="D5134" s="208">
        <v>17.39</v>
      </c>
      <c r="E5134" s="83">
        <v>117.99</v>
      </c>
      <c r="F5134" s="145">
        <v>1.0999999999999999E-2</v>
      </c>
      <c r="G5134" s="161">
        <f>TRUNC(F5134*D5134,2)</f>
        <v>0.19</v>
      </c>
    </row>
    <row r="5135" spans="1:7" x14ac:dyDescent="0.2">
      <c r="A5135" s="311" t="s">
        <v>4138</v>
      </c>
      <c r="B5135" s="311"/>
      <c r="C5135" s="311"/>
      <c r="D5135" s="311"/>
      <c r="E5135" s="311"/>
      <c r="F5135" s="311"/>
      <c r="G5135" s="208">
        <f>SUM(G5132:G5134)</f>
        <v>1.03</v>
      </c>
    </row>
    <row r="5136" spans="1:7" x14ac:dyDescent="0.2">
      <c r="G5136" s="144"/>
    </row>
    <row r="5137" spans="1:7" ht="21" x14ac:dyDescent="0.2">
      <c r="A5137" s="175" t="s">
        <v>4118</v>
      </c>
      <c r="B5137" s="174" t="s">
        <v>4130</v>
      </c>
      <c r="C5137" s="171" t="s">
        <v>4129</v>
      </c>
      <c r="D5137" s="171" t="s">
        <v>4128</v>
      </c>
      <c r="E5137" s="171" t="s">
        <v>4116</v>
      </c>
      <c r="F5137" s="173" t="s">
        <v>4127</v>
      </c>
      <c r="G5137" s="144"/>
    </row>
    <row r="5138" spans="1:7" ht="22.5" x14ac:dyDescent="0.2">
      <c r="A5138" s="132">
        <v>1333</v>
      </c>
      <c r="B5138" s="131" t="s">
        <v>4016</v>
      </c>
      <c r="C5138" s="130" t="s">
        <v>333</v>
      </c>
      <c r="D5138" s="130">
        <v>9</v>
      </c>
      <c r="E5138" s="130">
        <v>6.8199999999999997E-2</v>
      </c>
      <c r="F5138" s="127">
        <f t="shared" ref="F5138:F5145" si="43">TRUNC(E5138*D5138,2)</f>
        <v>0.61</v>
      </c>
      <c r="G5138" s="144"/>
    </row>
    <row r="5139" spans="1:7" ht="22.5" x14ac:dyDescent="0.2">
      <c r="A5139" s="135">
        <v>4777</v>
      </c>
      <c r="B5139" s="134" t="s">
        <v>4026</v>
      </c>
      <c r="C5139" s="133" t="s">
        <v>333</v>
      </c>
      <c r="D5139" s="133">
        <v>8.68</v>
      </c>
      <c r="E5139" s="133">
        <v>0.18521480000000001</v>
      </c>
      <c r="F5139" s="127">
        <f t="shared" si="43"/>
        <v>1.6</v>
      </c>
      <c r="G5139" s="144"/>
    </row>
    <row r="5140" spans="1:7" x14ac:dyDescent="0.2">
      <c r="A5140" s="135">
        <v>10966</v>
      </c>
      <c r="B5140" s="134" t="s">
        <v>3792</v>
      </c>
      <c r="C5140" s="133" t="s">
        <v>333</v>
      </c>
      <c r="D5140" s="133">
        <v>9.8699999999999992</v>
      </c>
      <c r="E5140" s="133">
        <v>0.8</v>
      </c>
      <c r="F5140" s="127">
        <f t="shared" si="43"/>
        <v>7.89</v>
      </c>
      <c r="G5140" s="144"/>
    </row>
    <row r="5141" spans="1:7" ht="22.5" x14ac:dyDescent="0.2">
      <c r="A5141" s="135">
        <v>10997</v>
      </c>
      <c r="B5141" s="134" t="s">
        <v>3953</v>
      </c>
      <c r="C5141" s="133" t="s">
        <v>333</v>
      </c>
      <c r="D5141" s="133">
        <v>22.81</v>
      </c>
      <c r="E5141" s="133">
        <v>7.9880000000000001E-4</v>
      </c>
      <c r="F5141" s="127">
        <f t="shared" si="43"/>
        <v>0.01</v>
      </c>
      <c r="G5141" s="144"/>
    </row>
    <row r="5142" spans="1:7" ht="45" x14ac:dyDescent="0.2">
      <c r="A5142" s="135">
        <v>93287</v>
      </c>
      <c r="B5142" s="134" t="s">
        <v>3895</v>
      </c>
      <c r="C5142" s="133" t="s">
        <v>3282</v>
      </c>
      <c r="D5142" s="133">
        <v>265.88</v>
      </c>
      <c r="E5142" s="133">
        <v>1.4E-3</v>
      </c>
      <c r="F5142" s="127">
        <f t="shared" si="43"/>
        <v>0.37</v>
      </c>
      <c r="G5142" s="144"/>
    </row>
    <row r="5143" spans="1:7" ht="45" x14ac:dyDescent="0.2">
      <c r="A5143" s="135">
        <v>93288</v>
      </c>
      <c r="B5143" s="134" t="s">
        <v>3896</v>
      </c>
      <c r="C5143" s="133" t="s">
        <v>3280</v>
      </c>
      <c r="D5143" s="133">
        <v>128.26</v>
      </c>
      <c r="E5143" s="133">
        <v>1.1999999999999999E-3</v>
      </c>
      <c r="F5143" s="127">
        <f t="shared" si="43"/>
        <v>0.15</v>
      </c>
      <c r="G5143" s="144"/>
    </row>
    <row r="5144" spans="1:7" ht="33.75" x14ac:dyDescent="0.2">
      <c r="A5144" s="135">
        <v>100716</v>
      </c>
      <c r="B5144" s="134" t="s">
        <v>3879</v>
      </c>
      <c r="C5144" s="133" t="s">
        <v>236</v>
      </c>
      <c r="D5144" s="133">
        <v>21.790000000000003</v>
      </c>
      <c r="E5144" s="133">
        <v>0.2072</v>
      </c>
      <c r="F5144" s="127">
        <f t="shared" si="43"/>
        <v>4.51</v>
      </c>
      <c r="G5144" s="144"/>
    </row>
    <row r="5145" spans="1:7" ht="45" x14ac:dyDescent="0.2">
      <c r="A5145" s="135">
        <v>100719</v>
      </c>
      <c r="B5145" s="134" t="s">
        <v>3787</v>
      </c>
      <c r="C5145" s="133" t="s">
        <v>236</v>
      </c>
      <c r="D5145" s="133">
        <v>8.27</v>
      </c>
      <c r="E5145" s="133">
        <v>0.22189999999999999</v>
      </c>
      <c r="F5145" s="127">
        <f t="shared" si="43"/>
        <v>1.83</v>
      </c>
      <c r="G5145" s="144"/>
    </row>
    <row r="5146" spans="1:7" x14ac:dyDescent="0.2">
      <c r="A5146" s="311" t="s">
        <v>4125</v>
      </c>
      <c r="B5146" s="311"/>
      <c r="C5146" s="311"/>
      <c r="D5146" s="311"/>
      <c r="E5146" s="311"/>
      <c r="F5146" s="165">
        <f>SUM(F5138:F5145)</f>
        <v>16.97</v>
      </c>
      <c r="G5146" s="144"/>
    </row>
    <row r="5147" spans="1:7" x14ac:dyDescent="0.2">
      <c r="G5147" s="144"/>
    </row>
    <row r="5148" spans="1:7" x14ac:dyDescent="0.2">
      <c r="A5148" s="312" t="s">
        <v>4124</v>
      </c>
      <c r="B5148" s="312"/>
      <c r="C5148" s="312"/>
      <c r="D5148" s="312"/>
      <c r="E5148" s="312"/>
      <c r="F5148" s="173">
        <f>F5146+G5135</f>
        <v>18</v>
      </c>
      <c r="G5148" s="144"/>
    </row>
    <row r="5149" spans="1:7" x14ac:dyDescent="0.2">
      <c r="A5149" s="312" t="s">
        <v>4742</v>
      </c>
      <c r="B5149" s="312"/>
      <c r="C5149" s="312"/>
      <c r="D5149" s="312"/>
      <c r="E5149" s="313"/>
      <c r="F5149" s="180">
        <f>TRUNC('compos apresentar'!F5148*bdi!$D$19,2)</f>
        <v>3.66</v>
      </c>
      <c r="G5149" s="144"/>
    </row>
    <row r="5150" spans="1:7" x14ac:dyDescent="0.2">
      <c r="A5150" s="312" t="s">
        <v>4123</v>
      </c>
      <c r="B5150" s="312"/>
      <c r="C5150" s="312"/>
      <c r="D5150" s="312"/>
      <c r="E5150" s="312"/>
      <c r="F5150" s="179">
        <f>SUM(F5148:F5149)</f>
        <v>21.66</v>
      </c>
      <c r="G5150" s="144"/>
    </row>
    <row r="5151" spans="1:7" x14ac:dyDescent="0.2">
      <c r="A5151" s="178"/>
      <c r="B5151" s="178"/>
      <c r="C5151" s="178"/>
      <c r="D5151" s="178"/>
      <c r="E5151" s="178"/>
      <c r="F5151" s="178"/>
      <c r="G5151" s="144"/>
    </row>
    <row r="5152" spans="1:7" x14ac:dyDescent="0.2">
      <c r="G5152" s="144"/>
    </row>
    <row r="5153" spans="1:7" ht="34.5" customHeight="1" x14ac:dyDescent="0.2">
      <c r="A5153" s="317" t="s">
        <v>4543</v>
      </c>
      <c r="B5153" s="317"/>
      <c r="C5153" s="317"/>
      <c r="D5153" s="317"/>
      <c r="E5153" s="317"/>
      <c r="F5153" s="317"/>
      <c r="G5153" s="183" t="s">
        <v>333</v>
      </c>
    </row>
    <row r="5154" spans="1:7" x14ac:dyDescent="0.2">
      <c r="G5154" s="144"/>
    </row>
    <row r="5155" spans="1:7" ht="21" x14ac:dyDescent="0.2">
      <c r="A5155" s="175" t="s">
        <v>4118</v>
      </c>
      <c r="B5155" s="174" t="s">
        <v>4117</v>
      </c>
      <c r="C5155" s="171" t="s">
        <v>4114</v>
      </c>
      <c r="D5155" s="171" t="s">
        <v>4113</v>
      </c>
      <c r="E5155" s="171" t="s">
        <v>4112</v>
      </c>
      <c r="F5155" s="182" t="s">
        <v>4116</v>
      </c>
      <c r="G5155" s="181" t="s">
        <v>4115</v>
      </c>
    </row>
    <row r="5156" spans="1:7" ht="22.5" x14ac:dyDescent="0.2">
      <c r="A5156" s="157">
        <v>88240</v>
      </c>
      <c r="B5156" s="128" t="s">
        <v>4092</v>
      </c>
      <c r="C5156" s="152">
        <v>5.65</v>
      </c>
      <c r="D5156" s="152">
        <v>12.31</v>
      </c>
      <c r="E5156" s="83">
        <v>117.99</v>
      </c>
      <c r="F5156" s="130">
        <v>1.4999999999999999E-2</v>
      </c>
      <c r="G5156" s="161">
        <f>TRUNC(F5156*D5156,2)</f>
        <v>0.18</v>
      </c>
    </row>
    <row r="5157" spans="1:7" ht="22.5" x14ac:dyDescent="0.2">
      <c r="A5157" s="154">
        <v>88278</v>
      </c>
      <c r="B5157" s="138" t="s">
        <v>3818</v>
      </c>
      <c r="C5157" s="148">
        <v>7.98</v>
      </c>
      <c r="D5157" s="148">
        <v>17.39</v>
      </c>
      <c r="E5157" s="83">
        <v>117.99</v>
      </c>
      <c r="F5157" s="133">
        <v>0.02</v>
      </c>
      <c r="G5157" s="161">
        <f>TRUNC(F5157*D5157,2)</f>
        <v>0.34</v>
      </c>
    </row>
    <row r="5158" spans="1:7" x14ac:dyDescent="0.2">
      <c r="A5158" s="146">
        <v>88317</v>
      </c>
      <c r="B5158" s="164" t="s">
        <v>3736</v>
      </c>
      <c r="C5158" s="208">
        <v>7.98</v>
      </c>
      <c r="D5158" s="208">
        <v>17.39</v>
      </c>
      <c r="E5158" s="83">
        <v>117.99</v>
      </c>
      <c r="F5158" s="145">
        <v>1.0999999999999999E-2</v>
      </c>
      <c r="G5158" s="161">
        <f>TRUNC(F5158*D5158,2)</f>
        <v>0.19</v>
      </c>
    </row>
    <row r="5159" spans="1:7" x14ac:dyDescent="0.2">
      <c r="A5159" s="311" t="s">
        <v>4138</v>
      </c>
      <c r="B5159" s="311"/>
      <c r="C5159" s="311"/>
      <c r="D5159" s="311"/>
      <c r="E5159" s="311"/>
      <c r="F5159" s="311"/>
      <c r="G5159" s="208">
        <f>SUM(G5156:G5158)</f>
        <v>0.71</v>
      </c>
    </row>
    <row r="5160" spans="1:7" x14ac:dyDescent="0.2">
      <c r="G5160" s="144"/>
    </row>
    <row r="5161" spans="1:7" ht="21" x14ac:dyDescent="0.2">
      <c r="A5161" s="175" t="s">
        <v>4118</v>
      </c>
      <c r="B5161" s="174" t="s">
        <v>4130</v>
      </c>
      <c r="C5161" s="171" t="s">
        <v>4129</v>
      </c>
      <c r="D5161" s="171" t="s">
        <v>4128</v>
      </c>
      <c r="E5161" s="171" t="s">
        <v>4116</v>
      </c>
      <c r="F5161" s="173" t="s">
        <v>4127</v>
      </c>
      <c r="G5161" s="144"/>
    </row>
    <row r="5162" spans="1:7" ht="22.5" x14ac:dyDescent="0.2">
      <c r="A5162" s="132">
        <v>1333</v>
      </c>
      <c r="B5162" s="131" t="s">
        <v>4016</v>
      </c>
      <c r="C5162" s="130" t="s">
        <v>333</v>
      </c>
      <c r="D5162" s="130">
        <v>9.2200000000000006</v>
      </c>
      <c r="E5162" s="130">
        <v>5.8999999999999999E-3</v>
      </c>
      <c r="F5162" s="127">
        <f t="shared" ref="F5162:F5169" si="44">TRUNC(E5162*D5162,2)</f>
        <v>0.05</v>
      </c>
      <c r="G5162" s="144"/>
    </row>
    <row r="5163" spans="1:7" ht="22.5" x14ac:dyDescent="0.2">
      <c r="A5163" s="135">
        <v>4777</v>
      </c>
      <c r="B5163" s="134" t="s">
        <v>4026</v>
      </c>
      <c r="C5163" s="133" t="s">
        <v>333</v>
      </c>
      <c r="D5163" s="133">
        <v>8.68</v>
      </c>
      <c r="E5163" s="133">
        <v>0.49</v>
      </c>
      <c r="F5163" s="127">
        <f t="shared" si="44"/>
        <v>4.25</v>
      </c>
      <c r="G5163" s="144"/>
    </row>
    <row r="5164" spans="1:7" x14ac:dyDescent="0.2">
      <c r="A5164" s="135">
        <v>10966</v>
      </c>
      <c r="B5164" s="134" t="s">
        <v>3792</v>
      </c>
      <c r="C5164" s="133" t="s">
        <v>333</v>
      </c>
      <c r="D5164" s="133">
        <v>9.8699999999999992</v>
      </c>
      <c r="E5164" s="133">
        <v>0.52</v>
      </c>
      <c r="F5164" s="127">
        <f t="shared" si="44"/>
        <v>5.13</v>
      </c>
      <c r="G5164" s="144"/>
    </row>
    <row r="5165" spans="1:7" ht="22.5" x14ac:dyDescent="0.2">
      <c r="A5165" s="135">
        <v>10997</v>
      </c>
      <c r="B5165" s="134" t="s">
        <v>3953</v>
      </c>
      <c r="C5165" s="133" t="s">
        <v>333</v>
      </c>
      <c r="D5165" s="133">
        <v>22.81</v>
      </c>
      <c r="E5165" s="133">
        <v>1.8E-3</v>
      </c>
      <c r="F5165" s="127">
        <f t="shared" si="44"/>
        <v>0.04</v>
      </c>
      <c r="G5165" s="144"/>
    </row>
    <row r="5166" spans="1:7" ht="45" x14ac:dyDescent="0.2">
      <c r="A5166" s="135">
        <v>93287</v>
      </c>
      <c r="B5166" s="134" t="s">
        <v>3895</v>
      </c>
      <c r="C5166" s="133" t="s">
        <v>3282</v>
      </c>
      <c r="D5166" s="133">
        <v>265.88</v>
      </c>
      <c r="E5166" s="133">
        <v>6.9999999999999999E-4</v>
      </c>
      <c r="F5166" s="127">
        <f t="shared" si="44"/>
        <v>0.18</v>
      </c>
      <c r="G5166" s="144"/>
    </row>
    <row r="5167" spans="1:7" ht="45" x14ac:dyDescent="0.2">
      <c r="A5167" s="135">
        <v>93288</v>
      </c>
      <c r="B5167" s="134" t="s">
        <v>3896</v>
      </c>
      <c r="C5167" s="133" t="s">
        <v>3280</v>
      </c>
      <c r="D5167" s="133">
        <v>128.26</v>
      </c>
      <c r="E5167" s="133">
        <v>5.0000000000000001E-4</v>
      </c>
      <c r="F5167" s="127">
        <f t="shared" si="44"/>
        <v>0.06</v>
      </c>
      <c r="G5167" s="144"/>
    </row>
    <row r="5168" spans="1:7" ht="33.75" x14ac:dyDescent="0.2">
      <c r="A5168" s="135">
        <v>100716</v>
      </c>
      <c r="B5168" s="134" t="s">
        <v>3879</v>
      </c>
      <c r="C5168" s="133" t="s">
        <v>236</v>
      </c>
      <c r="D5168" s="133">
        <v>21.790000000000003</v>
      </c>
      <c r="E5168" s="133">
        <v>9.9000000000000005E-2</v>
      </c>
      <c r="F5168" s="127">
        <f t="shared" si="44"/>
        <v>2.15</v>
      </c>
      <c r="G5168" s="144"/>
    </row>
    <row r="5169" spans="1:7" ht="45" x14ac:dyDescent="0.2">
      <c r="A5169" s="135">
        <v>100719</v>
      </c>
      <c r="B5169" s="134" t="s">
        <v>3787</v>
      </c>
      <c r="C5169" s="133" t="s">
        <v>236</v>
      </c>
      <c r="D5169" s="133">
        <v>8.27</v>
      </c>
      <c r="E5169" s="133">
        <v>9.9000000000000005E-2</v>
      </c>
      <c r="F5169" s="127">
        <f t="shared" si="44"/>
        <v>0.81</v>
      </c>
      <c r="G5169" s="144"/>
    </row>
    <row r="5170" spans="1:7" x14ac:dyDescent="0.2">
      <c r="A5170" s="311" t="s">
        <v>4125</v>
      </c>
      <c r="B5170" s="311"/>
      <c r="C5170" s="311"/>
      <c r="D5170" s="311"/>
      <c r="E5170" s="311"/>
      <c r="F5170" s="165">
        <f>SUM(F5162:F5169)</f>
        <v>12.67</v>
      </c>
      <c r="G5170" s="144"/>
    </row>
    <row r="5171" spans="1:7" x14ac:dyDescent="0.2">
      <c r="G5171" s="144"/>
    </row>
    <row r="5172" spans="1:7" x14ac:dyDescent="0.2">
      <c r="A5172" s="312" t="s">
        <v>4124</v>
      </c>
      <c r="B5172" s="312"/>
      <c r="C5172" s="312"/>
      <c r="D5172" s="312"/>
      <c r="E5172" s="312"/>
      <c r="F5172" s="173">
        <f>F5170+G5159</f>
        <v>13.379999999999999</v>
      </c>
      <c r="G5172" s="144"/>
    </row>
    <row r="5173" spans="1:7" ht="12.75" customHeight="1" x14ac:dyDescent="0.2">
      <c r="A5173" s="312" t="s">
        <v>4742</v>
      </c>
      <c r="B5173" s="312"/>
      <c r="C5173" s="312"/>
      <c r="D5173" s="312"/>
      <c r="E5173" s="313"/>
      <c r="F5173" s="180">
        <f>TRUNC('compos apresentar'!F5172*bdi!$D$19,2)</f>
        <v>2.72</v>
      </c>
      <c r="G5173" s="144"/>
    </row>
    <row r="5174" spans="1:7" x14ac:dyDescent="0.2">
      <c r="A5174" s="312" t="s">
        <v>4123</v>
      </c>
      <c r="B5174" s="312"/>
      <c r="C5174" s="312"/>
      <c r="D5174" s="312"/>
      <c r="E5174" s="312"/>
      <c r="F5174" s="179">
        <f>SUM(F5172:F5173)</f>
        <v>16.099999999999998</v>
      </c>
      <c r="G5174" s="144"/>
    </row>
    <row r="5175" spans="1:7" x14ac:dyDescent="0.2">
      <c r="G5175" s="144"/>
    </row>
    <row r="5176" spans="1:7" x14ac:dyDescent="0.2">
      <c r="G5176" s="144"/>
    </row>
    <row r="5177" spans="1:7" ht="31.5" x14ac:dyDescent="0.2">
      <c r="A5177" s="314" t="s">
        <v>4542</v>
      </c>
      <c r="B5177" s="314"/>
      <c r="C5177" s="314"/>
      <c r="D5177" s="314"/>
      <c r="E5177" s="314"/>
      <c r="F5177" s="314"/>
      <c r="G5177" s="171" t="s">
        <v>4170</v>
      </c>
    </row>
    <row r="5178" spans="1:7" x14ac:dyDescent="0.2">
      <c r="G5178" s="144"/>
    </row>
    <row r="5179" spans="1:7" ht="21" x14ac:dyDescent="0.2">
      <c r="A5179" s="175" t="s">
        <v>4118</v>
      </c>
      <c r="B5179" s="174" t="s">
        <v>4117</v>
      </c>
      <c r="C5179" s="171" t="s">
        <v>4114</v>
      </c>
      <c r="D5179" s="171" t="s">
        <v>4113</v>
      </c>
      <c r="E5179" s="171" t="s">
        <v>4112</v>
      </c>
      <c r="F5179" s="182" t="s">
        <v>4116</v>
      </c>
      <c r="G5179" s="181" t="s">
        <v>4115</v>
      </c>
    </row>
    <row r="5180" spans="1:7" x14ac:dyDescent="0.2">
      <c r="A5180" s="162">
        <v>5</v>
      </c>
      <c r="B5180" s="128" t="s">
        <v>4140</v>
      </c>
      <c r="C5180" s="148">
        <v>5.12</v>
      </c>
      <c r="D5180" s="148">
        <v>11.16</v>
      </c>
      <c r="E5180" s="83">
        <v>117.99</v>
      </c>
      <c r="F5180" s="127">
        <v>0.45100000000000001</v>
      </c>
      <c r="G5180" s="161">
        <f>TRUNC(F5180*D5180,2)</f>
        <v>5.03</v>
      </c>
    </row>
    <row r="5181" spans="1:7" x14ac:dyDescent="0.2">
      <c r="A5181" s="149">
        <v>4</v>
      </c>
      <c r="B5181" s="138" t="s">
        <v>4262</v>
      </c>
      <c r="C5181" s="152">
        <v>8.56</v>
      </c>
      <c r="D5181" s="152">
        <v>18.649999999999999</v>
      </c>
      <c r="E5181" s="83">
        <v>117.99</v>
      </c>
      <c r="F5181" s="137">
        <v>0.44740000000000002</v>
      </c>
      <c r="G5181" s="161">
        <f>TRUNC(F5181*D5181,2)</f>
        <v>8.34</v>
      </c>
    </row>
    <row r="5182" spans="1:7" x14ac:dyDescent="0.2">
      <c r="A5182" s="311" t="s">
        <v>4138</v>
      </c>
      <c r="B5182" s="311"/>
      <c r="C5182" s="311"/>
      <c r="D5182" s="311"/>
      <c r="E5182" s="311"/>
      <c r="F5182" s="311"/>
      <c r="G5182" s="155">
        <f>SUM(G5180:G5181)</f>
        <v>13.370000000000001</v>
      </c>
    </row>
    <row r="5183" spans="1:7" x14ac:dyDescent="0.2">
      <c r="G5183" s="144"/>
    </row>
    <row r="5184" spans="1:7" ht="21" x14ac:dyDescent="0.2">
      <c r="A5184" s="175" t="s">
        <v>4118</v>
      </c>
      <c r="B5184" s="174" t="s">
        <v>4130</v>
      </c>
      <c r="C5184" s="171" t="s">
        <v>4129</v>
      </c>
      <c r="D5184" s="171" t="s">
        <v>4128</v>
      </c>
      <c r="E5184" s="171" t="s">
        <v>4116</v>
      </c>
      <c r="F5184" s="173" t="s">
        <v>4127</v>
      </c>
      <c r="G5184" s="144"/>
    </row>
    <row r="5185" spans="1:7" ht="33.75" x14ac:dyDescent="0.2">
      <c r="A5185" s="129">
        <v>3948</v>
      </c>
      <c r="B5185" s="128" t="s">
        <v>3931</v>
      </c>
      <c r="C5185" s="127" t="s">
        <v>3287</v>
      </c>
      <c r="D5185" s="127">
        <v>167.42999999999998</v>
      </c>
      <c r="E5185" s="127">
        <v>1.0121</v>
      </c>
      <c r="F5185" s="127">
        <f>TRUNC(E5185*D5185,2)</f>
        <v>169.45</v>
      </c>
      <c r="G5185" s="144"/>
    </row>
    <row r="5186" spans="1:7" x14ac:dyDescent="0.2">
      <c r="A5186" s="139">
        <v>2221</v>
      </c>
      <c r="B5186" s="138" t="s">
        <v>3416</v>
      </c>
      <c r="C5186" s="137" t="s">
        <v>3287</v>
      </c>
      <c r="D5186" s="137">
        <v>0.56000000000000005</v>
      </c>
      <c r="E5186" s="137" t="s">
        <v>3731</v>
      </c>
      <c r="F5186" s="127">
        <f>TRUNC(E5186*D5186,2)</f>
        <v>1.1200000000000001</v>
      </c>
      <c r="G5186" s="144"/>
    </row>
    <row r="5187" spans="1:7" x14ac:dyDescent="0.2">
      <c r="A5187" s="311" t="s">
        <v>4125</v>
      </c>
      <c r="B5187" s="311"/>
      <c r="C5187" s="311"/>
      <c r="D5187" s="311"/>
      <c r="E5187" s="311"/>
      <c r="F5187" s="165">
        <f>SUM(F5185:F5186)</f>
        <v>170.57</v>
      </c>
      <c r="G5187" s="144"/>
    </row>
    <row r="5188" spans="1:7" x14ac:dyDescent="0.2">
      <c r="G5188" s="144"/>
    </row>
    <row r="5189" spans="1:7" x14ac:dyDescent="0.2">
      <c r="A5189" s="312" t="s">
        <v>4124</v>
      </c>
      <c r="B5189" s="312"/>
      <c r="C5189" s="312"/>
      <c r="D5189" s="312"/>
      <c r="E5189" s="312"/>
      <c r="F5189" s="173">
        <f>F5187+G5182</f>
        <v>183.94</v>
      </c>
      <c r="G5189" s="144"/>
    </row>
    <row r="5190" spans="1:7" ht="12.75" customHeight="1" x14ac:dyDescent="0.2">
      <c r="A5190" s="312" t="s">
        <v>4742</v>
      </c>
      <c r="B5190" s="312"/>
      <c r="C5190" s="312"/>
      <c r="D5190" s="312"/>
      <c r="E5190" s="313"/>
      <c r="F5190" s="180">
        <f>TRUNC('compos apresentar'!F5189*bdi!$D$19,2)</f>
        <v>37.409999999999997</v>
      </c>
      <c r="G5190" s="144"/>
    </row>
    <row r="5191" spans="1:7" x14ac:dyDescent="0.2">
      <c r="A5191" s="312" t="s">
        <v>4123</v>
      </c>
      <c r="B5191" s="312"/>
      <c r="C5191" s="312"/>
      <c r="D5191" s="312"/>
      <c r="E5191" s="312"/>
      <c r="F5191" s="179">
        <f>SUM(F5189:F5190)</f>
        <v>221.35</v>
      </c>
      <c r="G5191" s="144"/>
    </row>
    <row r="5192" spans="1:7" x14ac:dyDescent="0.2">
      <c r="G5192" s="144"/>
    </row>
    <row r="5193" spans="1:7" x14ac:dyDescent="0.2">
      <c r="G5193" s="144"/>
    </row>
    <row r="5194" spans="1:7" ht="31.5" x14ac:dyDescent="0.2">
      <c r="A5194" s="314" t="s">
        <v>4541</v>
      </c>
      <c r="B5194" s="314"/>
      <c r="C5194" s="314"/>
      <c r="D5194" s="314"/>
      <c r="E5194" s="314"/>
      <c r="F5194" s="314"/>
      <c r="G5194" s="171" t="s">
        <v>4155</v>
      </c>
    </row>
    <row r="5195" spans="1:7" x14ac:dyDescent="0.2">
      <c r="G5195" s="144"/>
    </row>
    <row r="5196" spans="1:7" ht="21" x14ac:dyDescent="0.2">
      <c r="A5196" s="175" t="s">
        <v>4118</v>
      </c>
      <c r="B5196" s="174" t="s">
        <v>4117</v>
      </c>
      <c r="C5196" s="171" t="s">
        <v>4114</v>
      </c>
      <c r="D5196" s="171" t="s">
        <v>4113</v>
      </c>
      <c r="E5196" s="171" t="s">
        <v>4112</v>
      </c>
      <c r="F5196" s="182" t="s">
        <v>4116</v>
      </c>
      <c r="G5196" s="181" t="s">
        <v>4115</v>
      </c>
    </row>
    <row r="5197" spans="1:7" x14ac:dyDescent="0.2">
      <c r="A5197" s="162">
        <v>4</v>
      </c>
      <c r="B5197" s="128" t="s">
        <v>4262</v>
      </c>
      <c r="C5197" s="152">
        <v>8.56</v>
      </c>
      <c r="D5197" s="152">
        <v>18.649999999999999</v>
      </c>
      <c r="E5197" s="83">
        <v>117.99</v>
      </c>
      <c r="F5197" s="127">
        <v>0.44740000000000002</v>
      </c>
      <c r="G5197" s="161">
        <f>TRUNC(F5197*D5197,2)</f>
        <v>8.34</v>
      </c>
    </row>
    <row r="5198" spans="1:7" x14ac:dyDescent="0.2">
      <c r="A5198" s="149">
        <v>5</v>
      </c>
      <c r="B5198" s="138" t="s">
        <v>4140</v>
      </c>
      <c r="C5198" s="148">
        <v>5.12</v>
      </c>
      <c r="D5198" s="148">
        <v>11.16</v>
      </c>
      <c r="E5198" s="83">
        <v>117.99</v>
      </c>
      <c r="F5198" s="137">
        <v>0.45100000000000001</v>
      </c>
      <c r="G5198" s="161">
        <f>TRUNC(F5198*D5198,2)</f>
        <v>5.03</v>
      </c>
    </row>
    <row r="5199" spans="1:7" x14ac:dyDescent="0.2">
      <c r="A5199" s="311" t="s">
        <v>4138</v>
      </c>
      <c r="B5199" s="311"/>
      <c r="C5199" s="311"/>
      <c r="D5199" s="311"/>
      <c r="E5199" s="311"/>
      <c r="F5199" s="311"/>
      <c r="G5199" s="155">
        <f>SUM(G5197:G5198)</f>
        <v>13.370000000000001</v>
      </c>
    </row>
    <row r="5200" spans="1:7" x14ac:dyDescent="0.2">
      <c r="G5200" s="144"/>
    </row>
    <row r="5201" spans="1:7" ht="21" x14ac:dyDescent="0.2">
      <c r="A5201" s="175" t="s">
        <v>4118</v>
      </c>
      <c r="B5201" s="174" t="s">
        <v>4130</v>
      </c>
      <c r="C5201" s="171" t="s">
        <v>4129</v>
      </c>
      <c r="D5201" s="171" t="s">
        <v>4128</v>
      </c>
      <c r="E5201" s="171" t="s">
        <v>4116</v>
      </c>
      <c r="F5201" s="173" t="s">
        <v>4127</v>
      </c>
      <c r="G5201" s="144"/>
    </row>
    <row r="5202" spans="1:7" x14ac:dyDescent="0.2">
      <c r="A5202" s="129">
        <v>2221</v>
      </c>
      <c r="B5202" s="128" t="s">
        <v>3416</v>
      </c>
      <c r="C5202" s="127" t="s">
        <v>3287</v>
      </c>
      <c r="D5202" s="137">
        <v>0.56000000000000005</v>
      </c>
      <c r="E5202" s="127" t="s">
        <v>3731</v>
      </c>
      <c r="F5202" s="127">
        <f>TRUNC(E5202*D5202,2)</f>
        <v>1.1200000000000001</v>
      </c>
      <c r="G5202" s="144"/>
    </row>
    <row r="5203" spans="1:7" ht="33.75" x14ac:dyDescent="0.2">
      <c r="A5203" s="139">
        <v>3772</v>
      </c>
      <c r="B5203" s="138" t="s">
        <v>3932</v>
      </c>
      <c r="C5203" s="137" t="s">
        <v>3287</v>
      </c>
      <c r="D5203" s="137">
        <v>142.89000000000001</v>
      </c>
      <c r="E5203" s="137">
        <v>1.0571999999999999</v>
      </c>
      <c r="F5203" s="127">
        <f>TRUNC(E5203*D5203,2)</f>
        <v>151.06</v>
      </c>
      <c r="G5203" s="144"/>
    </row>
    <row r="5204" spans="1:7" x14ac:dyDescent="0.2">
      <c r="A5204" s="311" t="s">
        <v>4125</v>
      </c>
      <c r="B5204" s="311"/>
      <c r="C5204" s="311"/>
      <c r="D5204" s="311"/>
      <c r="E5204" s="311"/>
      <c r="F5204" s="165">
        <f>SUM(F5202:F5203)</f>
        <v>152.18</v>
      </c>
      <c r="G5204" s="144"/>
    </row>
    <row r="5205" spans="1:7" x14ac:dyDescent="0.2">
      <c r="G5205" s="144"/>
    </row>
    <row r="5206" spans="1:7" x14ac:dyDescent="0.2">
      <c r="A5206" s="312" t="s">
        <v>4124</v>
      </c>
      <c r="B5206" s="312"/>
      <c r="C5206" s="312"/>
      <c r="D5206" s="312"/>
      <c r="E5206" s="312"/>
      <c r="F5206" s="173">
        <f>F5204+G5199</f>
        <v>165.55</v>
      </c>
      <c r="G5206" s="144"/>
    </row>
    <row r="5207" spans="1:7" ht="12.75" customHeight="1" x14ac:dyDescent="0.2">
      <c r="A5207" s="312" t="s">
        <v>4742</v>
      </c>
      <c r="B5207" s="312"/>
      <c r="C5207" s="312"/>
      <c r="D5207" s="312"/>
      <c r="E5207" s="313"/>
      <c r="F5207" s="180">
        <f>TRUNC('compos apresentar'!F5206*bdi!$D$19,2)</f>
        <v>33.67</v>
      </c>
      <c r="G5207" s="144"/>
    </row>
    <row r="5208" spans="1:7" x14ac:dyDescent="0.2">
      <c r="A5208" s="312" t="s">
        <v>4123</v>
      </c>
      <c r="B5208" s="312"/>
      <c r="C5208" s="312"/>
      <c r="D5208" s="312"/>
      <c r="E5208" s="312"/>
      <c r="F5208" s="179">
        <f>SUM(F5206:F5207)</f>
        <v>199.22000000000003</v>
      </c>
      <c r="G5208" s="144"/>
    </row>
    <row r="5209" spans="1:7" x14ac:dyDescent="0.2">
      <c r="A5209" s="178"/>
      <c r="B5209" s="178"/>
      <c r="C5209" s="178"/>
      <c r="D5209" s="178"/>
      <c r="E5209" s="178"/>
      <c r="F5209" s="178"/>
      <c r="G5209" s="144"/>
    </row>
    <row r="5210" spans="1:7" x14ac:dyDescent="0.2">
      <c r="A5210" s="178"/>
      <c r="B5210" s="178"/>
      <c r="C5210" s="178"/>
      <c r="D5210" s="178"/>
      <c r="E5210" s="178"/>
      <c r="F5210" s="178"/>
      <c r="G5210" s="144"/>
    </row>
    <row r="5211" spans="1:7" ht="31.5" x14ac:dyDescent="0.2">
      <c r="A5211" s="314" t="s">
        <v>5020</v>
      </c>
      <c r="B5211" s="314"/>
      <c r="C5211" s="314"/>
      <c r="D5211" s="314"/>
      <c r="E5211" s="314"/>
      <c r="F5211" s="314"/>
      <c r="G5211" s="171" t="s">
        <v>4155</v>
      </c>
    </row>
    <row r="5212" spans="1:7" x14ac:dyDescent="0.2">
      <c r="G5212" s="144"/>
    </row>
    <row r="5213" spans="1:7" ht="21" x14ac:dyDescent="0.2">
      <c r="A5213" s="175" t="s">
        <v>4118</v>
      </c>
      <c r="B5213" s="174" t="s">
        <v>4117</v>
      </c>
      <c r="C5213" s="171" t="s">
        <v>4114</v>
      </c>
      <c r="D5213" s="171" t="s">
        <v>4113</v>
      </c>
      <c r="E5213" s="171" t="s">
        <v>4112</v>
      </c>
      <c r="F5213" s="182" t="s">
        <v>4116</v>
      </c>
      <c r="G5213" s="181" t="s">
        <v>4115</v>
      </c>
    </row>
    <row r="5214" spans="1:7" ht="31.5" customHeight="1" x14ac:dyDescent="0.2">
      <c r="A5214" s="162">
        <v>10</v>
      </c>
      <c r="B5214" s="128" t="s">
        <v>4020</v>
      </c>
      <c r="C5214" s="152">
        <v>8.56</v>
      </c>
      <c r="D5214" s="152">
        <v>18.649999999999999</v>
      </c>
      <c r="E5214" s="83">
        <v>117.99</v>
      </c>
      <c r="F5214" s="127">
        <v>0.99650000000000005</v>
      </c>
      <c r="G5214" s="161">
        <f>TRUNC(F5214*D5214,2)</f>
        <v>18.579999999999998</v>
      </c>
    </row>
    <row r="5215" spans="1:7" x14ac:dyDescent="0.2">
      <c r="A5215" s="311" t="s">
        <v>4138</v>
      </c>
      <c r="B5215" s="311"/>
      <c r="C5215" s="311"/>
      <c r="D5215" s="311"/>
      <c r="E5215" s="311"/>
      <c r="F5215" s="311"/>
      <c r="G5215" s="155">
        <f>SUM(G5214:G5214)</f>
        <v>18.579999999999998</v>
      </c>
    </row>
    <row r="5216" spans="1:7" x14ac:dyDescent="0.2">
      <c r="G5216" s="144"/>
    </row>
    <row r="5217" spans="1:7" ht="21" x14ac:dyDescent="0.2">
      <c r="A5217" s="175" t="s">
        <v>4118</v>
      </c>
      <c r="B5217" s="174" t="s">
        <v>4130</v>
      </c>
      <c r="C5217" s="171" t="s">
        <v>4129</v>
      </c>
      <c r="D5217" s="171" t="s">
        <v>4128</v>
      </c>
      <c r="E5217" s="171" t="s">
        <v>4116</v>
      </c>
      <c r="F5217" s="173" t="s">
        <v>4127</v>
      </c>
      <c r="G5217" s="144"/>
    </row>
    <row r="5218" spans="1:7" ht="33.75" x14ac:dyDescent="0.2">
      <c r="A5218" s="129">
        <v>1381</v>
      </c>
      <c r="B5218" s="128" t="s">
        <v>5021</v>
      </c>
      <c r="C5218" s="127" t="s">
        <v>3287</v>
      </c>
      <c r="D5218" s="137">
        <v>91.6</v>
      </c>
      <c r="E5218" s="127">
        <v>1</v>
      </c>
      <c r="F5218" s="127">
        <f>TRUNC(E5218*D5218,2)</f>
        <v>91.6</v>
      </c>
      <c r="G5218" s="144"/>
    </row>
    <row r="5219" spans="1:7" x14ac:dyDescent="0.2">
      <c r="A5219" s="311" t="s">
        <v>4125</v>
      </c>
      <c r="B5219" s="311"/>
      <c r="C5219" s="311"/>
      <c r="D5219" s="311"/>
      <c r="E5219" s="311"/>
      <c r="F5219" s="165">
        <f>SUM(F5218:F5218)</f>
        <v>91.6</v>
      </c>
      <c r="G5219" s="144"/>
    </row>
    <row r="5220" spans="1:7" x14ac:dyDescent="0.2">
      <c r="G5220" s="144"/>
    </row>
    <row r="5221" spans="1:7" x14ac:dyDescent="0.2">
      <c r="A5221" s="312" t="s">
        <v>4124</v>
      </c>
      <c r="B5221" s="312"/>
      <c r="C5221" s="312"/>
      <c r="D5221" s="312"/>
      <c r="E5221" s="312"/>
      <c r="F5221" s="173">
        <f>F5219+G5215</f>
        <v>110.17999999999999</v>
      </c>
      <c r="G5221" s="144"/>
    </row>
    <row r="5222" spans="1:7" x14ac:dyDescent="0.2">
      <c r="A5222" s="312" t="s">
        <v>4742</v>
      </c>
      <c r="B5222" s="312"/>
      <c r="C5222" s="312"/>
      <c r="D5222" s="312"/>
      <c r="E5222" s="313"/>
      <c r="F5222" s="180">
        <f>TRUNC('compos apresentar'!F5221*bdi!$D$19,2)</f>
        <v>22.41</v>
      </c>
      <c r="G5222" s="144"/>
    </row>
    <row r="5223" spans="1:7" x14ac:dyDescent="0.2">
      <c r="A5223" s="312" t="s">
        <v>4123</v>
      </c>
      <c r="B5223" s="312"/>
      <c r="C5223" s="312"/>
      <c r="D5223" s="312"/>
      <c r="E5223" s="312"/>
      <c r="F5223" s="179">
        <f>SUM(F5221:F5222)</f>
        <v>132.59</v>
      </c>
      <c r="G5223" s="144"/>
    </row>
    <row r="5224" spans="1:7" ht="12.75" customHeight="1" x14ac:dyDescent="0.2">
      <c r="A5224" s="178"/>
      <c r="B5224" s="178"/>
      <c r="C5224" s="178"/>
      <c r="D5224" s="178"/>
      <c r="E5224" s="178"/>
      <c r="F5224" s="178"/>
      <c r="G5224" s="144"/>
    </row>
    <row r="5225" spans="1:7" ht="12.75" customHeight="1" x14ac:dyDescent="0.2">
      <c r="G5225" s="144"/>
    </row>
    <row r="5226" spans="1:7" ht="12.75" customHeight="1" x14ac:dyDescent="0.2">
      <c r="G5226" s="144"/>
    </row>
    <row r="5227" spans="1:7" ht="31.5" x14ac:dyDescent="0.2">
      <c r="A5227" s="316" t="s">
        <v>4540</v>
      </c>
      <c r="B5227" s="316"/>
      <c r="C5227" s="316"/>
      <c r="D5227" s="316"/>
      <c r="E5227" s="316"/>
      <c r="F5227" s="316"/>
      <c r="G5227" s="207" t="s">
        <v>4131</v>
      </c>
    </row>
    <row r="5228" spans="1:7" x14ac:dyDescent="0.2">
      <c r="G5228" s="144"/>
    </row>
    <row r="5229" spans="1:7" ht="21" x14ac:dyDescent="0.2">
      <c r="A5229" s="175" t="s">
        <v>4118</v>
      </c>
      <c r="B5229" s="174" t="s">
        <v>4130</v>
      </c>
      <c r="C5229" s="171" t="s">
        <v>4129</v>
      </c>
      <c r="D5229" s="171" t="s">
        <v>4128</v>
      </c>
      <c r="E5229" s="171" t="s">
        <v>4116</v>
      </c>
      <c r="F5229" s="173" t="s">
        <v>4127</v>
      </c>
      <c r="G5229" s="144"/>
    </row>
    <row r="5230" spans="1:7" ht="33.75" x14ac:dyDescent="0.2">
      <c r="A5230" s="129">
        <v>2758</v>
      </c>
      <c r="B5230" s="128" t="s">
        <v>3923</v>
      </c>
      <c r="C5230" s="127" t="s">
        <v>3294</v>
      </c>
      <c r="D5230" s="127">
        <v>6.36</v>
      </c>
      <c r="E5230" s="127">
        <v>0.96399999999999997</v>
      </c>
      <c r="F5230" s="127">
        <f>TRUNC(E5230*D5230,2)</f>
        <v>6.13</v>
      </c>
      <c r="G5230" s="144"/>
    </row>
    <row r="5231" spans="1:7" x14ac:dyDescent="0.2">
      <c r="A5231" s="311" t="s">
        <v>4125</v>
      </c>
      <c r="B5231" s="311"/>
      <c r="C5231" s="311"/>
      <c r="D5231" s="311"/>
      <c r="E5231" s="311"/>
      <c r="F5231" s="165">
        <f>SUM(F5230)</f>
        <v>6.13</v>
      </c>
      <c r="G5231" s="144"/>
    </row>
    <row r="5232" spans="1:7" x14ac:dyDescent="0.2">
      <c r="G5232" s="144"/>
    </row>
    <row r="5233" spans="1:7" x14ac:dyDescent="0.2">
      <c r="A5233" s="312" t="s">
        <v>4124</v>
      </c>
      <c r="B5233" s="312"/>
      <c r="C5233" s="312"/>
      <c r="D5233" s="312"/>
      <c r="E5233" s="312"/>
      <c r="F5233" s="173">
        <f>F5231</f>
        <v>6.13</v>
      </c>
      <c r="G5233" s="144"/>
    </row>
    <row r="5234" spans="1:7" ht="12.75" customHeight="1" x14ac:dyDescent="0.2">
      <c r="A5234" s="312" t="s">
        <v>4742</v>
      </c>
      <c r="B5234" s="312"/>
      <c r="C5234" s="312"/>
      <c r="D5234" s="312"/>
      <c r="E5234" s="313"/>
      <c r="F5234" s="180">
        <f>TRUNC('compos apresentar'!F5233*bdi!$D$19,2)</f>
        <v>1.24</v>
      </c>
      <c r="G5234" s="144"/>
    </row>
    <row r="5235" spans="1:7" x14ac:dyDescent="0.2">
      <c r="A5235" s="312" t="s">
        <v>4123</v>
      </c>
      <c r="B5235" s="312"/>
      <c r="C5235" s="312"/>
      <c r="D5235" s="312"/>
      <c r="E5235" s="312"/>
      <c r="F5235" s="179">
        <f>SUM(F5233:F5234)</f>
        <v>7.37</v>
      </c>
      <c r="G5235" s="144"/>
    </row>
    <row r="5236" spans="1:7" x14ac:dyDescent="0.2">
      <c r="A5236" s="178"/>
      <c r="B5236" s="178"/>
      <c r="C5236" s="178"/>
      <c r="D5236" s="178"/>
      <c r="E5236" s="178"/>
      <c r="F5236" s="178"/>
      <c r="G5236" s="144"/>
    </row>
    <row r="5237" spans="1:7" ht="31.5" x14ac:dyDescent="0.2">
      <c r="A5237" s="314" t="s">
        <v>4539</v>
      </c>
      <c r="B5237" s="314"/>
      <c r="C5237" s="314"/>
      <c r="D5237" s="314"/>
      <c r="E5237" s="314"/>
      <c r="F5237" s="314"/>
      <c r="G5237" s="171" t="s">
        <v>4188</v>
      </c>
    </row>
    <row r="5238" spans="1:7" x14ac:dyDescent="0.2">
      <c r="G5238" s="144"/>
    </row>
    <row r="5239" spans="1:7" ht="21" x14ac:dyDescent="0.2">
      <c r="A5239" s="175" t="s">
        <v>4118</v>
      </c>
      <c r="B5239" s="174" t="s">
        <v>4117</v>
      </c>
      <c r="C5239" s="171" t="s">
        <v>4114</v>
      </c>
      <c r="D5239" s="171" t="s">
        <v>4113</v>
      </c>
      <c r="E5239" s="171" t="s">
        <v>4112</v>
      </c>
      <c r="F5239" s="182" t="s">
        <v>4116</v>
      </c>
      <c r="G5239" s="181" t="s">
        <v>4115</v>
      </c>
    </row>
    <row r="5240" spans="1:7" x14ac:dyDescent="0.2">
      <c r="A5240" s="162">
        <v>8</v>
      </c>
      <c r="B5240" s="128" t="s">
        <v>4141</v>
      </c>
      <c r="C5240" s="152">
        <v>5.65</v>
      </c>
      <c r="D5240" s="152">
        <v>12.31</v>
      </c>
      <c r="E5240" s="83">
        <v>117.99</v>
      </c>
      <c r="F5240" s="127">
        <v>0.2</v>
      </c>
      <c r="G5240" s="161">
        <f>TRUNC(F5240*D5240,2)</f>
        <v>2.46</v>
      </c>
    </row>
    <row r="5241" spans="1:7" x14ac:dyDescent="0.2">
      <c r="A5241" s="149">
        <v>12</v>
      </c>
      <c r="B5241" s="138" t="s">
        <v>4213</v>
      </c>
      <c r="C5241" s="152">
        <v>8.56</v>
      </c>
      <c r="D5241" s="152">
        <v>18.649999999999999</v>
      </c>
      <c r="E5241" s="83">
        <v>117.99</v>
      </c>
      <c r="F5241" s="137">
        <v>0.20200000000000001</v>
      </c>
      <c r="G5241" s="161">
        <f>TRUNC(F5241*D5241,2)</f>
        <v>3.76</v>
      </c>
    </row>
    <row r="5242" spans="1:7" x14ac:dyDescent="0.2">
      <c r="A5242" s="311" t="s">
        <v>4138</v>
      </c>
      <c r="B5242" s="311"/>
      <c r="C5242" s="311"/>
      <c r="D5242" s="311"/>
      <c r="E5242" s="311"/>
      <c r="F5242" s="311"/>
      <c r="G5242" s="155">
        <f>SUM(G5240:G5241)</f>
        <v>6.22</v>
      </c>
    </row>
    <row r="5243" spans="1:7" x14ac:dyDescent="0.2">
      <c r="G5243" s="144"/>
    </row>
    <row r="5244" spans="1:7" ht="21" x14ac:dyDescent="0.2">
      <c r="A5244" s="175" t="s">
        <v>4118</v>
      </c>
      <c r="B5244" s="174" t="s">
        <v>4130</v>
      </c>
      <c r="C5244" s="171" t="s">
        <v>4129</v>
      </c>
      <c r="D5244" s="171" t="s">
        <v>4128</v>
      </c>
      <c r="E5244" s="171" t="s">
        <v>4116</v>
      </c>
      <c r="F5244" s="173" t="s">
        <v>4127</v>
      </c>
      <c r="G5244" s="144"/>
    </row>
    <row r="5245" spans="1:7" ht="33.75" x14ac:dyDescent="0.2">
      <c r="A5245" s="129">
        <v>39634</v>
      </c>
      <c r="B5245" s="128" t="s">
        <v>3916</v>
      </c>
      <c r="C5245" s="127" t="s">
        <v>3290</v>
      </c>
      <c r="D5245" s="127">
        <v>6.32</v>
      </c>
      <c r="E5245" s="127">
        <v>0.996</v>
      </c>
      <c r="F5245" s="127">
        <f>TRUNC(E5245*D5245,2)</f>
        <v>6.29</v>
      </c>
      <c r="G5245" s="144"/>
    </row>
    <row r="5246" spans="1:7" x14ac:dyDescent="0.2">
      <c r="A5246" s="311" t="s">
        <v>4125</v>
      </c>
      <c r="B5246" s="311"/>
      <c r="C5246" s="311"/>
      <c r="D5246" s="311"/>
      <c r="E5246" s="311"/>
      <c r="F5246" s="165">
        <f>F5245</f>
        <v>6.29</v>
      </c>
      <c r="G5246" s="144"/>
    </row>
    <row r="5247" spans="1:7" x14ac:dyDescent="0.2">
      <c r="G5247" s="144"/>
    </row>
    <row r="5248" spans="1:7" x14ac:dyDescent="0.2">
      <c r="A5248" s="312" t="s">
        <v>4124</v>
      </c>
      <c r="B5248" s="312"/>
      <c r="C5248" s="312"/>
      <c r="D5248" s="312"/>
      <c r="E5248" s="312"/>
      <c r="F5248" s="173">
        <f>F5246+G5242</f>
        <v>12.51</v>
      </c>
      <c r="G5248" s="144"/>
    </row>
    <row r="5249" spans="1:7" ht="12.75" customHeight="1" x14ac:dyDescent="0.2">
      <c r="A5249" s="312" t="s">
        <v>4742</v>
      </c>
      <c r="B5249" s="312"/>
      <c r="C5249" s="312"/>
      <c r="D5249" s="312"/>
      <c r="E5249" s="313"/>
      <c r="F5249" s="180">
        <f>TRUNC('compos apresentar'!F5248*bdi!$D$19,2)</f>
        <v>2.54</v>
      </c>
      <c r="G5249" s="144"/>
    </row>
    <row r="5250" spans="1:7" x14ac:dyDescent="0.2">
      <c r="A5250" s="312" t="s">
        <v>4123</v>
      </c>
      <c r="B5250" s="312"/>
      <c r="C5250" s="312"/>
      <c r="D5250" s="312"/>
      <c r="E5250" s="312"/>
      <c r="F5250" s="179">
        <f>SUM(F5248:F5249)</f>
        <v>15.05</v>
      </c>
      <c r="G5250" s="144"/>
    </row>
    <row r="5251" spans="1:7" x14ac:dyDescent="0.2">
      <c r="A5251" s="178"/>
      <c r="B5251" s="178"/>
      <c r="C5251" s="178"/>
      <c r="D5251" s="178"/>
      <c r="E5251" s="178"/>
      <c r="F5251" s="178"/>
      <c r="G5251" s="144"/>
    </row>
    <row r="5252" spans="1:7" x14ac:dyDescent="0.2">
      <c r="G5252" s="144"/>
    </row>
    <row r="5253" spans="1:7" ht="31.5" x14ac:dyDescent="0.2">
      <c r="A5253" s="314" t="s">
        <v>4538</v>
      </c>
      <c r="B5253" s="314"/>
      <c r="C5253" s="314"/>
      <c r="D5253" s="314"/>
      <c r="E5253" s="314"/>
      <c r="F5253" s="314"/>
      <c r="G5253" s="171" t="s">
        <v>4155</v>
      </c>
    </row>
    <row r="5254" spans="1:7" x14ac:dyDescent="0.2">
      <c r="G5254" s="144"/>
    </row>
    <row r="5255" spans="1:7" ht="21" x14ac:dyDescent="0.2">
      <c r="A5255" s="175" t="s">
        <v>4118</v>
      </c>
      <c r="B5255" s="174" t="s">
        <v>4117</v>
      </c>
      <c r="C5255" s="171" t="s">
        <v>4114</v>
      </c>
      <c r="D5255" s="171" t="s">
        <v>4113</v>
      </c>
      <c r="E5255" s="171" t="s">
        <v>4112</v>
      </c>
      <c r="F5255" s="182" t="s">
        <v>4116</v>
      </c>
      <c r="G5255" s="181" t="s">
        <v>4115</v>
      </c>
    </row>
    <row r="5256" spans="1:7" x14ac:dyDescent="0.2">
      <c r="A5256" s="162">
        <v>8</v>
      </c>
      <c r="B5256" s="128" t="s">
        <v>4141</v>
      </c>
      <c r="C5256" s="152">
        <v>5.65</v>
      </c>
      <c r="D5256" s="152">
        <v>12.31</v>
      </c>
      <c r="E5256" s="83">
        <v>117.99</v>
      </c>
      <c r="F5256" s="127">
        <v>0.2</v>
      </c>
      <c r="G5256" s="161">
        <f>TRUNC(F5256*D5256,2)</f>
        <v>2.46</v>
      </c>
    </row>
    <row r="5257" spans="1:7" x14ac:dyDescent="0.2">
      <c r="A5257" s="149">
        <v>12</v>
      </c>
      <c r="B5257" s="138" t="s">
        <v>4213</v>
      </c>
      <c r="C5257" s="152">
        <v>8.56</v>
      </c>
      <c r="D5257" s="152">
        <v>18.649999999999999</v>
      </c>
      <c r="E5257" s="83">
        <v>117.99</v>
      </c>
      <c r="F5257" s="137">
        <v>0.20200000000000001</v>
      </c>
      <c r="G5257" s="161">
        <f>TRUNC(F5257*D5257,2)</f>
        <v>3.76</v>
      </c>
    </row>
    <row r="5258" spans="1:7" x14ac:dyDescent="0.2">
      <c r="A5258" s="311" t="s">
        <v>4138</v>
      </c>
      <c r="B5258" s="311"/>
      <c r="C5258" s="311"/>
      <c r="D5258" s="311"/>
      <c r="E5258" s="311"/>
      <c r="F5258" s="311"/>
      <c r="G5258" s="155">
        <f>SUM(G5256:G5257)</f>
        <v>6.22</v>
      </c>
    </row>
    <row r="5259" spans="1:7" x14ac:dyDescent="0.2">
      <c r="G5259" s="144"/>
    </row>
    <row r="5260" spans="1:7" ht="21" x14ac:dyDescent="0.2">
      <c r="A5260" s="175" t="s">
        <v>4118</v>
      </c>
      <c r="B5260" s="174" t="s">
        <v>4130</v>
      </c>
      <c r="C5260" s="171" t="s">
        <v>4129</v>
      </c>
      <c r="D5260" s="171" t="s">
        <v>4128</v>
      </c>
      <c r="E5260" s="171" t="s">
        <v>4116</v>
      </c>
      <c r="F5260" s="173" t="s">
        <v>4127</v>
      </c>
      <c r="G5260" s="144"/>
    </row>
    <row r="5261" spans="1:7" x14ac:dyDescent="0.2">
      <c r="A5261" s="129">
        <v>3318</v>
      </c>
      <c r="B5261" s="128" t="s">
        <v>3914</v>
      </c>
      <c r="C5261" s="127" t="s">
        <v>3287</v>
      </c>
      <c r="D5261" s="127">
        <v>13.37</v>
      </c>
      <c r="E5261" s="127">
        <v>1.04</v>
      </c>
      <c r="F5261" s="127">
        <f>TRUNC(E5261*D5261,2)</f>
        <v>13.9</v>
      </c>
      <c r="G5261" s="144"/>
    </row>
    <row r="5262" spans="1:7" x14ac:dyDescent="0.2">
      <c r="A5262" s="311" t="s">
        <v>4125</v>
      </c>
      <c r="B5262" s="311"/>
      <c r="C5262" s="311"/>
      <c r="D5262" s="311"/>
      <c r="E5262" s="311"/>
      <c r="F5262" s="165">
        <f>F5261</f>
        <v>13.9</v>
      </c>
      <c r="G5262" s="144"/>
    </row>
    <row r="5263" spans="1:7" x14ac:dyDescent="0.2">
      <c r="G5263" s="144"/>
    </row>
    <row r="5264" spans="1:7" x14ac:dyDescent="0.2">
      <c r="A5264" s="312" t="s">
        <v>4124</v>
      </c>
      <c r="B5264" s="312"/>
      <c r="C5264" s="312"/>
      <c r="D5264" s="312"/>
      <c r="E5264" s="312"/>
      <c r="F5264" s="173">
        <f>F5262+G5258</f>
        <v>20.12</v>
      </c>
      <c r="G5264" s="144"/>
    </row>
    <row r="5265" spans="1:7" ht="12.75" customHeight="1" x14ac:dyDescent="0.2">
      <c r="A5265" s="312" t="s">
        <v>4742</v>
      </c>
      <c r="B5265" s="312"/>
      <c r="C5265" s="312"/>
      <c r="D5265" s="312"/>
      <c r="E5265" s="313"/>
      <c r="F5265" s="180">
        <f>TRUNC('compos apresentar'!F5264*bdi!$D$19,2)</f>
        <v>4.09</v>
      </c>
      <c r="G5265" s="144"/>
    </row>
    <row r="5266" spans="1:7" x14ac:dyDescent="0.2">
      <c r="A5266" s="312" t="s">
        <v>4123</v>
      </c>
      <c r="B5266" s="312"/>
      <c r="C5266" s="312"/>
      <c r="D5266" s="312"/>
      <c r="E5266" s="312"/>
      <c r="F5266" s="179">
        <f>SUM(F5264:F5265)</f>
        <v>24.21</v>
      </c>
      <c r="G5266" s="144"/>
    </row>
    <row r="5267" spans="1:7" x14ac:dyDescent="0.2">
      <c r="G5267" s="144"/>
    </row>
    <row r="5268" spans="1:7" x14ac:dyDescent="0.2">
      <c r="G5268" s="144"/>
    </row>
    <row r="5269" spans="1:7" ht="31.5" customHeight="1" x14ac:dyDescent="0.2">
      <c r="A5269" s="191" t="s">
        <v>2412</v>
      </c>
      <c r="B5269" s="315" t="s">
        <v>4537</v>
      </c>
      <c r="C5269" s="315"/>
      <c r="D5269" s="315"/>
      <c r="E5269" s="315"/>
      <c r="F5269" s="315"/>
      <c r="G5269" s="183" t="s">
        <v>255</v>
      </c>
    </row>
    <row r="5270" spans="1:7" x14ac:dyDescent="0.2">
      <c r="G5270" s="144"/>
    </row>
    <row r="5271" spans="1:7" ht="21" x14ac:dyDescent="0.2">
      <c r="A5271" s="175" t="s">
        <v>4118</v>
      </c>
      <c r="B5271" s="174" t="s">
        <v>4117</v>
      </c>
      <c r="C5271" s="171" t="s">
        <v>4114</v>
      </c>
      <c r="D5271" s="171" t="s">
        <v>4113</v>
      </c>
      <c r="E5271" s="171" t="s">
        <v>4112</v>
      </c>
      <c r="F5271" s="182" t="s">
        <v>4116</v>
      </c>
      <c r="G5271" s="181" t="s">
        <v>4115</v>
      </c>
    </row>
    <row r="5272" spans="1:7" x14ac:dyDescent="0.2">
      <c r="A5272" s="162">
        <v>8</v>
      </c>
      <c r="B5272" s="128" t="s">
        <v>4141</v>
      </c>
      <c r="C5272" s="152">
        <v>5.65</v>
      </c>
      <c r="D5272" s="152">
        <v>12.31</v>
      </c>
      <c r="E5272" s="83">
        <v>117.99</v>
      </c>
      <c r="F5272" s="141">
        <v>0.20300000000000001</v>
      </c>
      <c r="G5272" s="161">
        <f>TRUNC(F5272*D5272,2)</f>
        <v>2.4900000000000002</v>
      </c>
    </row>
    <row r="5273" spans="1:7" x14ac:dyDescent="0.2">
      <c r="A5273" s="149">
        <v>12</v>
      </c>
      <c r="B5273" s="138" t="s">
        <v>4213</v>
      </c>
      <c r="C5273" s="152">
        <v>8.56</v>
      </c>
      <c r="D5273" s="152">
        <v>18.649999999999999</v>
      </c>
      <c r="E5273" s="83">
        <v>117.99</v>
      </c>
      <c r="F5273" s="153">
        <v>0.2</v>
      </c>
      <c r="G5273" s="161">
        <f>TRUNC(F5273*D5273,2)</f>
        <v>3.73</v>
      </c>
    </row>
    <row r="5274" spans="1:7" x14ac:dyDescent="0.2">
      <c r="A5274" s="311" t="s">
        <v>4138</v>
      </c>
      <c r="B5274" s="311"/>
      <c r="C5274" s="311"/>
      <c r="D5274" s="311"/>
      <c r="E5274" s="311"/>
      <c r="F5274" s="311"/>
      <c r="G5274" s="155">
        <f>SUM(G5272:G5273)</f>
        <v>6.2200000000000006</v>
      </c>
    </row>
    <row r="5275" spans="1:7" x14ac:dyDescent="0.2">
      <c r="G5275" s="144"/>
    </row>
    <row r="5276" spans="1:7" ht="21" x14ac:dyDescent="0.2">
      <c r="A5276" s="175" t="s">
        <v>4118</v>
      </c>
      <c r="B5276" s="174" t="s">
        <v>4130</v>
      </c>
      <c r="C5276" s="171" t="s">
        <v>4129</v>
      </c>
      <c r="D5276" s="171" t="s">
        <v>4128</v>
      </c>
      <c r="E5276" s="171" t="s">
        <v>4116</v>
      </c>
      <c r="F5276" s="173" t="s">
        <v>4127</v>
      </c>
      <c r="G5276" s="144"/>
    </row>
    <row r="5277" spans="1:7" ht="22.5" x14ac:dyDescent="0.2">
      <c r="A5277" s="166">
        <v>406</v>
      </c>
      <c r="B5277" s="131" t="s">
        <v>3917</v>
      </c>
      <c r="C5277" s="130" t="s">
        <v>230</v>
      </c>
      <c r="D5277" s="141">
        <v>45.849999999999994</v>
      </c>
      <c r="E5277" s="141">
        <v>5.57E-2</v>
      </c>
      <c r="F5277" s="127">
        <f>TRUNC(E5277*D5277,2)</f>
        <v>2.5499999999999998</v>
      </c>
      <c r="G5277" s="144"/>
    </row>
    <row r="5278" spans="1:7" ht="22.5" x14ac:dyDescent="0.2">
      <c r="A5278" s="135" t="s">
        <v>3927</v>
      </c>
      <c r="B5278" s="134" t="s">
        <v>3926</v>
      </c>
      <c r="C5278" s="133" t="s">
        <v>230</v>
      </c>
      <c r="D5278" s="153">
        <v>1.04</v>
      </c>
      <c r="E5278" s="153">
        <v>0.99</v>
      </c>
      <c r="F5278" s="127">
        <f>TRUNC(E5278*D5278,2)</f>
        <v>1.02</v>
      </c>
      <c r="G5278" s="144"/>
    </row>
    <row r="5279" spans="1:7" x14ac:dyDescent="0.2">
      <c r="A5279" s="311" t="s">
        <v>4125</v>
      </c>
      <c r="B5279" s="311"/>
      <c r="C5279" s="311"/>
      <c r="D5279" s="311"/>
      <c r="E5279" s="311"/>
      <c r="F5279" s="165">
        <f>SUM(F5277:F5278)</f>
        <v>3.57</v>
      </c>
      <c r="G5279" s="144"/>
    </row>
    <row r="5280" spans="1:7" x14ac:dyDescent="0.2">
      <c r="G5280" s="144"/>
    </row>
    <row r="5281" spans="1:7" x14ac:dyDescent="0.2">
      <c r="A5281" s="312" t="s">
        <v>4124</v>
      </c>
      <c r="B5281" s="312"/>
      <c r="C5281" s="312"/>
      <c r="D5281" s="312"/>
      <c r="E5281" s="312"/>
      <c r="F5281" s="173">
        <f>F5279+G5274</f>
        <v>9.7900000000000009</v>
      </c>
      <c r="G5281" s="144"/>
    </row>
    <row r="5282" spans="1:7" ht="12.75" customHeight="1" x14ac:dyDescent="0.2">
      <c r="A5282" s="312" t="s">
        <v>4742</v>
      </c>
      <c r="B5282" s="312"/>
      <c r="C5282" s="312"/>
      <c r="D5282" s="312"/>
      <c r="E5282" s="313"/>
      <c r="F5282" s="180">
        <f>TRUNC('compos apresentar'!F5281*bdi!$D$19,2)</f>
        <v>1.99</v>
      </c>
      <c r="G5282" s="144"/>
    </row>
    <row r="5283" spans="1:7" x14ac:dyDescent="0.2">
      <c r="A5283" s="312" t="s">
        <v>4123</v>
      </c>
      <c r="B5283" s="312"/>
      <c r="C5283" s="312"/>
      <c r="D5283" s="312"/>
      <c r="E5283" s="312"/>
      <c r="F5283" s="179">
        <f>SUM(F5281:F5282)</f>
        <v>11.780000000000001</v>
      </c>
      <c r="G5283" s="144"/>
    </row>
    <row r="5284" spans="1:7" x14ac:dyDescent="0.2">
      <c r="G5284" s="144"/>
    </row>
    <row r="5285" spans="1:7" ht="31.5" x14ac:dyDescent="0.2">
      <c r="A5285" s="314" t="s">
        <v>4535</v>
      </c>
      <c r="B5285" s="314"/>
      <c r="C5285" s="314"/>
      <c r="D5285" s="314"/>
      <c r="E5285" s="314"/>
      <c r="F5285" s="314"/>
      <c r="G5285" s="171" t="s">
        <v>4155</v>
      </c>
    </row>
    <row r="5286" spans="1:7" x14ac:dyDescent="0.2">
      <c r="G5286" s="144"/>
    </row>
    <row r="5287" spans="1:7" ht="21" x14ac:dyDescent="0.2">
      <c r="A5287" s="175" t="s">
        <v>4118</v>
      </c>
      <c r="B5287" s="174" t="s">
        <v>4117</v>
      </c>
      <c r="C5287" s="171" t="s">
        <v>4114</v>
      </c>
      <c r="D5287" s="171" t="s">
        <v>4113</v>
      </c>
      <c r="E5287" s="171" t="s">
        <v>4112</v>
      </c>
      <c r="F5287" s="182" t="s">
        <v>4116</v>
      </c>
      <c r="G5287" s="181" t="s">
        <v>4115</v>
      </c>
    </row>
    <row r="5288" spans="1:7" x14ac:dyDescent="0.2">
      <c r="A5288" s="162">
        <v>12</v>
      </c>
      <c r="B5288" s="128" t="s">
        <v>4213</v>
      </c>
      <c r="C5288" s="152">
        <v>8.56</v>
      </c>
      <c r="D5288" s="152">
        <v>18.649999999999999</v>
      </c>
      <c r="E5288" s="83">
        <v>117.99</v>
      </c>
      <c r="F5288" s="127">
        <v>0.53500000000000003</v>
      </c>
      <c r="G5288" s="161">
        <f>TRUNC(F5288*D5288,2)</f>
        <v>9.9700000000000006</v>
      </c>
    </row>
    <row r="5289" spans="1:7" x14ac:dyDescent="0.2">
      <c r="A5289" s="149">
        <v>8</v>
      </c>
      <c r="B5289" s="138" t="s">
        <v>4141</v>
      </c>
      <c r="C5289" s="152">
        <v>5.65</v>
      </c>
      <c r="D5289" s="152">
        <v>12.31</v>
      </c>
      <c r="E5289" s="83">
        <v>117.99</v>
      </c>
      <c r="F5289" s="137">
        <v>0.20050000000000001</v>
      </c>
      <c r="G5289" s="161">
        <f>TRUNC(F5289*D5289,2)</f>
        <v>2.46</v>
      </c>
    </row>
    <row r="5290" spans="1:7" x14ac:dyDescent="0.2">
      <c r="A5290" s="311" t="s">
        <v>4138</v>
      </c>
      <c r="B5290" s="311"/>
      <c r="C5290" s="311"/>
      <c r="D5290" s="311"/>
      <c r="E5290" s="311"/>
      <c r="F5290" s="311"/>
      <c r="G5290" s="155">
        <f>SUM(G5288:G5289)</f>
        <v>12.43</v>
      </c>
    </row>
    <row r="5291" spans="1:7" x14ac:dyDescent="0.2">
      <c r="G5291" s="144"/>
    </row>
    <row r="5292" spans="1:7" ht="21" x14ac:dyDescent="0.2">
      <c r="A5292" s="175" t="s">
        <v>4118</v>
      </c>
      <c r="B5292" s="174" t="s">
        <v>4130</v>
      </c>
      <c r="C5292" s="171" t="s">
        <v>4129</v>
      </c>
      <c r="D5292" s="171" t="s">
        <v>4128</v>
      </c>
      <c r="E5292" s="171" t="s">
        <v>4116</v>
      </c>
      <c r="F5292" s="173" t="s">
        <v>4127</v>
      </c>
      <c r="G5292" s="144"/>
    </row>
    <row r="5293" spans="1:7" x14ac:dyDescent="0.2">
      <c r="A5293" s="129">
        <v>3319</v>
      </c>
      <c r="B5293" s="128" t="s">
        <v>4536</v>
      </c>
      <c r="C5293" s="127" t="s">
        <v>3287</v>
      </c>
      <c r="D5293" s="127">
        <v>5.58</v>
      </c>
      <c r="E5293" s="127">
        <v>1.452</v>
      </c>
      <c r="F5293" s="127">
        <f>TRUNC(E5293*D5293,2)</f>
        <v>8.1</v>
      </c>
      <c r="G5293" s="144"/>
    </row>
    <row r="5294" spans="1:7" x14ac:dyDescent="0.2">
      <c r="A5294" s="311" t="s">
        <v>4125</v>
      </c>
      <c r="B5294" s="311"/>
      <c r="C5294" s="311"/>
      <c r="D5294" s="311"/>
      <c r="E5294" s="311"/>
      <c r="F5294" s="165">
        <f>F5293</f>
        <v>8.1</v>
      </c>
      <c r="G5294" s="144"/>
    </row>
    <row r="5295" spans="1:7" x14ac:dyDescent="0.2">
      <c r="G5295" s="144"/>
    </row>
    <row r="5296" spans="1:7" x14ac:dyDescent="0.2">
      <c r="A5296" s="312" t="s">
        <v>4124</v>
      </c>
      <c r="B5296" s="312"/>
      <c r="C5296" s="312"/>
      <c r="D5296" s="312"/>
      <c r="E5296" s="312"/>
      <c r="F5296" s="173">
        <f>F5294+G5290</f>
        <v>20.53</v>
      </c>
      <c r="G5296" s="144"/>
    </row>
    <row r="5297" spans="1:7" ht="12.75" customHeight="1" x14ac:dyDescent="0.2">
      <c r="A5297" s="312" t="s">
        <v>4742</v>
      </c>
      <c r="B5297" s="312"/>
      <c r="C5297" s="312"/>
      <c r="D5297" s="312"/>
      <c r="E5297" s="313"/>
      <c r="F5297" s="180">
        <f>TRUNC('compos apresentar'!F5296*bdi!$D$19,2)</f>
        <v>4.17</v>
      </c>
      <c r="G5297" s="144"/>
    </row>
    <row r="5298" spans="1:7" x14ac:dyDescent="0.2">
      <c r="A5298" s="312" t="s">
        <v>4123</v>
      </c>
      <c r="B5298" s="312"/>
      <c r="C5298" s="312"/>
      <c r="D5298" s="312"/>
      <c r="E5298" s="312"/>
      <c r="F5298" s="179">
        <f>SUM(F5296:F5297)</f>
        <v>24.700000000000003</v>
      </c>
      <c r="G5298" s="144"/>
    </row>
    <row r="5299" spans="1:7" x14ac:dyDescent="0.2">
      <c r="A5299" s="178"/>
      <c r="B5299" s="178"/>
      <c r="C5299" s="178"/>
      <c r="D5299" s="178"/>
      <c r="E5299" s="178"/>
      <c r="F5299" s="178"/>
      <c r="G5299" s="144"/>
    </row>
    <row r="5300" spans="1:7" ht="31.5" x14ac:dyDescent="0.2">
      <c r="A5300" s="314" t="s">
        <v>5022</v>
      </c>
      <c r="B5300" s="314"/>
      <c r="C5300" s="314"/>
      <c r="D5300" s="314"/>
      <c r="E5300" s="314"/>
      <c r="F5300" s="314"/>
      <c r="G5300" s="171" t="s">
        <v>4131</v>
      </c>
    </row>
    <row r="5301" spans="1:7" x14ac:dyDescent="0.2">
      <c r="G5301" s="144"/>
    </row>
    <row r="5302" spans="1:7" ht="21" x14ac:dyDescent="0.2">
      <c r="A5302" s="175" t="s">
        <v>4118</v>
      </c>
      <c r="B5302" s="174" t="s">
        <v>4117</v>
      </c>
      <c r="C5302" s="171" t="s">
        <v>4114</v>
      </c>
      <c r="D5302" s="171" t="s">
        <v>4113</v>
      </c>
      <c r="E5302" s="171" t="s">
        <v>4112</v>
      </c>
      <c r="F5302" s="182" t="s">
        <v>4116</v>
      </c>
      <c r="G5302" s="181" t="s">
        <v>4115</v>
      </c>
    </row>
    <row r="5303" spans="1:7" x14ac:dyDescent="0.2">
      <c r="A5303" s="162">
        <v>5</v>
      </c>
      <c r="B5303" s="128" t="s">
        <v>4140</v>
      </c>
      <c r="C5303" s="148">
        <v>5.12</v>
      </c>
      <c r="D5303" s="148">
        <v>11.16</v>
      </c>
      <c r="E5303" s="83">
        <v>117.99</v>
      </c>
      <c r="F5303" s="127">
        <v>5.3999999999999999E-2</v>
      </c>
      <c r="G5303" s="161">
        <f>TRUNC(F5303*D5303,2)</f>
        <v>0.6</v>
      </c>
    </row>
    <row r="5304" spans="1:7" x14ac:dyDescent="0.2">
      <c r="A5304" s="149">
        <v>10</v>
      </c>
      <c r="B5304" s="138" t="s">
        <v>3794</v>
      </c>
      <c r="C5304" s="148">
        <v>8.56</v>
      </c>
      <c r="D5304" s="148">
        <v>18.649999999999999</v>
      </c>
      <c r="E5304" s="83">
        <v>117.99</v>
      </c>
      <c r="F5304" s="137">
        <v>0.151</v>
      </c>
      <c r="G5304" s="161">
        <f>TRUNC(F5304*D5304,2)</f>
        <v>2.81</v>
      </c>
    </row>
    <row r="5305" spans="1:7" x14ac:dyDescent="0.2">
      <c r="A5305" s="311" t="s">
        <v>4138</v>
      </c>
      <c r="B5305" s="311"/>
      <c r="C5305" s="311"/>
      <c r="D5305" s="311"/>
      <c r="E5305" s="311"/>
      <c r="F5305" s="311"/>
      <c r="G5305" s="155">
        <f>SUM(G5303:G5304)</f>
        <v>3.41</v>
      </c>
    </row>
    <row r="5306" spans="1:7" x14ac:dyDescent="0.2">
      <c r="G5306" s="144"/>
    </row>
    <row r="5307" spans="1:7" ht="21" x14ac:dyDescent="0.2">
      <c r="A5307" s="175" t="s">
        <v>4118</v>
      </c>
      <c r="B5307" s="174" t="s">
        <v>4130</v>
      </c>
      <c r="C5307" s="171" t="s">
        <v>4129</v>
      </c>
      <c r="D5307" s="171" t="s">
        <v>4128</v>
      </c>
      <c r="E5307" s="171" t="s">
        <v>4116</v>
      </c>
      <c r="F5307" s="173" t="s">
        <v>4127</v>
      </c>
      <c r="G5307" s="144"/>
    </row>
    <row r="5308" spans="1:7" ht="56.25" x14ac:dyDescent="0.2">
      <c r="A5308" s="129">
        <v>87294</v>
      </c>
      <c r="B5308" s="128" t="s">
        <v>5023</v>
      </c>
      <c r="C5308" s="127" t="s">
        <v>3294</v>
      </c>
      <c r="D5308" s="127">
        <v>512.28</v>
      </c>
      <c r="E5308" s="127">
        <v>4.5999999999999999E-3</v>
      </c>
      <c r="F5308" s="127">
        <f>TRUNC(E5308*D5308,2)</f>
        <v>2.35</v>
      </c>
      <c r="G5308" s="144"/>
    </row>
    <row r="5309" spans="1:7" x14ac:dyDescent="0.2">
      <c r="A5309" s="311" t="s">
        <v>4125</v>
      </c>
      <c r="B5309" s="311"/>
      <c r="C5309" s="311"/>
      <c r="D5309" s="311"/>
      <c r="E5309" s="311"/>
      <c r="F5309" s="165">
        <f>SUM(F5308:F5308)</f>
        <v>2.35</v>
      </c>
      <c r="G5309" s="144"/>
    </row>
    <row r="5310" spans="1:7" x14ac:dyDescent="0.2">
      <c r="G5310" s="144"/>
    </row>
    <row r="5311" spans="1:7" x14ac:dyDescent="0.2">
      <c r="A5311" s="312" t="s">
        <v>4124</v>
      </c>
      <c r="B5311" s="312"/>
      <c r="C5311" s="312"/>
      <c r="D5311" s="312"/>
      <c r="E5311" s="312"/>
      <c r="F5311" s="173">
        <f>F5309+G5305</f>
        <v>5.76</v>
      </c>
      <c r="G5311" s="144"/>
    </row>
    <row r="5312" spans="1:7" x14ac:dyDescent="0.2">
      <c r="A5312" s="312" t="s">
        <v>4742</v>
      </c>
      <c r="B5312" s="312"/>
      <c r="C5312" s="312"/>
      <c r="D5312" s="312"/>
      <c r="E5312" s="313"/>
      <c r="F5312" s="180">
        <f>TRUNC('compos apresentar'!F5311*bdi!$D$19,2)</f>
        <v>1.17</v>
      </c>
      <c r="G5312" s="144"/>
    </row>
    <row r="5313" spans="1:7" x14ac:dyDescent="0.2">
      <c r="A5313" s="312" t="s">
        <v>4123</v>
      </c>
      <c r="B5313" s="312"/>
      <c r="C5313" s="312"/>
      <c r="D5313" s="312"/>
      <c r="E5313" s="312"/>
      <c r="F5313" s="179">
        <f>SUM(F5311:F5312)</f>
        <v>6.93</v>
      </c>
      <c r="G5313" s="144"/>
    </row>
    <row r="5314" spans="1:7" x14ac:dyDescent="0.2">
      <c r="A5314" s="178"/>
      <c r="B5314" s="178"/>
      <c r="C5314" s="178"/>
      <c r="D5314" s="178"/>
      <c r="E5314" s="178"/>
      <c r="F5314" s="178"/>
      <c r="G5314" s="144"/>
    </row>
    <row r="5315" spans="1:7" x14ac:dyDescent="0.2">
      <c r="G5315" s="144"/>
    </row>
    <row r="5316" spans="1:7" ht="31.5" x14ac:dyDescent="0.2">
      <c r="A5316" s="314" t="s">
        <v>4534</v>
      </c>
      <c r="B5316" s="314"/>
      <c r="C5316" s="314"/>
      <c r="D5316" s="314"/>
      <c r="E5316" s="314"/>
      <c r="F5316" s="314"/>
      <c r="G5316" s="171" t="s">
        <v>4533</v>
      </c>
    </row>
    <row r="5317" spans="1:7" x14ac:dyDescent="0.2">
      <c r="G5317" s="144"/>
    </row>
    <row r="5318" spans="1:7" ht="21" x14ac:dyDescent="0.2">
      <c r="A5318" s="175" t="s">
        <v>4118</v>
      </c>
      <c r="B5318" s="174" t="s">
        <v>4117</v>
      </c>
      <c r="C5318" s="171" t="s">
        <v>4114</v>
      </c>
      <c r="D5318" s="171" t="s">
        <v>4113</v>
      </c>
      <c r="E5318" s="171" t="s">
        <v>4112</v>
      </c>
      <c r="F5318" s="182" t="s">
        <v>4116</v>
      </c>
      <c r="G5318" s="181" t="s">
        <v>4115</v>
      </c>
    </row>
    <row r="5319" spans="1:7" x14ac:dyDescent="0.2">
      <c r="A5319" s="162">
        <v>8</v>
      </c>
      <c r="B5319" s="128" t="s">
        <v>4141</v>
      </c>
      <c r="C5319" s="152">
        <v>5.65</v>
      </c>
      <c r="D5319" s="152">
        <v>12.31</v>
      </c>
      <c r="E5319" s="83">
        <v>117.99</v>
      </c>
      <c r="F5319" s="127">
        <v>0.15040000000000001</v>
      </c>
      <c r="G5319" s="161">
        <f>TRUNC(F5319*D5319,2)</f>
        <v>1.85</v>
      </c>
    </row>
    <row r="5320" spans="1:7" x14ac:dyDescent="0.2">
      <c r="A5320" s="149">
        <v>11</v>
      </c>
      <c r="B5320" s="138" t="s">
        <v>4146</v>
      </c>
      <c r="C5320" s="152">
        <v>8.56</v>
      </c>
      <c r="D5320" s="152">
        <v>18.649999999999999</v>
      </c>
      <c r="E5320" s="83">
        <v>117.99</v>
      </c>
      <c r="F5320" s="137">
        <v>0.15140000000000001</v>
      </c>
      <c r="G5320" s="161">
        <f>TRUNC(F5320*D5320,2)</f>
        <v>2.82</v>
      </c>
    </row>
    <row r="5321" spans="1:7" x14ac:dyDescent="0.2">
      <c r="A5321" s="311" t="s">
        <v>4138</v>
      </c>
      <c r="B5321" s="311"/>
      <c r="C5321" s="311"/>
      <c r="D5321" s="311"/>
      <c r="E5321" s="311"/>
      <c r="F5321" s="311"/>
      <c r="G5321" s="155">
        <f>SUM(G5319:G5320)</f>
        <v>4.67</v>
      </c>
    </row>
    <row r="5322" spans="1:7" x14ac:dyDescent="0.2">
      <c r="G5322" s="144"/>
    </row>
    <row r="5323" spans="1:7" ht="21" x14ac:dyDescent="0.2">
      <c r="A5323" s="175" t="s">
        <v>4118</v>
      </c>
      <c r="B5323" s="174" t="s">
        <v>4130</v>
      </c>
      <c r="C5323" s="171" t="s">
        <v>4129</v>
      </c>
      <c r="D5323" s="171" t="s">
        <v>4128</v>
      </c>
      <c r="E5323" s="171" t="s">
        <v>4116</v>
      </c>
      <c r="F5323" s="173" t="s">
        <v>4127</v>
      </c>
      <c r="G5323" s="144"/>
    </row>
    <row r="5324" spans="1:7" x14ac:dyDescent="0.2">
      <c r="A5324" s="129" t="s">
        <v>3464</v>
      </c>
      <c r="B5324" s="128" t="s">
        <v>3908</v>
      </c>
      <c r="C5324" s="127" t="s">
        <v>3462</v>
      </c>
      <c r="D5324" s="127">
        <v>3.47</v>
      </c>
      <c r="E5324" s="127">
        <v>1.026</v>
      </c>
      <c r="F5324" s="127">
        <f>TRUNC(E5324*D5324,2)</f>
        <v>3.56</v>
      </c>
      <c r="G5324" s="144"/>
    </row>
    <row r="5325" spans="1:7" x14ac:dyDescent="0.2">
      <c r="A5325" s="311" t="s">
        <v>4125</v>
      </c>
      <c r="B5325" s="311"/>
      <c r="C5325" s="311"/>
      <c r="D5325" s="311"/>
      <c r="E5325" s="311"/>
      <c r="F5325" s="165">
        <f>F5324</f>
        <v>3.56</v>
      </c>
      <c r="G5325" s="144"/>
    </row>
    <row r="5326" spans="1:7" x14ac:dyDescent="0.2">
      <c r="G5326" s="144"/>
    </row>
    <row r="5327" spans="1:7" x14ac:dyDescent="0.2">
      <c r="A5327" s="312" t="s">
        <v>4124</v>
      </c>
      <c r="B5327" s="312"/>
      <c r="C5327" s="312"/>
      <c r="D5327" s="312"/>
      <c r="E5327" s="312"/>
      <c r="F5327" s="173">
        <f>F5325+G5321</f>
        <v>8.23</v>
      </c>
      <c r="G5327" s="144"/>
    </row>
    <row r="5328" spans="1:7" ht="12.75" customHeight="1" x14ac:dyDescent="0.2">
      <c r="A5328" s="312" t="s">
        <v>4742</v>
      </c>
      <c r="B5328" s="312"/>
      <c r="C5328" s="312"/>
      <c r="D5328" s="312"/>
      <c r="E5328" s="313"/>
      <c r="F5328" s="180">
        <f>TRUNC('compos apresentar'!F5327*bdi!$D$19,2)</f>
        <v>1.67</v>
      </c>
      <c r="G5328" s="144"/>
    </row>
    <row r="5329" spans="1:7" x14ac:dyDescent="0.2">
      <c r="A5329" s="312" t="s">
        <v>4123</v>
      </c>
      <c r="B5329" s="312"/>
      <c r="C5329" s="312"/>
      <c r="D5329" s="312"/>
      <c r="E5329" s="312"/>
      <c r="F5329" s="179">
        <f>SUM(F5327:F5328)</f>
        <v>9.9</v>
      </c>
      <c r="G5329" s="144"/>
    </row>
    <row r="5330" spans="1:7" x14ac:dyDescent="0.2">
      <c r="G5330" s="144"/>
    </row>
    <row r="5331" spans="1:7" ht="31.5" x14ac:dyDescent="0.2">
      <c r="A5331" s="314" t="s">
        <v>4532</v>
      </c>
      <c r="B5331" s="314"/>
      <c r="C5331" s="314"/>
      <c r="D5331" s="314"/>
      <c r="E5331" s="314"/>
      <c r="F5331" s="314"/>
      <c r="G5331" s="171" t="s">
        <v>4131</v>
      </c>
    </row>
    <row r="5332" spans="1:7" x14ac:dyDescent="0.2">
      <c r="G5332" s="144"/>
    </row>
    <row r="5333" spans="1:7" ht="21" x14ac:dyDescent="0.2">
      <c r="A5333" s="175" t="s">
        <v>4118</v>
      </c>
      <c r="B5333" s="174" t="s">
        <v>4117</v>
      </c>
      <c r="C5333" s="171" t="s">
        <v>4114</v>
      </c>
      <c r="D5333" s="171" t="s">
        <v>4113</v>
      </c>
      <c r="E5333" s="171" t="s">
        <v>4112</v>
      </c>
      <c r="F5333" s="182" t="s">
        <v>4116</v>
      </c>
      <c r="G5333" s="181" t="s">
        <v>4115</v>
      </c>
    </row>
    <row r="5334" spans="1:7" x14ac:dyDescent="0.2">
      <c r="A5334" s="162">
        <v>5</v>
      </c>
      <c r="B5334" s="128" t="s">
        <v>4140</v>
      </c>
      <c r="C5334" s="148">
        <v>5.12</v>
      </c>
      <c r="D5334" s="148">
        <v>11.16</v>
      </c>
      <c r="E5334" s="83">
        <v>117.99</v>
      </c>
      <c r="F5334" s="127">
        <v>0.66</v>
      </c>
      <c r="G5334" s="161">
        <f>TRUNC(F5334*D5334,2)</f>
        <v>7.36</v>
      </c>
    </row>
    <row r="5335" spans="1:7" x14ac:dyDescent="0.2">
      <c r="A5335" s="149">
        <v>10</v>
      </c>
      <c r="B5335" s="138" t="s">
        <v>4143</v>
      </c>
      <c r="C5335" s="148">
        <v>8.56</v>
      </c>
      <c r="D5335" s="148">
        <v>18.649999999999999</v>
      </c>
      <c r="E5335" s="83">
        <v>117.99</v>
      </c>
      <c r="F5335" s="137">
        <v>0.65600000000000003</v>
      </c>
      <c r="G5335" s="161">
        <f>TRUNC(F5335*D5335,2)</f>
        <v>12.23</v>
      </c>
    </row>
    <row r="5336" spans="1:7" x14ac:dyDescent="0.2">
      <c r="A5336" s="311" t="s">
        <v>4138</v>
      </c>
      <c r="B5336" s="311"/>
      <c r="C5336" s="311"/>
      <c r="D5336" s="311"/>
      <c r="E5336" s="311"/>
      <c r="F5336" s="311"/>
      <c r="G5336" s="155">
        <f>SUM(G5334:G5335)</f>
        <v>19.59</v>
      </c>
    </row>
    <row r="5337" spans="1:7" x14ac:dyDescent="0.2">
      <c r="G5337" s="144"/>
    </row>
    <row r="5338" spans="1:7" ht="21" x14ac:dyDescent="0.2">
      <c r="A5338" s="175" t="s">
        <v>4118</v>
      </c>
      <c r="B5338" s="174" t="s">
        <v>4130</v>
      </c>
      <c r="C5338" s="171" t="s">
        <v>4129</v>
      </c>
      <c r="D5338" s="171" t="s">
        <v>4128</v>
      </c>
      <c r="E5338" s="171" t="s">
        <v>4116</v>
      </c>
      <c r="F5338" s="173" t="s">
        <v>4127</v>
      </c>
      <c r="G5338" s="144"/>
    </row>
    <row r="5339" spans="1:7" x14ac:dyDescent="0.2">
      <c r="A5339" s="129">
        <v>1702</v>
      </c>
      <c r="B5339" s="128" t="s">
        <v>3998</v>
      </c>
      <c r="C5339" s="127" t="s">
        <v>3294</v>
      </c>
      <c r="D5339" s="127">
        <v>76.77</v>
      </c>
      <c r="E5339" s="127">
        <v>0.152</v>
      </c>
      <c r="F5339" s="127">
        <f>TRUNC(E5339*D5339,2)</f>
        <v>11.66</v>
      </c>
      <c r="G5339" s="144"/>
    </row>
    <row r="5340" spans="1:7" x14ac:dyDescent="0.2">
      <c r="A5340" s="139">
        <v>2023</v>
      </c>
      <c r="B5340" s="138" t="s">
        <v>4133</v>
      </c>
      <c r="C5340" s="137" t="s">
        <v>3290</v>
      </c>
      <c r="D5340" s="137">
        <v>12.28</v>
      </c>
      <c r="E5340" s="137">
        <v>0.6</v>
      </c>
      <c r="F5340" s="127">
        <f>TRUNC(E5340*D5340,2)</f>
        <v>7.36</v>
      </c>
      <c r="G5340" s="144"/>
    </row>
    <row r="5341" spans="1:7" x14ac:dyDescent="0.2">
      <c r="A5341" s="139">
        <v>1968</v>
      </c>
      <c r="B5341" s="138" t="s">
        <v>3297</v>
      </c>
      <c r="C5341" s="137" t="s">
        <v>3290</v>
      </c>
      <c r="D5341" s="137">
        <v>6.58</v>
      </c>
      <c r="E5341" s="137">
        <v>0.5</v>
      </c>
      <c r="F5341" s="127">
        <f>TRUNC(E5341*D5341,2)</f>
        <v>3.29</v>
      </c>
      <c r="G5341" s="144"/>
    </row>
    <row r="5342" spans="1:7" x14ac:dyDescent="0.2">
      <c r="A5342" s="139">
        <v>1861</v>
      </c>
      <c r="B5342" s="138" t="s">
        <v>3317</v>
      </c>
      <c r="C5342" s="137" t="s">
        <v>3292</v>
      </c>
      <c r="D5342" s="137">
        <v>21.09</v>
      </c>
      <c r="E5342" s="137">
        <v>0.17100000000000001</v>
      </c>
      <c r="F5342" s="127">
        <f>TRUNC(E5342*D5342,2)</f>
        <v>3.6</v>
      </c>
      <c r="G5342" s="144"/>
    </row>
    <row r="5343" spans="1:7" x14ac:dyDescent="0.2">
      <c r="A5343" s="139">
        <v>2380</v>
      </c>
      <c r="B5343" s="138" t="s">
        <v>3458</v>
      </c>
      <c r="C5343" s="137" t="s">
        <v>3290</v>
      </c>
      <c r="D5343" s="137">
        <v>3.17</v>
      </c>
      <c r="E5343" s="137">
        <v>0.80200000000000005</v>
      </c>
      <c r="F5343" s="127">
        <f>TRUNC(E5343*D5343,2)</f>
        <v>2.54</v>
      </c>
      <c r="G5343" s="144"/>
    </row>
    <row r="5344" spans="1:7" x14ac:dyDescent="0.2">
      <c r="A5344" s="311" t="s">
        <v>4125</v>
      </c>
      <c r="B5344" s="311"/>
      <c r="C5344" s="311"/>
      <c r="D5344" s="311"/>
      <c r="E5344" s="311"/>
      <c r="F5344" s="165">
        <f>SUM(F5339:F5343)</f>
        <v>28.45</v>
      </c>
      <c r="G5344" s="144"/>
    </row>
    <row r="5345" spans="1:7" x14ac:dyDescent="0.2">
      <c r="G5345" s="144"/>
    </row>
    <row r="5346" spans="1:7" x14ac:dyDescent="0.2">
      <c r="A5346" s="312" t="s">
        <v>4124</v>
      </c>
      <c r="B5346" s="312"/>
      <c r="C5346" s="312"/>
      <c r="D5346" s="312"/>
      <c r="E5346" s="312"/>
      <c r="F5346" s="173">
        <f>F5344+G5336</f>
        <v>48.04</v>
      </c>
      <c r="G5346" s="144"/>
    </row>
    <row r="5347" spans="1:7" ht="12.75" customHeight="1" x14ac:dyDescent="0.2">
      <c r="A5347" s="312" t="s">
        <v>4742</v>
      </c>
      <c r="B5347" s="312"/>
      <c r="C5347" s="312"/>
      <c r="D5347" s="312"/>
      <c r="E5347" s="313"/>
      <c r="F5347" s="180">
        <f>TRUNC('compos apresentar'!F5346*bdi!$D$19,2)</f>
        <v>9.77</v>
      </c>
      <c r="G5347" s="144"/>
    </row>
    <row r="5348" spans="1:7" x14ac:dyDescent="0.2">
      <c r="A5348" s="312" t="s">
        <v>4123</v>
      </c>
      <c r="B5348" s="312"/>
      <c r="C5348" s="312"/>
      <c r="D5348" s="312"/>
      <c r="E5348" s="312"/>
      <c r="F5348" s="179">
        <f>SUM(F5346:F5347)</f>
        <v>57.81</v>
      </c>
      <c r="G5348" s="144"/>
    </row>
    <row r="5349" spans="1:7" x14ac:dyDescent="0.2">
      <c r="G5349" s="144"/>
    </row>
    <row r="5350" spans="1:7" x14ac:dyDescent="0.2">
      <c r="G5350" s="144"/>
    </row>
    <row r="5351" spans="1:7" ht="31.5" x14ac:dyDescent="0.2">
      <c r="A5351" s="314" t="s">
        <v>4531</v>
      </c>
      <c r="B5351" s="314"/>
      <c r="C5351" s="314"/>
      <c r="D5351" s="314"/>
      <c r="E5351" s="314"/>
      <c r="F5351" s="314"/>
      <c r="G5351" s="171" t="s">
        <v>4131</v>
      </c>
    </row>
    <row r="5352" spans="1:7" x14ac:dyDescent="0.2">
      <c r="G5352" s="144"/>
    </row>
    <row r="5353" spans="1:7" ht="21" x14ac:dyDescent="0.2">
      <c r="A5353" s="175" t="s">
        <v>4118</v>
      </c>
      <c r="B5353" s="174" t="s">
        <v>4117</v>
      </c>
      <c r="C5353" s="171" t="s">
        <v>4114</v>
      </c>
      <c r="D5353" s="171" t="s">
        <v>4113</v>
      </c>
      <c r="E5353" s="171" t="s">
        <v>4112</v>
      </c>
      <c r="F5353" s="182" t="s">
        <v>4116</v>
      </c>
      <c r="G5353" s="181" t="s">
        <v>4115</v>
      </c>
    </row>
    <row r="5354" spans="1:7" x14ac:dyDescent="0.2">
      <c r="A5354" s="162">
        <v>10</v>
      </c>
      <c r="B5354" s="128" t="s">
        <v>4143</v>
      </c>
      <c r="C5354" s="148">
        <v>8.56</v>
      </c>
      <c r="D5354" s="148">
        <v>18.649999999999999</v>
      </c>
      <c r="E5354" s="83">
        <v>117.99</v>
      </c>
      <c r="F5354" s="127">
        <v>0.29959999999999998</v>
      </c>
      <c r="G5354" s="161">
        <f>TRUNC(F5354*D5354,2)</f>
        <v>5.58</v>
      </c>
    </row>
    <row r="5355" spans="1:7" x14ac:dyDescent="0.2">
      <c r="A5355" s="149">
        <v>8</v>
      </c>
      <c r="B5355" s="138" t="s">
        <v>4141</v>
      </c>
      <c r="C5355" s="152">
        <v>5.65</v>
      </c>
      <c r="D5355" s="152">
        <v>12.31</v>
      </c>
      <c r="E5355" s="83">
        <v>117.99</v>
      </c>
      <c r="F5355" s="137">
        <v>0.31609999999999999</v>
      </c>
      <c r="G5355" s="161">
        <f>TRUNC(F5355*D5355,2)</f>
        <v>3.89</v>
      </c>
    </row>
    <row r="5356" spans="1:7" x14ac:dyDescent="0.2">
      <c r="A5356" s="311" t="s">
        <v>4138</v>
      </c>
      <c r="B5356" s="311"/>
      <c r="C5356" s="311"/>
      <c r="D5356" s="311"/>
      <c r="E5356" s="311"/>
      <c r="F5356" s="311"/>
      <c r="G5356" s="155">
        <f>SUM(G5354:G5355)</f>
        <v>9.4700000000000006</v>
      </c>
    </row>
    <row r="5357" spans="1:7" x14ac:dyDescent="0.2">
      <c r="G5357" s="144"/>
    </row>
    <row r="5358" spans="1:7" ht="21" x14ac:dyDescent="0.2">
      <c r="A5358" s="175" t="s">
        <v>4118</v>
      </c>
      <c r="B5358" s="174" t="s">
        <v>4130</v>
      </c>
      <c r="C5358" s="171" t="s">
        <v>4129</v>
      </c>
      <c r="D5358" s="171" t="s">
        <v>4128</v>
      </c>
      <c r="E5358" s="171" t="s">
        <v>4116</v>
      </c>
      <c r="F5358" s="173" t="s">
        <v>4127</v>
      </c>
      <c r="G5358" s="144"/>
    </row>
    <row r="5359" spans="1:7" x14ac:dyDescent="0.2">
      <c r="A5359" s="129">
        <v>2023</v>
      </c>
      <c r="B5359" s="128" t="s">
        <v>4133</v>
      </c>
      <c r="C5359" s="127" t="s">
        <v>3290</v>
      </c>
      <c r="D5359" s="137">
        <v>12.28</v>
      </c>
      <c r="E5359" s="127">
        <v>0.71399999999999997</v>
      </c>
      <c r="F5359" s="127">
        <f>TRUNC(E5359*D5359,2)</f>
        <v>8.76</v>
      </c>
      <c r="G5359" s="144"/>
    </row>
    <row r="5360" spans="1:7" x14ac:dyDescent="0.2">
      <c r="A5360" s="139">
        <v>1858</v>
      </c>
      <c r="B5360" s="138" t="s">
        <v>3301</v>
      </c>
      <c r="C5360" s="137" t="s">
        <v>3290</v>
      </c>
      <c r="D5360" s="137">
        <v>6.75</v>
      </c>
      <c r="E5360" s="137">
        <v>1.415</v>
      </c>
      <c r="F5360" s="127">
        <f>TRUNC(E5360*D5360,2)</f>
        <v>9.5500000000000007</v>
      </c>
      <c r="G5360" s="144"/>
    </row>
    <row r="5361" spans="1:7" x14ac:dyDescent="0.2">
      <c r="A5361" s="139">
        <v>1861</v>
      </c>
      <c r="B5361" s="138" t="s">
        <v>3317</v>
      </c>
      <c r="C5361" s="137" t="s">
        <v>3292</v>
      </c>
      <c r="D5361" s="137">
        <v>21.09</v>
      </c>
      <c r="E5361" s="137">
        <v>0.112</v>
      </c>
      <c r="F5361" s="127">
        <f>TRUNC(E5361*D5361,2)</f>
        <v>2.36</v>
      </c>
      <c r="G5361" s="144"/>
    </row>
    <row r="5362" spans="1:7" x14ac:dyDescent="0.2">
      <c r="A5362" s="311" t="s">
        <v>4125</v>
      </c>
      <c r="B5362" s="311"/>
      <c r="C5362" s="311"/>
      <c r="D5362" s="311"/>
      <c r="E5362" s="311"/>
      <c r="F5362" s="165">
        <f>SUM(F5359:F5361)</f>
        <v>20.67</v>
      </c>
      <c r="G5362" s="144"/>
    </row>
    <row r="5363" spans="1:7" x14ac:dyDescent="0.2">
      <c r="G5363" s="144"/>
    </row>
    <row r="5364" spans="1:7" x14ac:dyDescent="0.2">
      <c r="A5364" s="312" t="s">
        <v>4124</v>
      </c>
      <c r="B5364" s="312"/>
      <c r="C5364" s="312"/>
      <c r="D5364" s="312"/>
      <c r="E5364" s="312"/>
      <c r="F5364" s="173">
        <f>F5362+G5356</f>
        <v>30.14</v>
      </c>
      <c r="G5364" s="144"/>
    </row>
    <row r="5365" spans="1:7" ht="12.75" customHeight="1" x14ac:dyDescent="0.2">
      <c r="A5365" s="312" t="s">
        <v>4742</v>
      </c>
      <c r="B5365" s="312"/>
      <c r="C5365" s="312"/>
      <c r="D5365" s="312"/>
      <c r="E5365" s="313"/>
      <c r="F5365" s="180">
        <f>TRUNC('compos apresentar'!F5364*bdi!$D$19,2)</f>
        <v>6.13</v>
      </c>
      <c r="G5365" s="144"/>
    </row>
    <row r="5366" spans="1:7" x14ac:dyDescent="0.2">
      <c r="A5366" s="312" t="s">
        <v>4123</v>
      </c>
      <c r="B5366" s="312"/>
      <c r="C5366" s="312"/>
      <c r="D5366" s="312"/>
      <c r="E5366" s="312"/>
      <c r="F5366" s="179">
        <f>SUM(F5364:F5365)</f>
        <v>36.270000000000003</v>
      </c>
      <c r="G5366" s="144"/>
    </row>
    <row r="5367" spans="1:7" x14ac:dyDescent="0.2">
      <c r="A5367" s="178"/>
      <c r="B5367" s="178"/>
      <c r="C5367" s="178"/>
      <c r="D5367" s="178"/>
      <c r="E5367" s="178"/>
      <c r="F5367" s="178"/>
      <c r="G5367" s="144"/>
    </row>
    <row r="5368" spans="1:7" ht="31.5" x14ac:dyDescent="0.2">
      <c r="A5368" s="314" t="s">
        <v>5025</v>
      </c>
      <c r="B5368" s="314"/>
      <c r="C5368" s="314"/>
      <c r="D5368" s="314"/>
      <c r="E5368" s="314"/>
      <c r="F5368" s="314"/>
      <c r="G5368" s="171" t="s">
        <v>4131</v>
      </c>
    </row>
    <row r="5369" spans="1:7" x14ac:dyDescent="0.2">
      <c r="G5369" s="144"/>
    </row>
    <row r="5370" spans="1:7" ht="21" x14ac:dyDescent="0.2">
      <c r="A5370" s="175" t="s">
        <v>4118</v>
      </c>
      <c r="B5370" s="174" t="s">
        <v>4117</v>
      </c>
      <c r="C5370" s="171" t="s">
        <v>4114</v>
      </c>
      <c r="D5370" s="171" t="s">
        <v>4113</v>
      </c>
      <c r="E5370" s="171" t="s">
        <v>4112</v>
      </c>
      <c r="F5370" s="182" t="s">
        <v>4116</v>
      </c>
      <c r="G5370" s="181" t="s">
        <v>4115</v>
      </c>
    </row>
    <row r="5371" spans="1:7" x14ac:dyDescent="0.2">
      <c r="A5371" s="162">
        <v>5</v>
      </c>
      <c r="B5371" s="128" t="s">
        <v>4140</v>
      </c>
      <c r="C5371" s="148">
        <v>5.12</v>
      </c>
      <c r="D5371" s="148">
        <v>11.16</v>
      </c>
      <c r="E5371" s="83">
        <v>117.99</v>
      </c>
      <c r="F5371" s="127">
        <v>0.3639</v>
      </c>
      <c r="G5371" s="161">
        <f>TRUNC(F5371*D5371,2)</f>
        <v>4.0599999999999996</v>
      </c>
    </row>
    <row r="5372" spans="1:7" x14ac:dyDescent="0.2">
      <c r="A5372" s="149">
        <v>15</v>
      </c>
      <c r="B5372" s="138" t="s">
        <v>4529</v>
      </c>
      <c r="C5372" s="148">
        <v>8.56</v>
      </c>
      <c r="D5372" s="148">
        <v>18.649999999999999</v>
      </c>
      <c r="E5372" s="83">
        <v>117.99</v>
      </c>
      <c r="F5372" s="137">
        <v>0.36</v>
      </c>
      <c r="G5372" s="161">
        <f>TRUNC(F5372*D5372,2)</f>
        <v>6.71</v>
      </c>
    </row>
    <row r="5373" spans="1:7" x14ac:dyDescent="0.2">
      <c r="A5373" s="311" t="s">
        <v>4138</v>
      </c>
      <c r="B5373" s="311"/>
      <c r="C5373" s="311"/>
      <c r="D5373" s="311"/>
      <c r="E5373" s="311"/>
      <c r="F5373" s="311"/>
      <c r="G5373" s="155">
        <f>SUM(G5371:G5372)</f>
        <v>10.77</v>
      </c>
    </row>
    <row r="5374" spans="1:7" x14ac:dyDescent="0.2">
      <c r="G5374" s="144"/>
    </row>
    <row r="5375" spans="1:7" ht="21" x14ac:dyDescent="0.2">
      <c r="A5375" s="175" t="s">
        <v>4118</v>
      </c>
      <c r="B5375" s="174" t="s">
        <v>4130</v>
      </c>
      <c r="C5375" s="171" t="s">
        <v>4129</v>
      </c>
      <c r="D5375" s="171" t="s">
        <v>4128</v>
      </c>
      <c r="E5375" s="171" t="s">
        <v>4116</v>
      </c>
      <c r="F5375" s="173" t="s">
        <v>4127</v>
      </c>
      <c r="G5375" s="144"/>
    </row>
    <row r="5376" spans="1:7" ht="33.75" x14ac:dyDescent="0.2">
      <c r="A5376" s="129">
        <v>2965</v>
      </c>
      <c r="B5376" s="128" t="s">
        <v>3427</v>
      </c>
      <c r="C5376" s="127" t="s">
        <v>3290</v>
      </c>
      <c r="D5376" s="127">
        <v>5.0199999999999996</v>
      </c>
      <c r="E5376" s="140">
        <v>3.87</v>
      </c>
      <c r="F5376" s="127">
        <f t="shared" ref="F5376:F5384" si="45">TRUNC(E5376*D5376,2)</f>
        <v>19.420000000000002</v>
      </c>
      <c r="G5376" s="144"/>
    </row>
    <row r="5377" spans="1:7" ht="33.75" x14ac:dyDescent="0.2">
      <c r="A5377" s="139">
        <v>2966</v>
      </c>
      <c r="B5377" s="138" t="s">
        <v>3426</v>
      </c>
      <c r="C5377" s="137" t="s">
        <v>3287</v>
      </c>
      <c r="D5377" s="127">
        <v>1.17</v>
      </c>
      <c r="E5377" s="136">
        <v>1.35</v>
      </c>
      <c r="F5377" s="127">
        <f t="shared" si="45"/>
        <v>1.57</v>
      </c>
      <c r="G5377" s="144"/>
    </row>
    <row r="5378" spans="1:7" ht="33.75" x14ac:dyDescent="0.2">
      <c r="A5378" s="139">
        <v>2967</v>
      </c>
      <c r="B5378" s="138" t="s">
        <v>3425</v>
      </c>
      <c r="C5378" s="137" t="s">
        <v>3290</v>
      </c>
      <c r="D5378" s="127">
        <v>2.36</v>
      </c>
      <c r="E5378" s="136">
        <v>1.45</v>
      </c>
      <c r="F5378" s="127">
        <f t="shared" si="45"/>
        <v>3.42</v>
      </c>
      <c r="G5378" s="144"/>
    </row>
    <row r="5379" spans="1:7" ht="33.75" x14ac:dyDescent="0.2">
      <c r="A5379" s="139">
        <v>2970</v>
      </c>
      <c r="B5379" s="138" t="s">
        <v>3424</v>
      </c>
      <c r="C5379" s="137" t="s">
        <v>3287</v>
      </c>
      <c r="D5379" s="127">
        <v>0.18</v>
      </c>
      <c r="E5379" s="136">
        <v>2.25</v>
      </c>
      <c r="F5379" s="127">
        <f t="shared" si="45"/>
        <v>0.4</v>
      </c>
      <c r="G5379" s="144"/>
    </row>
    <row r="5380" spans="1:7" ht="22.5" x14ac:dyDescent="0.2">
      <c r="A5380" s="139">
        <v>2968</v>
      </c>
      <c r="B5380" s="138" t="s">
        <v>3423</v>
      </c>
      <c r="C5380" s="137" t="s">
        <v>3292</v>
      </c>
      <c r="D5380" s="127">
        <v>3.31</v>
      </c>
      <c r="E5380" s="136">
        <v>0.55000000000000004</v>
      </c>
      <c r="F5380" s="127">
        <f t="shared" si="45"/>
        <v>1.82</v>
      </c>
      <c r="G5380" s="144"/>
    </row>
    <row r="5381" spans="1:7" ht="22.5" x14ac:dyDescent="0.2">
      <c r="A5381" s="139">
        <v>2969</v>
      </c>
      <c r="B5381" s="138" t="s">
        <v>3422</v>
      </c>
      <c r="C5381" s="137" t="s">
        <v>3287</v>
      </c>
      <c r="D5381" s="127">
        <v>0.05</v>
      </c>
      <c r="E5381" s="136">
        <v>8</v>
      </c>
      <c r="F5381" s="127">
        <f t="shared" si="45"/>
        <v>0.4</v>
      </c>
      <c r="G5381" s="144"/>
    </row>
    <row r="5382" spans="1:7" ht="22.5" x14ac:dyDescent="0.2">
      <c r="A5382" s="139">
        <v>2978</v>
      </c>
      <c r="B5382" s="138" t="s">
        <v>5024</v>
      </c>
      <c r="C5382" s="137" t="s">
        <v>3294</v>
      </c>
      <c r="D5382" s="127">
        <v>21</v>
      </c>
      <c r="E5382" s="136">
        <v>1.2999000000000001</v>
      </c>
      <c r="F5382" s="127">
        <f t="shared" si="45"/>
        <v>27.29</v>
      </c>
      <c r="G5382" s="144"/>
    </row>
    <row r="5383" spans="1:7" x14ac:dyDescent="0.2">
      <c r="A5383" s="139">
        <v>2702</v>
      </c>
      <c r="B5383" s="138" t="s">
        <v>3420</v>
      </c>
      <c r="C5383" s="137" t="s">
        <v>3292</v>
      </c>
      <c r="D5383" s="127">
        <v>17.260000000000002</v>
      </c>
      <c r="E5383" s="136">
        <v>0.05</v>
      </c>
      <c r="F5383" s="127">
        <f t="shared" si="45"/>
        <v>0.86</v>
      </c>
      <c r="G5383" s="144"/>
    </row>
    <row r="5384" spans="1:7" x14ac:dyDescent="0.2">
      <c r="A5384" s="139">
        <v>2770</v>
      </c>
      <c r="B5384" s="138" t="s">
        <v>3419</v>
      </c>
      <c r="C5384" s="137" t="s">
        <v>3287</v>
      </c>
      <c r="D5384" s="127">
        <v>0.24</v>
      </c>
      <c r="E5384" s="136">
        <v>1.35</v>
      </c>
      <c r="F5384" s="127">
        <f t="shared" si="45"/>
        <v>0.32</v>
      </c>
      <c r="G5384" s="144"/>
    </row>
    <row r="5385" spans="1:7" x14ac:dyDescent="0.2">
      <c r="A5385" s="311" t="s">
        <v>4125</v>
      </c>
      <c r="B5385" s="311"/>
      <c r="C5385" s="311"/>
      <c r="D5385" s="311"/>
      <c r="E5385" s="311"/>
      <c r="F5385" s="165">
        <f>SUM(F5376:F5384)</f>
        <v>55.5</v>
      </c>
      <c r="G5385" s="144"/>
    </row>
    <row r="5386" spans="1:7" x14ac:dyDescent="0.2">
      <c r="G5386" s="144"/>
    </row>
    <row r="5387" spans="1:7" x14ac:dyDescent="0.2">
      <c r="A5387" s="312" t="s">
        <v>4124</v>
      </c>
      <c r="B5387" s="312"/>
      <c r="C5387" s="312"/>
      <c r="D5387" s="312"/>
      <c r="E5387" s="312"/>
      <c r="F5387" s="173">
        <f>F5385+G5373</f>
        <v>66.27</v>
      </c>
      <c r="G5387" s="144"/>
    </row>
    <row r="5388" spans="1:7" x14ac:dyDescent="0.2">
      <c r="A5388" s="312" t="s">
        <v>4742</v>
      </c>
      <c r="B5388" s="312"/>
      <c r="C5388" s="312"/>
      <c r="D5388" s="312"/>
      <c r="E5388" s="313"/>
      <c r="F5388" s="180">
        <f>TRUNC('compos apresentar'!F5387*bdi!$D$19,2)</f>
        <v>13.47</v>
      </c>
      <c r="G5388" s="144"/>
    </row>
    <row r="5389" spans="1:7" x14ac:dyDescent="0.2">
      <c r="A5389" s="312" t="s">
        <v>4123</v>
      </c>
      <c r="B5389" s="312"/>
      <c r="C5389" s="312"/>
      <c r="D5389" s="312"/>
      <c r="E5389" s="312"/>
      <c r="F5389" s="179">
        <f>SUM(F5387:F5388)</f>
        <v>79.739999999999995</v>
      </c>
      <c r="G5389" s="144"/>
    </row>
    <row r="5390" spans="1:7" x14ac:dyDescent="0.2">
      <c r="A5390" s="178"/>
      <c r="B5390" s="178"/>
      <c r="C5390" s="178"/>
      <c r="D5390" s="178"/>
      <c r="E5390" s="178"/>
      <c r="F5390" s="178"/>
      <c r="G5390" s="144"/>
    </row>
    <row r="5391" spans="1:7" x14ac:dyDescent="0.2">
      <c r="A5391" s="178"/>
      <c r="B5391" s="178"/>
      <c r="C5391" s="178"/>
      <c r="D5391" s="178"/>
      <c r="E5391" s="178"/>
      <c r="F5391" s="178"/>
      <c r="G5391" s="144"/>
    </row>
    <row r="5392" spans="1:7" ht="31.5" x14ac:dyDescent="0.2">
      <c r="A5392" s="314" t="s">
        <v>4530</v>
      </c>
      <c r="B5392" s="314"/>
      <c r="C5392" s="314"/>
      <c r="D5392" s="314"/>
      <c r="E5392" s="314"/>
      <c r="F5392" s="314"/>
      <c r="G5392" s="171" t="s">
        <v>4131</v>
      </c>
    </row>
    <row r="5393" spans="1:7" x14ac:dyDescent="0.2">
      <c r="G5393" s="144"/>
    </row>
    <row r="5394" spans="1:7" ht="21" x14ac:dyDescent="0.2">
      <c r="A5394" s="175" t="s">
        <v>4118</v>
      </c>
      <c r="B5394" s="174" t="s">
        <v>4117</v>
      </c>
      <c r="C5394" s="171" t="s">
        <v>4114</v>
      </c>
      <c r="D5394" s="171" t="s">
        <v>4113</v>
      </c>
      <c r="E5394" s="171" t="s">
        <v>4112</v>
      </c>
      <c r="F5394" s="182" t="s">
        <v>4116</v>
      </c>
      <c r="G5394" s="181" t="s">
        <v>4115</v>
      </c>
    </row>
    <row r="5395" spans="1:7" x14ac:dyDescent="0.2">
      <c r="A5395" s="162">
        <v>5</v>
      </c>
      <c r="B5395" s="128" t="s">
        <v>4140</v>
      </c>
      <c r="C5395" s="148">
        <v>5.12</v>
      </c>
      <c r="D5395" s="148">
        <v>11.16</v>
      </c>
      <c r="E5395" s="83">
        <v>117.99</v>
      </c>
      <c r="F5395" s="127">
        <v>0.3639</v>
      </c>
      <c r="G5395" s="161">
        <f>TRUNC(F5395*D5395,2)</f>
        <v>4.0599999999999996</v>
      </c>
    </row>
    <row r="5396" spans="1:7" x14ac:dyDescent="0.2">
      <c r="A5396" s="149">
        <v>15</v>
      </c>
      <c r="B5396" s="138" t="s">
        <v>4529</v>
      </c>
      <c r="C5396" s="148">
        <v>8.56</v>
      </c>
      <c r="D5396" s="148">
        <v>18.649999999999999</v>
      </c>
      <c r="E5396" s="83">
        <v>117.99</v>
      </c>
      <c r="F5396" s="137">
        <v>0.36</v>
      </c>
      <c r="G5396" s="161">
        <f>TRUNC(F5396*D5396,2)</f>
        <v>6.71</v>
      </c>
    </row>
    <row r="5397" spans="1:7" x14ac:dyDescent="0.2">
      <c r="A5397" s="311" t="s">
        <v>4138</v>
      </c>
      <c r="B5397" s="311"/>
      <c r="C5397" s="311"/>
      <c r="D5397" s="311"/>
      <c r="E5397" s="311"/>
      <c r="F5397" s="311"/>
      <c r="G5397" s="155">
        <f>SUM(G5395:G5396)</f>
        <v>10.77</v>
      </c>
    </row>
    <row r="5398" spans="1:7" x14ac:dyDescent="0.2">
      <c r="G5398" s="144"/>
    </row>
    <row r="5399" spans="1:7" ht="21" x14ac:dyDescent="0.2">
      <c r="A5399" s="175" t="s">
        <v>4118</v>
      </c>
      <c r="B5399" s="174" t="s">
        <v>4130</v>
      </c>
      <c r="C5399" s="171" t="s">
        <v>4129</v>
      </c>
      <c r="D5399" s="171" t="s">
        <v>4128</v>
      </c>
      <c r="E5399" s="171" t="s">
        <v>4116</v>
      </c>
      <c r="F5399" s="173" t="s">
        <v>4127</v>
      </c>
      <c r="G5399" s="144"/>
    </row>
    <row r="5400" spans="1:7" ht="33.75" x14ac:dyDescent="0.2">
      <c r="A5400" s="129">
        <v>2965</v>
      </c>
      <c r="B5400" s="128" t="s">
        <v>3427</v>
      </c>
      <c r="C5400" s="127" t="s">
        <v>3290</v>
      </c>
      <c r="D5400" s="127">
        <v>5.0199999999999996</v>
      </c>
      <c r="E5400" s="129">
        <v>4.0199999999999996</v>
      </c>
      <c r="F5400" s="127">
        <f t="shared" ref="F5400:F5408" si="46">TRUNC(E5400*D5400,2)</f>
        <v>20.18</v>
      </c>
      <c r="G5400" s="144"/>
    </row>
    <row r="5401" spans="1:7" ht="33.75" x14ac:dyDescent="0.2">
      <c r="A5401" s="139">
        <v>2966</v>
      </c>
      <c r="B5401" s="138" t="s">
        <v>3426</v>
      </c>
      <c r="C5401" s="137" t="s">
        <v>3287</v>
      </c>
      <c r="D5401" s="127">
        <v>1.17</v>
      </c>
      <c r="E5401" s="139">
        <v>1.327</v>
      </c>
      <c r="F5401" s="127">
        <f t="shared" si="46"/>
        <v>1.55</v>
      </c>
      <c r="G5401" s="144"/>
    </row>
    <row r="5402" spans="1:7" ht="33.75" x14ac:dyDescent="0.2">
      <c r="A5402" s="139">
        <v>2967</v>
      </c>
      <c r="B5402" s="138" t="s">
        <v>3425</v>
      </c>
      <c r="C5402" s="137" t="s">
        <v>3290</v>
      </c>
      <c r="D5402" s="127">
        <v>2.36</v>
      </c>
      <c r="E5402" s="139">
        <v>1.44</v>
      </c>
      <c r="F5402" s="127">
        <f t="shared" si="46"/>
        <v>3.39</v>
      </c>
      <c r="G5402" s="144"/>
    </row>
    <row r="5403" spans="1:7" ht="33.75" x14ac:dyDescent="0.2">
      <c r="A5403" s="139">
        <v>2970</v>
      </c>
      <c r="B5403" s="138" t="s">
        <v>3424</v>
      </c>
      <c r="C5403" s="137" t="s">
        <v>3287</v>
      </c>
      <c r="D5403" s="127">
        <v>0.18</v>
      </c>
      <c r="E5403" s="139">
        <v>2.194</v>
      </c>
      <c r="F5403" s="127">
        <f t="shared" si="46"/>
        <v>0.39</v>
      </c>
      <c r="G5403" s="144"/>
    </row>
    <row r="5404" spans="1:7" ht="22.5" x14ac:dyDescent="0.2">
      <c r="A5404" s="139">
        <v>2968</v>
      </c>
      <c r="B5404" s="138" t="s">
        <v>3423</v>
      </c>
      <c r="C5404" s="137" t="s">
        <v>3292</v>
      </c>
      <c r="D5404" s="127">
        <v>3.31</v>
      </c>
      <c r="E5404" s="139">
        <v>0.52200000000000002</v>
      </c>
      <c r="F5404" s="127">
        <f t="shared" si="46"/>
        <v>1.72</v>
      </c>
      <c r="G5404" s="144"/>
    </row>
    <row r="5405" spans="1:7" ht="22.5" x14ac:dyDescent="0.2">
      <c r="A5405" s="139">
        <v>2969</v>
      </c>
      <c r="B5405" s="138" t="s">
        <v>3422</v>
      </c>
      <c r="C5405" s="137" t="s">
        <v>3287</v>
      </c>
      <c r="D5405" s="127">
        <v>0.05</v>
      </c>
      <c r="E5405" s="139">
        <v>7.9749999999999996</v>
      </c>
      <c r="F5405" s="127">
        <f t="shared" si="46"/>
        <v>0.39</v>
      </c>
      <c r="G5405" s="144"/>
    </row>
    <row r="5406" spans="1:7" ht="22.5" x14ac:dyDescent="0.2">
      <c r="A5406" s="139">
        <v>2875</v>
      </c>
      <c r="B5406" s="138" t="s">
        <v>3421</v>
      </c>
      <c r="C5406" s="137" t="s">
        <v>3294</v>
      </c>
      <c r="D5406" s="127">
        <v>16.559999999999999</v>
      </c>
      <c r="E5406" s="139">
        <v>1.1000000000000001</v>
      </c>
      <c r="F5406" s="127">
        <f t="shared" si="46"/>
        <v>18.21</v>
      </c>
      <c r="G5406" s="144"/>
    </row>
    <row r="5407" spans="1:7" x14ac:dyDescent="0.2">
      <c r="A5407" s="139">
        <v>2702</v>
      </c>
      <c r="B5407" s="138" t="s">
        <v>3420</v>
      </c>
      <c r="C5407" s="137" t="s">
        <v>3292</v>
      </c>
      <c r="D5407" s="127">
        <v>17.260000000000002</v>
      </c>
      <c r="E5407" s="139">
        <v>4.3999999999999997E-2</v>
      </c>
      <c r="F5407" s="127">
        <f t="shared" si="46"/>
        <v>0.75</v>
      </c>
      <c r="G5407" s="144"/>
    </row>
    <row r="5408" spans="1:7" x14ac:dyDescent="0.2">
      <c r="A5408" s="139">
        <v>2770</v>
      </c>
      <c r="B5408" s="138" t="s">
        <v>3419</v>
      </c>
      <c r="C5408" s="137" t="s">
        <v>3287</v>
      </c>
      <c r="D5408" s="127">
        <v>0.24</v>
      </c>
      <c r="E5408" s="139">
        <v>1.32</v>
      </c>
      <c r="F5408" s="127">
        <f t="shared" si="46"/>
        <v>0.31</v>
      </c>
      <c r="G5408" s="144"/>
    </row>
    <row r="5409" spans="1:7" x14ac:dyDescent="0.2">
      <c r="A5409" s="311" t="s">
        <v>4125</v>
      </c>
      <c r="B5409" s="311"/>
      <c r="C5409" s="311"/>
      <c r="D5409" s="311"/>
      <c r="E5409" s="311"/>
      <c r="F5409" s="165">
        <f>SUM(F5400:F5408)</f>
        <v>46.89</v>
      </c>
      <c r="G5409" s="144"/>
    </row>
    <row r="5410" spans="1:7" x14ac:dyDescent="0.2">
      <c r="G5410" s="144"/>
    </row>
    <row r="5411" spans="1:7" x14ac:dyDescent="0.2">
      <c r="A5411" s="312" t="s">
        <v>4124</v>
      </c>
      <c r="B5411" s="312"/>
      <c r="C5411" s="312"/>
      <c r="D5411" s="312"/>
      <c r="E5411" s="312"/>
      <c r="F5411" s="173">
        <f>F5409+G5397</f>
        <v>57.66</v>
      </c>
      <c r="G5411" s="144"/>
    </row>
    <row r="5412" spans="1:7" ht="12.75" customHeight="1" x14ac:dyDescent="0.2">
      <c r="A5412" s="312" t="s">
        <v>4742</v>
      </c>
      <c r="B5412" s="312"/>
      <c r="C5412" s="312"/>
      <c r="D5412" s="312"/>
      <c r="E5412" s="313"/>
      <c r="F5412" s="180">
        <f>TRUNC('compos apresentar'!F5411*bdi!$D$19,2)</f>
        <v>11.72</v>
      </c>
      <c r="G5412" s="144"/>
    </row>
    <row r="5413" spans="1:7" x14ac:dyDescent="0.2">
      <c r="A5413" s="312" t="s">
        <v>4123</v>
      </c>
      <c r="B5413" s="312"/>
      <c r="C5413" s="312"/>
      <c r="D5413" s="312"/>
      <c r="E5413" s="312"/>
      <c r="F5413" s="179">
        <f>SUM(F5411:F5412)</f>
        <v>69.38</v>
      </c>
      <c r="G5413" s="144"/>
    </row>
    <row r="5414" spans="1:7" x14ac:dyDescent="0.2">
      <c r="A5414" s="178"/>
      <c r="B5414" s="178"/>
      <c r="C5414" s="178"/>
      <c r="D5414" s="178"/>
      <c r="E5414" s="178"/>
      <c r="F5414" s="178"/>
      <c r="G5414" s="144"/>
    </row>
    <row r="5415" spans="1:7" ht="16.5" customHeight="1" x14ac:dyDescent="0.2">
      <c r="A5415" s="318" t="s">
        <v>5026</v>
      </c>
      <c r="B5415" s="319"/>
      <c r="C5415" s="319"/>
      <c r="D5415" s="319"/>
      <c r="E5415" s="319"/>
      <c r="F5415" s="320"/>
      <c r="G5415" s="183" t="s">
        <v>255</v>
      </c>
    </row>
    <row r="5416" spans="1:7" x14ac:dyDescent="0.2">
      <c r="G5416" s="144"/>
    </row>
    <row r="5417" spans="1:7" ht="21" x14ac:dyDescent="0.2">
      <c r="A5417" s="175" t="s">
        <v>4118</v>
      </c>
      <c r="B5417" s="174" t="s">
        <v>4117</v>
      </c>
      <c r="C5417" s="171" t="s">
        <v>4114</v>
      </c>
      <c r="D5417" s="171" t="s">
        <v>4113</v>
      </c>
      <c r="E5417" s="171" t="s">
        <v>4112</v>
      </c>
      <c r="F5417" s="182" t="s">
        <v>4116</v>
      </c>
      <c r="G5417" s="181" t="s">
        <v>4115</v>
      </c>
    </row>
    <row r="5418" spans="1:7" x14ac:dyDescent="0.2">
      <c r="A5418" s="170">
        <v>25</v>
      </c>
      <c r="B5418" s="131" t="s">
        <v>3809</v>
      </c>
      <c r="C5418" s="148">
        <v>8.69</v>
      </c>
      <c r="D5418" s="148">
        <v>18.940000000000001</v>
      </c>
      <c r="E5418" s="83">
        <v>117.99</v>
      </c>
      <c r="F5418" s="127">
        <v>0.51700000000000002</v>
      </c>
      <c r="G5418" s="161">
        <f>TRUNC(F5418*D5418,2)</f>
        <v>9.7899999999999991</v>
      </c>
    </row>
    <row r="5419" spans="1:7" x14ac:dyDescent="0.2">
      <c r="A5419" s="169">
        <v>8</v>
      </c>
      <c r="B5419" s="134" t="s">
        <v>3745</v>
      </c>
      <c r="C5419" s="148">
        <v>5.12</v>
      </c>
      <c r="D5419" s="148">
        <v>11.16</v>
      </c>
      <c r="E5419" s="83">
        <v>117.99</v>
      </c>
      <c r="F5419" s="137">
        <v>0.51800000000000002</v>
      </c>
      <c r="G5419" s="161">
        <f>TRUNC(F5419*D5419,2)</f>
        <v>5.78</v>
      </c>
    </row>
    <row r="5420" spans="1:7" x14ac:dyDescent="0.2">
      <c r="A5420" s="311" t="s">
        <v>4138</v>
      </c>
      <c r="B5420" s="311"/>
      <c r="C5420" s="311"/>
      <c r="D5420" s="311"/>
      <c r="E5420" s="311"/>
      <c r="F5420" s="311"/>
      <c r="G5420" s="155">
        <f>SUM(G5418:G5419)</f>
        <v>15.57</v>
      </c>
    </row>
    <row r="5421" spans="1:7" x14ac:dyDescent="0.2">
      <c r="G5421" s="144"/>
    </row>
    <row r="5422" spans="1:7" ht="21" x14ac:dyDescent="0.2">
      <c r="A5422" s="175" t="s">
        <v>4118</v>
      </c>
      <c r="B5422" s="174" t="s">
        <v>4130</v>
      </c>
      <c r="C5422" s="171" t="s">
        <v>4129</v>
      </c>
      <c r="D5422" s="171" t="s">
        <v>4128</v>
      </c>
      <c r="E5422" s="171" t="s">
        <v>4116</v>
      </c>
      <c r="F5422" s="173" t="s">
        <v>4127</v>
      </c>
      <c r="G5422" s="144"/>
    </row>
    <row r="5423" spans="1:7" x14ac:dyDescent="0.2">
      <c r="A5423" s="143">
        <v>2941</v>
      </c>
      <c r="B5423" s="131" t="s">
        <v>3418</v>
      </c>
      <c r="C5423" s="130" t="s">
        <v>3307</v>
      </c>
      <c r="D5423" s="137">
        <v>66.010000000000005</v>
      </c>
      <c r="E5423" s="205">
        <v>1</v>
      </c>
      <c r="F5423" s="127">
        <f t="shared" ref="F5423:F5433" si="47">TRUNC(E5423*D5423,2)</f>
        <v>66.010000000000005</v>
      </c>
      <c r="G5423" s="144"/>
    </row>
    <row r="5424" spans="1:7" x14ac:dyDescent="0.2">
      <c r="A5424" s="142">
        <v>1334</v>
      </c>
      <c r="B5424" s="134" t="s">
        <v>3330</v>
      </c>
      <c r="C5424" s="133" t="s">
        <v>3307</v>
      </c>
      <c r="D5424" s="137">
        <v>10.44</v>
      </c>
      <c r="E5424" s="204">
        <v>9.8799999999999999E-2</v>
      </c>
      <c r="F5424" s="127">
        <f t="shared" si="47"/>
        <v>1.03</v>
      </c>
      <c r="G5424" s="144"/>
    </row>
    <row r="5425" spans="1:7" x14ac:dyDescent="0.2">
      <c r="A5425" s="142">
        <v>1120</v>
      </c>
      <c r="B5425" s="134" t="s">
        <v>3417</v>
      </c>
      <c r="C5425" s="133" t="s">
        <v>3356</v>
      </c>
      <c r="D5425" s="137">
        <v>7.25</v>
      </c>
      <c r="E5425" s="204">
        <v>0.2135</v>
      </c>
      <c r="F5425" s="127">
        <f t="shared" si="47"/>
        <v>1.54</v>
      </c>
      <c r="G5425" s="144"/>
    </row>
    <row r="5426" spans="1:7" x14ac:dyDescent="0.2">
      <c r="A5426" s="142">
        <v>2246</v>
      </c>
      <c r="B5426" s="134" t="s">
        <v>3322</v>
      </c>
      <c r="C5426" s="133" t="s">
        <v>3356</v>
      </c>
      <c r="D5426" s="137">
        <v>21.66</v>
      </c>
      <c r="E5426" s="204">
        <v>1.12E-2</v>
      </c>
      <c r="F5426" s="127">
        <f t="shared" si="47"/>
        <v>0.24</v>
      </c>
      <c r="G5426" s="144"/>
    </row>
    <row r="5427" spans="1:7" ht="22.5" x14ac:dyDescent="0.2">
      <c r="A5427" s="142">
        <v>1264</v>
      </c>
      <c r="B5427" s="134" t="s">
        <v>3329</v>
      </c>
      <c r="C5427" s="133" t="s">
        <v>3307</v>
      </c>
      <c r="D5427" s="137">
        <v>13.34</v>
      </c>
      <c r="E5427" s="204">
        <v>8.0000000000000002E-3</v>
      </c>
      <c r="F5427" s="127">
        <f t="shared" si="47"/>
        <v>0.1</v>
      </c>
      <c r="G5427" s="144"/>
    </row>
    <row r="5428" spans="1:7" x14ac:dyDescent="0.2">
      <c r="A5428" s="142">
        <v>2723</v>
      </c>
      <c r="B5428" s="134" t="s">
        <v>3902</v>
      </c>
      <c r="C5428" s="133" t="s">
        <v>3287</v>
      </c>
      <c r="D5428" s="139">
        <v>1.1299999999999999</v>
      </c>
      <c r="E5428" s="204">
        <v>4</v>
      </c>
      <c r="F5428" s="127">
        <f t="shared" si="47"/>
        <v>4.5199999999999996</v>
      </c>
      <c r="G5428" s="144"/>
    </row>
    <row r="5429" spans="1:7" x14ac:dyDescent="0.2">
      <c r="A5429" s="142">
        <v>2417</v>
      </c>
      <c r="B5429" s="134" t="s">
        <v>3324</v>
      </c>
      <c r="C5429" s="133" t="s">
        <v>3356</v>
      </c>
      <c r="D5429" s="137">
        <v>28.06</v>
      </c>
      <c r="E5429" s="204">
        <v>3.1800000000000002E-2</v>
      </c>
      <c r="F5429" s="127">
        <f t="shared" si="47"/>
        <v>0.89</v>
      </c>
      <c r="G5429" s="144"/>
    </row>
    <row r="5430" spans="1:7" x14ac:dyDescent="0.2">
      <c r="A5430" s="142">
        <v>2509</v>
      </c>
      <c r="B5430" s="134" t="s">
        <v>4044</v>
      </c>
      <c r="C5430" s="133" t="s">
        <v>3290</v>
      </c>
      <c r="D5430" s="136">
        <v>8.3000000000000007</v>
      </c>
      <c r="E5430" s="204">
        <v>4</v>
      </c>
      <c r="F5430" s="127">
        <f t="shared" si="47"/>
        <v>33.200000000000003</v>
      </c>
      <c r="G5430" s="144"/>
    </row>
    <row r="5431" spans="1:7" ht="22.5" x14ac:dyDescent="0.2">
      <c r="A5431" s="142">
        <v>2516</v>
      </c>
      <c r="B5431" s="134" t="s">
        <v>4603</v>
      </c>
      <c r="C5431" s="133" t="s">
        <v>3356</v>
      </c>
      <c r="D5431" s="137">
        <v>12</v>
      </c>
      <c r="E5431" s="204">
        <v>3</v>
      </c>
      <c r="F5431" s="127">
        <f t="shared" si="47"/>
        <v>36</v>
      </c>
      <c r="G5431" s="144"/>
    </row>
    <row r="5432" spans="1:7" x14ac:dyDescent="0.2">
      <c r="A5432" s="142">
        <v>1672</v>
      </c>
      <c r="B5432" s="134" t="s">
        <v>3325</v>
      </c>
      <c r="C5432" s="133" t="s">
        <v>3307</v>
      </c>
      <c r="D5432" s="137">
        <v>2.3199999999999998</v>
      </c>
      <c r="E5432" s="204">
        <v>3.9800000000000002E-2</v>
      </c>
      <c r="F5432" s="127">
        <f t="shared" si="47"/>
        <v>0.09</v>
      </c>
      <c r="G5432" s="144"/>
    </row>
    <row r="5433" spans="1:7" x14ac:dyDescent="0.2">
      <c r="A5433" s="142">
        <v>2217</v>
      </c>
      <c r="B5433" s="134" t="s">
        <v>5027</v>
      </c>
      <c r="C5433" s="133" t="s">
        <v>3307</v>
      </c>
      <c r="D5433" s="137">
        <v>0.56000000000000005</v>
      </c>
      <c r="E5433" s="204">
        <v>0.8246</v>
      </c>
      <c r="F5433" s="127">
        <f t="shared" si="47"/>
        <v>0.46</v>
      </c>
      <c r="G5433" s="144"/>
    </row>
    <row r="5434" spans="1:7" x14ac:dyDescent="0.2">
      <c r="A5434" s="311" t="s">
        <v>4125</v>
      </c>
      <c r="B5434" s="311"/>
      <c r="C5434" s="311"/>
      <c r="D5434" s="311"/>
      <c r="E5434" s="311"/>
      <c r="F5434" s="165">
        <f>SUM(F5423:F5433)</f>
        <v>144.08000000000001</v>
      </c>
      <c r="G5434" s="144"/>
    </row>
    <row r="5435" spans="1:7" x14ac:dyDescent="0.2">
      <c r="G5435" s="144"/>
    </row>
    <row r="5436" spans="1:7" x14ac:dyDescent="0.2">
      <c r="A5436" s="312" t="s">
        <v>4124</v>
      </c>
      <c r="B5436" s="312"/>
      <c r="C5436" s="312"/>
      <c r="D5436" s="312"/>
      <c r="E5436" s="312"/>
      <c r="F5436" s="173">
        <f>F5434+G5420</f>
        <v>159.65</v>
      </c>
      <c r="G5436" s="144"/>
    </row>
    <row r="5437" spans="1:7" x14ac:dyDescent="0.2">
      <c r="A5437" s="312" t="s">
        <v>4742</v>
      </c>
      <c r="B5437" s="312"/>
      <c r="C5437" s="312"/>
      <c r="D5437" s="312"/>
      <c r="E5437" s="313"/>
      <c r="F5437" s="180">
        <f>TRUNC('compos apresentar'!F5436*bdi!$D$19,2)</f>
        <v>32.47</v>
      </c>
      <c r="G5437" s="144"/>
    </row>
    <row r="5438" spans="1:7" x14ac:dyDescent="0.2">
      <c r="A5438" s="312" t="s">
        <v>4123</v>
      </c>
      <c r="B5438" s="312"/>
      <c r="C5438" s="312"/>
      <c r="D5438" s="312"/>
      <c r="E5438" s="312"/>
      <c r="F5438" s="179">
        <f>SUM(F5436:F5437)</f>
        <v>192.12</v>
      </c>
      <c r="G5438" s="144"/>
    </row>
    <row r="5439" spans="1:7" x14ac:dyDescent="0.2">
      <c r="G5439" s="144"/>
    </row>
    <row r="5440" spans="1:7" x14ac:dyDescent="0.2">
      <c r="G5440" s="144"/>
    </row>
    <row r="5441" spans="1:7" ht="31.5" x14ac:dyDescent="0.2">
      <c r="A5441" s="314" t="s">
        <v>4528</v>
      </c>
      <c r="B5441" s="314"/>
      <c r="C5441" s="314"/>
      <c r="D5441" s="314"/>
      <c r="E5441" s="314"/>
      <c r="F5441" s="314"/>
      <c r="G5441" s="171" t="s">
        <v>4170</v>
      </c>
    </row>
    <row r="5442" spans="1:7" x14ac:dyDescent="0.2">
      <c r="G5442" s="144"/>
    </row>
    <row r="5443" spans="1:7" ht="21" x14ac:dyDescent="0.2">
      <c r="A5443" s="175" t="s">
        <v>4118</v>
      </c>
      <c r="B5443" s="174" t="s">
        <v>4117</v>
      </c>
      <c r="C5443" s="171" t="s">
        <v>4114</v>
      </c>
      <c r="D5443" s="171" t="s">
        <v>4113</v>
      </c>
      <c r="E5443" s="171" t="s">
        <v>4112</v>
      </c>
      <c r="F5443" s="182" t="s">
        <v>4116</v>
      </c>
      <c r="G5443" s="181" t="s">
        <v>4115</v>
      </c>
    </row>
    <row r="5444" spans="1:7" x14ac:dyDescent="0.2">
      <c r="A5444" s="162">
        <v>8</v>
      </c>
      <c r="B5444" s="128" t="s">
        <v>4141</v>
      </c>
      <c r="C5444" s="152">
        <v>5.65</v>
      </c>
      <c r="D5444" s="152">
        <v>12.31</v>
      </c>
      <c r="E5444" s="83">
        <v>117.99</v>
      </c>
      <c r="F5444" s="127">
        <v>0.40100000000000002</v>
      </c>
      <c r="G5444" s="161">
        <f>TRUNC(F5444*D5444,2)</f>
        <v>4.93</v>
      </c>
    </row>
    <row r="5445" spans="1:7" x14ac:dyDescent="0.2">
      <c r="A5445" s="149">
        <v>12</v>
      </c>
      <c r="B5445" s="138" t="s">
        <v>4213</v>
      </c>
      <c r="C5445" s="152">
        <v>8.56</v>
      </c>
      <c r="D5445" s="152">
        <v>18.649999999999999</v>
      </c>
      <c r="E5445" s="83">
        <v>117.99</v>
      </c>
      <c r="F5445" s="137">
        <v>0.40300000000000002</v>
      </c>
      <c r="G5445" s="161">
        <f>TRUNC(F5445*D5445,2)</f>
        <v>7.51</v>
      </c>
    </row>
    <row r="5446" spans="1:7" x14ac:dyDescent="0.2">
      <c r="A5446" s="311" t="s">
        <v>4138</v>
      </c>
      <c r="B5446" s="311"/>
      <c r="C5446" s="311"/>
      <c r="D5446" s="311"/>
      <c r="E5446" s="311"/>
      <c r="F5446" s="311"/>
      <c r="G5446" s="155">
        <f>SUM(G5444:G5445)</f>
        <v>12.44</v>
      </c>
    </row>
    <row r="5447" spans="1:7" x14ac:dyDescent="0.2">
      <c r="G5447" s="144"/>
    </row>
    <row r="5448" spans="1:7" ht="21" x14ac:dyDescent="0.2">
      <c r="A5448" s="175" t="s">
        <v>4118</v>
      </c>
      <c r="B5448" s="174" t="s">
        <v>4130</v>
      </c>
      <c r="C5448" s="171" t="s">
        <v>4129</v>
      </c>
      <c r="D5448" s="171" t="s">
        <v>4128</v>
      </c>
      <c r="E5448" s="171" t="s">
        <v>4116</v>
      </c>
      <c r="F5448" s="173" t="s">
        <v>4127</v>
      </c>
      <c r="G5448" s="144"/>
    </row>
    <row r="5449" spans="1:7" x14ac:dyDescent="0.2">
      <c r="A5449" s="129">
        <v>3957</v>
      </c>
      <c r="B5449" s="128" t="s">
        <v>3903</v>
      </c>
      <c r="C5449" s="127" t="s">
        <v>3287</v>
      </c>
      <c r="D5449" s="127">
        <v>32.07</v>
      </c>
      <c r="E5449" s="225">
        <v>1</v>
      </c>
      <c r="F5449" s="127">
        <f>TRUNC(E5449*D5449,2)</f>
        <v>32.07</v>
      </c>
      <c r="G5449" s="144"/>
    </row>
    <row r="5450" spans="1:7" x14ac:dyDescent="0.2">
      <c r="A5450" s="311" t="s">
        <v>4125</v>
      </c>
      <c r="B5450" s="311"/>
      <c r="C5450" s="311"/>
      <c r="D5450" s="311"/>
      <c r="E5450" s="311"/>
      <c r="F5450" s="165">
        <f>F5449</f>
        <v>32.07</v>
      </c>
      <c r="G5450" s="144"/>
    </row>
    <row r="5451" spans="1:7" x14ac:dyDescent="0.2">
      <c r="G5451" s="144"/>
    </row>
    <row r="5452" spans="1:7" x14ac:dyDescent="0.2">
      <c r="A5452" s="312" t="s">
        <v>4124</v>
      </c>
      <c r="B5452" s="312"/>
      <c r="C5452" s="312"/>
      <c r="D5452" s="312"/>
      <c r="E5452" s="312"/>
      <c r="F5452" s="173">
        <f>F5450+G5446</f>
        <v>44.51</v>
      </c>
      <c r="G5452" s="144"/>
    </row>
    <row r="5453" spans="1:7" ht="12.75" customHeight="1" x14ac:dyDescent="0.2">
      <c r="A5453" s="312" t="s">
        <v>4742</v>
      </c>
      <c r="B5453" s="312"/>
      <c r="C5453" s="312"/>
      <c r="D5453" s="312"/>
      <c r="E5453" s="313"/>
      <c r="F5453" s="180">
        <f>TRUNC('compos apresentar'!F5452*bdi!$D$19,2)</f>
        <v>9.0500000000000007</v>
      </c>
      <c r="G5453" s="144"/>
    </row>
    <row r="5454" spans="1:7" x14ac:dyDescent="0.2">
      <c r="A5454" s="312" t="s">
        <v>4123</v>
      </c>
      <c r="B5454" s="312"/>
      <c r="C5454" s="312"/>
      <c r="D5454" s="312"/>
      <c r="E5454" s="312"/>
      <c r="F5454" s="179">
        <f>SUM(F5452:F5453)</f>
        <v>53.56</v>
      </c>
      <c r="G5454" s="144"/>
    </row>
    <row r="5455" spans="1:7" x14ac:dyDescent="0.2">
      <c r="A5455" s="178"/>
      <c r="B5455" s="178"/>
      <c r="C5455" s="178"/>
      <c r="D5455" s="178"/>
      <c r="E5455" s="178"/>
      <c r="F5455" s="178"/>
      <c r="G5455" s="144"/>
    </row>
    <row r="5456" spans="1:7" ht="31.5" x14ac:dyDescent="0.2">
      <c r="A5456" s="314" t="s">
        <v>5028</v>
      </c>
      <c r="B5456" s="314"/>
      <c r="C5456" s="314"/>
      <c r="D5456" s="314"/>
      <c r="E5456" s="314"/>
      <c r="F5456" s="314"/>
      <c r="G5456" s="171" t="s">
        <v>4170</v>
      </c>
    </row>
    <row r="5457" spans="1:7" x14ac:dyDescent="0.2">
      <c r="G5457" s="144"/>
    </row>
    <row r="5458" spans="1:7" x14ac:dyDescent="0.2">
      <c r="G5458" s="144"/>
    </row>
    <row r="5459" spans="1:7" ht="21" x14ac:dyDescent="0.2">
      <c r="A5459" s="175" t="s">
        <v>4118</v>
      </c>
      <c r="B5459" s="174" t="s">
        <v>4130</v>
      </c>
      <c r="C5459" s="171" t="s">
        <v>4129</v>
      </c>
      <c r="D5459" s="171" t="s">
        <v>4128</v>
      </c>
      <c r="E5459" s="171" t="s">
        <v>4116</v>
      </c>
      <c r="F5459" s="173" t="s">
        <v>4127</v>
      </c>
      <c r="G5459" s="144"/>
    </row>
    <row r="5460" spans="1:7" ht="22.5" x14ac:dyDescent="0.2">
      <c r="A5460" s="129" t="s">
        <v>5029</v>
      </c>
      <c r="B5460" s="128" t="s">
        <v>2363</v>
      </c>
      <c r="C5460" s="127" t="s">
        <v>3287</v>
      </c>
      <c r="D5460" s="127">
        <v>16.440000000000001</v>
      </c>
      <c r="E5460" s="225">
        <v>1</v>
      </c>
      <c r="F5460" s="127">
        <f>TRUNC(E5460*D5460,2)</f>
        <v>16.440000000000001</v>
      </c>
      <c r="G5460" s="144"/>
    </row>
    <row r="5461" spans="1:7" x14ac:dyDescent="0.2">
      <c r="A5461" s="311" t="s">
        <v>4125</v>
      </c>
      <c r="B5461" s="311"/>
      <c r="C5461" s="311"/>
      <c r="D5461" s="311"/>
      <c r="E5461" s="311"/>
      <c r="F5461" s="165">
        <f>F5460</f>
        <v>16.440000000000001</v>
      </c>
      <c r="G5461" s="144"/>
    </row>
    <row r="5462" spans="1:7" x14ac:dyDescent="0.2">
      <c r="G5462" s="144"/>
    </row>
    <row r="5463" spans="1:7" x14ac:dyDescent="0.2">
      <c r="A5463" s="312" t="s">
        <v>4124</v>
      </c>
      <c r="B5463" s="312"/>
      <c r="C5463" s="312"/>
      <c r="D5463" s="312"/>
      <c r="E5463" s="312"/>
      <c r="F5463" s="173">
        <f>F5461</f>
        <v>16.440000000000001</v>
      </c>
      <c r="G5463" s="144"/>
    </row>
    <row r="5464" spans="1:7" x14ac:dyDescent="0.2">
      <c r="A5464" s="312" t="s">
        <v>4742</v>
      </c>
      <c r="B5464" s="312"/>
      <c r="C5464" s="312"/>
      <c r="D5464" s="312"/>
      <c r="E5464" s="313"/>
      <c r="F5464" s="180">
        <f>TRUNC('compos apresentar'!F5463*bdi!$D$19,2)</f>
        <v>3.34</v>
      </c>
      <c r="G5464" s="144"/>
    </row>
    <row r="5465" spans="1:7" x14ac:dyDescent="0.2">
      <c r="A5465" s="312" t="s">
        <v>4123</v>
      </c>
      <c r="B5465" s="312"/>
      <c r="C5465" s="312"/>
      <c r="D5465" s="312"/>
      <c r="E5465" s="312"/>
      <c r="F5465" s="179">
        <f>SUM(F5463:F5464)</f>
        <v>19.78</v>
      </c>
      <c r="G5465" s="144"/>
    </row>
    <row r="5466" spans="1:7" x14ac:dyDescent="0.2">
      <c r="A5466" s="178"/>
      <c r="B5466" s="178"/>
      <c r="C5466" s="178"/>
      <c r="D5466" s="178"/>
      <c r="E5466" s="178"/>
      <c r="F5466" s="178"/>
      <c r="G5466" s="144"/>
    </row>
    <row r="5467" spans="1:7" x14ac:dyDescent="0.2">
      <c r="A5467" s="178"/>
      <c r="B5467" s="178"/>
      <c r="C5467" s="178"/>
      <c r="D5467" s="178"/>
      <c r="E5467" s="178"/>
      <c r="F5467" s="178"/>
      <c r="G5467" s="144"/>
    </row>
    <row r="5468" spans="1:7" ht="31.5" x14ac:dyDescent="0.2">
      <c r="A5468" s="314" t="s">
        <v>5030</v>
      </c>
      <c r="B5468" s="314"/>
      <c r="C5468" s="314"/>
      <c r="D5468" s="314"/>
      <c r="E5468" s="314"/>
      <c r="F5468" s="314"/>
      <c r="G5468" s="171" t="s">
        <v>4131</v>
      </c>
    </row>
    <row r="5469" spans="1:7" x14ac:dyDescent="0.2">
      <c r="G5469" s="144"/>
    </row>
    <row r="5470" spans="1:7" ht="21" x14ac:dyDescent="0.2">
      <c r="A5470" s="175" t="s">
        <v>4118</v>
      </c>
      <c r="B5470" s="174" t="s">
        <v>4117</v>
      </c>
      <c r="C5470" s="171" t="s">
        <v>4114</v>
      </c>
      <c r="D5470" s="171" t="s">
        <v>4113</v>
      </c>
      <c r="E5470" s="171" t="s">
        <v>4112</v>
      </c>
      <c r="F5470" s="182" t="s">
        <v>4116</v>
      </c>
      <c r="G5470" s="181" t="s">
        <v>4115</v>
      </c>
    </row>
    <row r="5471" spans="1:7" x14ac:dyDescent="0.2">
      <c r="A5471" s="162">
        <v>4</v>
      </c>
      <c r="B5471" s="128" t="s">
        <v>4262</v>
      </c>
      <c r="C5471" s="152">
        <v>8.56</v>
      </c>
      <c r="D5471" s="152">
        <v>18.649999999999999</v>
      </c>
      <c r="E5471" s="83">
        <v>117.99</v>
      </c>
      <c r="F5471" s="127">
        <v>0.55400000000000005</v>
      </c>
      <c r="G5471" s="161">
        <f>TRUNC(F5471*D5471,2)</f>
        <v>10.33</v>
      </c>
    </row>
    <row r="5472" spans="1:7" x14ac:dyDescent="0.2">
      <c r="A5472" s="149">
        <v>5</v>
      </c>
      <c r="B5472" s="138" t="s">
        <v>4140</v>
      </c>
      <c r="C5472" s="148">
        <v>5.12</v>
      </c>
      <c r="D5472" s="148">
        <v>11.16</v>
      </c>
      <c r="E5472" s="83">
        <v>117.99</v>
      </c>
      <c r="F5472" s="137">
        <v>0.70909999999999995</v>
      </c>
      <c r="G5472" s="161">
        <f>TRUNC(F5472*D5472,2)</f>
        <v>7.91</v>
      </c>
    </row>
    <row r="5473" spans="1:7" x14ac:dyDescent="0.2">
      <c r="A5473" s="311" t="s">
        <v>4138</v>
      </c>
      <c r="B5473" s="311"/>
      <c r="C5473" s="311"/>
      <c r="D5473" s="311"/>
      <c r="E5473" s="311"/>
      <c r="F5473" s="311"/>
      <c r="G5473" s="155">
        <f>SUM(G5471:G5472)</f>
        <v>18.240000000000002</v>
      </c>
    </row>
    <row r="5474" spans="1:7" x14ac:dyDescent="0.2">
      <c r="G5474" s="144"/>
    </row>
    <row r="5475" spans="1:7" ht="21" x14ac:dyDescent="0.2">
      <c r="A5475" s="175" t="s">
        <v>4118</v>
      </c>
      <c r="B5475" s="174" t="s">
        <v>4130</v>
      </c>
      <c r="C5475" s="171" t="s">
        <v>4129</v>
      </c>
      <c r="D5475" s="171" t="s">
        <v>4128</v>
      </c>
      <c r="E5475" s="171" t="s">
        <v>4116</v>
      </c>
      <c r="F5475" s="173" t="s">
        <v>4127</v>
      </c>
      <c r="G5475" s="144"/>
    </row>
    <row r="5476" spans="1:7" ht="33.75" x14ac:dyDescent="0.2">
      <c r="A5476" s="129">
        <v>2223</v>
      </c>
      <c r="B5476" s="128" t="s">
        <v>3784</v>
      </c>
      <c r="C5476" s="127" t="s">
        <v>3294</v>
      </c>
      <c r="D5476" s="127">
        <v>43.26</v>
      </c>
      <c r="E5476" s="127">
        <v>1</v>
      </c>
      <c r="F5476" s="127">
        <f>TRUNC(E5476*D5476,2)</f>
        <v>43.26</v>
      </c>
      <c r="G5476" s="144"/>
    </row>
    <row r="5477" spans="1:7" x14ac:dyDescent="0.2">
      <c r="A5477" s="139">
        <v>1215</v>
      </c>
      <c r="B5477" s="138" t="s">
        <v>4134</v>
      </c>
      <c r="C5477" s="137" t="s">
        <v>3292</v>
      </c>
      <c r="D5477" s="137">
        <v>0.54</v>
      </c>
      <c r="E5477" s="137">
        <v>17.73</v>
      </c>
      <c r="F5477" s="127">
        <f>TRUNC(E5477*D5477,2)</f>
        <v>9.57</v>
      </c>
      <c r="G5477" s="144"/>
    </row>
    <row r="5478" spans="1:7" x14ac:dyDescent="0.2">
      <c r="A5478" s="139">
        <v>104</v>
      </c>
      <c r="B5478" s="138" t="s">
        <v>4282</v>
      </c>
      <c r="C5478" s="137" t="s">
        <v>3285</v>
      </c>
      <c r="D5478" s="137">
        <v>146.28</v>
      </c>
      <c r="E5478" s="137">
        <v>2.4799999999999999E-2</v>
      </c>
      <c r="F5478" s="127">
        <f>TRUNC(E5478*D5478,2)</f>
        <v>3.62</v>
      </c>
      <c r="G5478" s="144"/>
    </row>
    <row r="5479" spans="1:7" ht="22.5" x14ac:dyDescent="0.2">
      <c r="A5479" s="129">
        <v>7350</v>
      </c>
      <c r="B5479" s="128" t="s">
        <v>5031</v>
      </c>
      <c r="C5479" s="127" t="s">
        <v>3359</v>
      </c>
      <c r="D5479" s="127">
        <v>25</v>
      </c>
      <c r="E5479" s="127">
        <v>0.04</v>
      </c>
      <c r="F5479" s="127">
        <f>TRUNC(E5479*D5479,2)</f>
        <v>1</v>
      </c>
      <c r="G5479" s="144"/>
    </row>
    <row r="5480" spans="1:7" x14ac:dyDescent="0.2">
      <c r="A5480" s="311" t="s">
        <v>4125</v>
      </c>
      <c r="B5480" s="311"/>
      <c r="C5480" s="311"/>
      <c r="D5480" s="311"/>
      <c r="E5480" s="311"/>
      <c r="F5480" s="165">
        <f>SUM(F5476:F5479)</f>
        <v>57.449999999999996</v>
      </c>
      <c r="G5480" s="144"/>
    </row>
    <row r="5481" spans="1:7" x14ac:dyDescent="0.2">
      <c r="G5481" s="144"/>
    </row>
    <row r="5482" spans="1:7" x14ac:dyDescent="0.2">
      <c r="A5482" s="312" t="s">
        <v>4124</v>
      </c>
      <c r="B5482" s="312"/>
      <c r="C5482" s="312"/>
      <c r="D5482" s="312"/>
      <c r="E5482" s="312"/>
      <c r="F5482" s="173">
        <f>F5480+G5473</f>
        <v>75.69</v>
      </c>
      <c r="G5482" s="144"/>
    </row>
    <row r="5483" spans="1:7" x14ac:dyDescent="0.2">
      <c r="A5483" s="312" t="s">
        <v>4742</v>
      </c>
      <c r="B5483" s="312"/>
      <c r="C5483" s="312"/>
      <c r="D5483" s="312"/>
      <c r="E5483" s="313"/>
      <c r="F5483" s="180">
        <f>TRUNC('compos apresentar'!F5482*bdi!$D$19,2)</f>
        <v>15.39</v>
      </c>
      <c r="G5483" s="144"/>
    </row>
    <row r="5484" spans="1:7" x14ac:dyDescent="0.2">
      <c r="A5484" s="312" t="s">
        <v>4123</v>
      </c>
      <c r="B5484" s="312"/>
      <c r="C5484" s="312"/>
      <c r="D5484" s="312"/>
      <c r="E5484" s="312"/>
      <c r="F5484" s="179">
        <f>SUM(F5482:F5483)</f>
        <v>91.08</v>
      </c>
      <c r="G5484" s="144"/>
    </row>
    <row r="5485" spans="1:7" x14ac:dyDescent="0.2">
      <c r="A5485" s="178"/>
      <c r="B5485" s="178"/>
      <c r="C5485" s="178"/>
      <c r="D5485" s="178"/>
      <c r="E5485" s="178"/>
      <c r="F5485" s="178"/>
      <c r="G5485" s="144"/>
    </row>
    <row r="5486" spans="1:7" ht="31.5" x14ac:dyDescent="0.2">
      <c r="A5486" s="316" t="s">
        <v>5032</v>
      </c>
      <c r="B5486" s="316"/>
      <c r="C5486" s="316"/>
      <c r="D5486" s="316"/>
      <c r="E5486" s="316"/>
      <c r="F5486" s="316"/>
      <c r="G5486" s="207" t="s">
        <v>4131</v>
      </c>
    </row>
    <row r="5487" spans="1:7" x14ac:dyDescent="0.2">
      <c r="G5487" s="144"/>
    </row>
    <row r="5488" spans="1:7" ht="21" x14ac:dyDescent="0.2">
      <c r="A5488" s="175" t="s">
        <v>4118</v>
      </c>
      <c r="B5488" s="174" t="s">
        <v>4117</v>
      </c>
      <c r="C5488" s="171" t="s">
        <v>4114</v>
      </c>
      <c r="D5488" s="171" t="s">
        <v>4113</v>
      </c>
      <c r="E5488" s="171" t="s">
        <v>4112</v>
      </c>
      <c r="F5488" s="182" t="s">
        <v>4116</v>
      </c>
      <c r="G5488" s="181" t="s">
        <v>4115</v>
      </c>
    </row>
    <row r="5489" spans="1:7" x14ac:dyDescent="0.2">
      <c r="A5489" s="162">
        <v>5</v>
      </c>
      <c r="B5489" s="128" t="s">
        <v>4140</v>
      </c>
      <c r="C5489" s="148">
        <v>5.12</v>
      </c>
      <c r="D5489" s="148">
        <v>11.16</v>
      </c>
      <c r="E5489" s="83">
        <v>117.99</v>
      </c>
      <c r="F5489" s="127">
        <v>1.0029999999999999</v>
      </c>
      <c r="G5489" s="161">
        <f>TRUNC(F5489*D5489,2)</f>
        <v>11.19</v>
      </c>
    </row>
    <row r="5490" spans="1:7" x14ac:dyDescent="0.2">
      <c r="A5490" s="149">
        <v>4</v>
      </c>
      <c r="B5490" s="138" t="s">
        <v>4262</v>
      </c>
      <c r="C5490" s="152">
        <v>8.56</v>
      </c>
      <c r="D5490" s="152">
        <v>18.649999999999999</v>
      </c>
      <c r="E5490" s="83">
        <v>117.99</v>
      </c>
      <c r="F5490" s="137">
        <v>2.4870000000000001</v>
      </c>
      <c r="G5490" s="161">
        <f>TRUNC(F5490*D5490,2)</f>
        <v>46.38</v>
      </c>
    </row>
    <row r="5491" spans="1:7" x14ac:dyDescent="0.2">
      <c r="A5491" s="311" t="s">
        <v>4138</v>
      </c>
      <c r="B5491" s="311"/>
      <c r="C5491" s="311"/>
      <c r="D5491" s="311"/>
      <c r="E5491" s="311"/>
      <c r="F5491" s="311"/>
      <c r="G5491" s="155">
        <f>SUM(G5489:G5490)</f>
        <v>57.57</v>
      </c>
    </row>
    <row r="5492" spans="1:7" x14ac:dyDescent="0.2">
      <c r="G5492" s="144"/>
    </row>
    <row r="5493" spans="1:7" ht="21" x14ac:dyDescent="0.2">
      <c r="A5493" s="175" t="s">
        <v>4118</v>
      </c>
      <c r="B5493" s="174" t="s">
        <v>4130</v>
      </c>
      <c r="C5493" s="171" t="s">
        <v>4129</v>
      </c>
      <c r="D5493" s="171" t="s">
        <v>4128</v>
      </c>
      <c r="E5493" s="171" t="s">
        <v>4116</v>
      </c>
      <c r="F5493" s="173" t="s">
        <v>4127</v>
      </c>
      <c r="G5493" s="144"/>
    </row>
    <row r="5494" spans="1:7" x14ac:dyDescent="0.2">
      <c r="A5494" s="129">
        <v>2909</v>
      </c>
      <c r="B5494" s="128" t="s">
        <v>3331</v>
      </c>
      <c r="C5494" s="127" t="s">
        <v>3287</v>
      </c>
      <c r="D5494" s="127">
        <v>119.39</v>
      </c>
      <c r="E5494" s="127">
        <v>1</v>
      </c>
      <c r="F5494" s="127">
        <f t="shared" ref="F5494:F5504" si="48">TRUNC(E5494*D5494,2)</f>
        <v>119.39</v>
      </c>
      <c r="G5494" s="144"/>
    </row>
    <row r="5495" spans="1:7" x14ac:dyDescent="0.2">
      <c r="A5495" s="139">
        <v>1334</v>
      </c>
      <c r="B5495" s="138" t="s">
        <v>3330</v>
      </c>
      <c r="C5495" s="137" t="s">
        <v>3287</v>
      </c>
      <c r="D5495" s="137">
        <v>10.44</v>
      </c>
      <c r="E5495" s="137">
        <v>0.22839999999999999</v>
      </c>
      <c r="F5495" s="127">
        <f t="shared" si="48"/>
        <v>2.38</v>
      </c>
      <c r="G5495" s="144"/>
    </row>
    <row r="5496" spans="1:7" x14ac:dyDescent="0.2">
      <c r="A5496" s="139">
        <v>1215</v>
      </c>
      <c r="B5496" s="138" t="s">
        <v>4134</v>
      </c>
      <c r="C5496" s="137" t="s">
        <v>3292</v>
      </c>
      <c r="D5496" s="137">
        <v>0.54</v>
      </c>
      <c r="E5496" s="137">
        <v>3.42</v>
      </c>
      <c r="F5496" s="127">
        <f t="shared" si="48"/>
        <v>1.84</v>
      </c>
      <c r="G5496" s="144"/>
    </row>
    <row r="5497" spans="1:7" x14ac:dyDescent="0.2">
      <c r="A5497" s="139">
        <v>2217</v>
      </c>
      <c r="B5497" s="138" t="s">
        <v>4014</v>
      </c>
      <c r="C5497" s="137" t="s">
        <v>3292</v>
      </c>
      <c r="D5497" s="137">
        <v>7.69</v>
      </c>
      <c r="E5497" s="137">
        <v>21.457999999999998</v>
      </c>
      <c r="F5497" s="127">
        <f t="shared" si="48"/>
        <v>165.01</v>
      </c>
      <c r="G5497" s="144"/>
    </row>
    <row r="5498" spans="1:7" x14ac:dyDescent="0.2">
      <c r="A5498" s="139">
        <v>104</v>
      </c>
      <c r="B5498" s="138" t="s">
        <v>4282</v>
      </c>
      <c r="C5498" s="137" t="s">
        <v>3285</v>
      </c>
      <c r="D5498" s="137">
        <v>146.28</v>
      </c>
      <c r="E5498" s="137">
        <v>9.7000000000000003E-3</v>
      </c>
      <c r="F5498" s="127">
        <f t="shared" si="48"/>
        <v>1.41</v>
      </c>
      <c r="G5498" s="144"/>
    </row>
    <row r="5499" spans="1:7" x14ac:dyDescent="0.2">
      <c r="A5499" s="139">
        <v>2417</v>
      </c>
      <c r="B5499" s="138" t="s">
        <v>3324</v>
      </c>
      <c r="C5499" s="137" t="s">
        <v>3292</v>
      </c>
      <c r="D5499" s="137">
        <v>28.06</v>
      </c>
      <c r="E5499" s="137">
        <v>0.23810000000000001</v>
      </c>
      <c r="F5499" s="127">
        <f t="shared" si="48"/>
        <v>6.68</v>
      </c>
      <c r="G5499" s="144"/>
    </row>
    <row r="5500" spans="1:7" x14ac:dyDescent="0.2">
      <c r="A5500" s="139">
        <v>1672</v>
      </c>
      <c r="B5500" s="138" t="s">
        <v>4270</v>
      </c>
      <c r="C5500" s="137" t="s">
        <v>3287</v>
      </c>
      <c r="D5500" s="137">
        <v>2.3199999999999998</v>
      </c>
      <c r="E5500" s="137">
        <v>0.29759999999999998</v>
      </c>
      <c r="F5500" s="127">
        <f t="shared" si="48"/>
        <v>0.69</v>
      </c>
      <c r="G5500" s="144"/>
    </row>
    <row r="5501" spans="1:7" x14ac:dyDescent="0.2">
      <c r="A5501" s="139">
        <v>1264</v>
      </c>
      <c r="B5501" s="138" t="s">
        <v>4269</v>
      </c>
      <c r="C5501" s="137" t="s">
        <v>3287</v>
      </c>
      <c r="D5501" s="137">
        <v>13.34</v>
      </c>
      <c r="E5501" s="137">
        <v>5.9499999999999997E-2</v>
      </c>
      <c r="F5501" s="127">
        <f t="shared" si="48"/>
        <v>0.79</v>
      </c>
      <c r="G5501" s="144"/>
    </row>
    <row r="5502" spans="1:7" x14ac:dyDescent="0.2">
      <c r="A5502" s="139">
        <v>2246</v>
      </c>
      <c r="B5502" s="138" t="s">
        <v>3322</v>
      </c>
      <c r="C5502" s="137" t="s">
        <v>3292</v>
      </c>
      <c r="D5502" s="137">
        <v>21.66</v>
      </c>
      <c r="E5502" s="137">
        <v>0.17799999999999999</v>
      </c>
      <c r="F5502" s="127">
        <f t="shared" si="48"/>
        <v>3.85</v>
      </c>
      <c r="G5502" s="144"/>
    </row>
    <row r="5503" spans="1:7" x14ac:dyDescent="0.2">
      <c r="A5503" s="139">
        <v>2470</v>
      </c>
      <c r="B5503" s="138" t="s">
        <v>3920</v>
      </c>
      <c r="C5503" s="137" t="s">
        <v>3292</v>
      </c>
      <c r="D5503" s="137">
        <v>8.4600000000000009</v>
      </c>
      <c r="E5503" s="137">
        <v>7.9169999999999998</v>
      </c>
      <c r="F5503" s="127">
        <f t="shared" si="48"/>
        <v>66.97</v>
      </c>
      <c r="G5503" s="144"/>
    </row>
    <row r="5504" spans="1:7" x14ac:dyDescent="0.2">
      <c r="A5504" s="139">
        <v>2423</v>
      </c>
      <c r="B5504" s="138" t="s">
        <v>3921</v>
      </c>
      <c r="C5504" s="137" t="s">
        <v>3292</v>
      </c>
      <c r="D5504" s="137">
        <v>8.17</v>
      </c>
      <c r="E5504" s="137">
        <v>7.508</v>
      </c>
      <c r="F5504" s="127">
        <f t="shared" si="48"/>
        <v>61.34</v>
      </c>
      <c r="G5504" s="144"/>
    </row>
    <row r="5505" spans="1:7" x14ac:dyDescent="0.2">
      <c r="A5505" s="311" t="s">
        <v>4125</v>
      </c>
      <c r="B5505" s="311"/>
      <c r="C5505" s="311"/>
      <c r="D5505" s="311"/>
      <c r="E5505" s="311"/>
      <c r="F5505" s="165">
        <f>SUM(F5494:F5504)</f>
        <v>430.35000000000014</v>
      </c>
      <c r="G5505" s="144"/>
    </row>
    <row r="5506" spans="1:7" x14ac:dyDescent="0.2">
      <c r="G5506" s="144"/>
    </row>
    <row r="5507" spans="1:7" x14ac:dyDescent="0.2">
      <c r="A5507" s="312" t="s">
        <v>4124</v>
      </c>
      <c r="B5507" s="312"/>
      <c r="C5507" s="312"/>
      <c r="D5507" s="312"/>
      <c r="E5507" s="312"/>
      <c r="F5507" s="173">
        <f>F5505+G5491</f>
        <v>487.92000000000013</v>
      </c>
      <c r="G5507" s="144"/>
    </row>
    <row r="5508" spans="1:7" x14ac:dyDescent="0.2">
      <c r="A5508" s="312" t="s">
        <v>4742</v>
      </c>
      <c r="B5508" s="312"/>
      <c r="C5508" s="312"/>
      <c r="D5508" s="312"/>
      <c r="E5508" s="313"/>
      <c r="F5508" s="180">
        <f>TRUNC('compos apresentar'!F5507*bdi!$D$19,2)</f>
        <v>99.24</v>
      </c>
      <c r="G5508" s="144"/>
    </row>
    <row r="5509" spans="1:7" x14ac:dyDescent="0.2">
      <c r="A5509" s="312" t="s">
        <v>4123</v>
      </c>
      <c r="B5509" s="312"/>
      <c r="C5509" s="312"/>
      <c r="D5509" s="312"/>
      <c r="E5509" s="312"/>
      <c r="F5509" s="179">
        <f>SUM(F5507:F5508)</f>
        <v>587.16000000000008</v>
      </c>
      <c r="G5509" s="144"/>
    </row>
    <row r="5510" spans="1:7" x14ac:dyDescent="0.2">
      <c r="A5510" s="178"/>
      <c r="B5510" s="178"/>
      <c r="C5510" s="178"/>
      <c r="D5510" s="178"/>
      <c r="E5510" s="178"/>
      <c r="F5510" s="178"/>
      <c r="G5510" s="144"/>
    </row>
    <row r="5511" spans="1:7" ht="31.5" x14ac:dyDescent="0.2">
      <c r="A5511" s="314" t="s">
        <v>5033</v>
      </c>
      <c r="B5511" s="314"/>
      <c r="C5511" s="314"/>
      <c r="D5511" s="314"/>
      <c r="E5511" s="314"/>
      <c r="F5511" s="314"/>
      <c r="G5511" s="171" t="s">
        <v>4155</v>
      </c>
    </row>
    <row r="5512" spans="1:7" x14ac:dyDescent="0.2">
      <c r="G5512" s="144"/>
    </row>
    <row r="5513" spans="1:7" ht="21" x14ac:dyDescent="0.2">
      <c r="A5513" s="175" t="s">
        <v>4118</v>
      </c>
      <c r="B5513" s="174" t="s">
        <v>4117</v>
      </c>
      <c r="C5513" s="171" t="s">
        <v>4114</v>
      </c>
      <c r="D5513" s="171" t="s">
        <v>4113</v>
      </c>
      <c r="E5513" s="171" t="s">
        <v>4112</v>
      </c>
      <c r="F5513" s="182" t="s">
        <v>4116</v>
      </c>
      <c r="G5513" s="181" t="s">
        <v>4115</v>
      </c>
    </row>
    <row r="5514" spans="1:7" x14ac:dyDescent="0.2">
      <c r="A5514" s="162">
        <v>8</v>
      </c>
      <c r="B5514" s="128" t="s">
        <v>4141</v>
      </c>
      <c r="C5514" s="152">
        <v>5.65</v>
      </c>
      <c r="D5514" s="152">
        <v>12.31</v>
      </c>
      <c r="E5514" s="83">
        <v>117.99</v>
      </c>
      <c r="F5514" s="129">
        <v>8.0100000000000005E-2</v>
      </c>
      <c r="G5514" s="161">
        <f>TRUNC(F5514*D5514,2)</f>
        <v>0.98</v>
      </c>
    </row>
    <row r="5515" spans="1:7" x14ac:dyDescent="0.2">
      <c r="A5515" s="149">
        <v>11</v>
      </c>
      <c r="B5515" s="138" t="s">
        <v>4146</v>
      </c>
      <c r="C5515" s="152">
        <v>8.56</v>
      </c>
      <c r="D5515" s="152">
        <v>18.649999999999999</v>
      </c>
      <c r="E5515" s="83">
        <v>117.99</v>
      </c>
      <c r="F5515" s="139">
        <v>8.0100000000000005E-2</v>
      </c>
      <c r="G5515" s="161">
        <f>TRUNC(F5515*D5515,2)</f>
        <v>1.49</v>
      </c>
    </row>
    <row r="5516" spans="1:7" x14ac:dyDescent="0.2">
      <c r="A5516" s="311" t="s">
        <v>4138</v>
      </c>
      <c r="B5516" s="311"/>
      <c r="C5516" s="311"/>
      <c r="D5516" s="311"/>
      <c r="E5516" s="311"/>
      <c r="F5516" s="311"/>
      <c r="G5516" s="155">
        <f>SUM(G5514:G5515)</f>
        <v>2.4699999999999998</v>
      </c>
    </row>
    <row r="5517" spans="1:7" x14ac:dyDescent="0.2">
      <c r="G5517" s="144"/>
    </row>
    <row r="5518" spans="1:7" ht="21" x14ac:dyDescent="0.2">
      <c r="A5518" s="175" t="s">
        <v>4118</v>
      </c>
      <c r="B5518" s="174" t="s">
        <v>4130</v>
      </c>
      <c r="C5518" s="171" t="s">
        <v>4129</v>
      </c>
      <c r="D5518" s="171" t="s">
        <v>4128</v>
      </c>
      <c r="E5518" s="171" t="s">
        <v>4116</v>
      </c>
      <c r="F5518" s="173" t="s">
        <v>4127</v>
      </c>
      <c r="G5518" s="144"/>
    </row>
    <row r="5519" spans="1:7" ht="22.5" x14ac:dyDescent="0.2">
      <c r="A5519" s="129" t="s">
        <v>3899</v>
      </c>
      <c r="B5519" s="128" t="s">
        <v>5034</v>
      </c>
      <c r="C5519" s="127" t="s">
        <v>3307</v>
      </c>
      <c r="D5519" s="127">
        <v>43.48</v>
      </c>
      <c r="E5519" s="127" t="s">
        <v>3616</v>
      </c>
      <c r="F5519" s="127">
        <f>TRUNC(E5519*D5519,2)</f>
        <v>43.48</v>
      </c>
      <c r="G5519" s="144"/>
    </row>
    <row r="5520" spans="1:7" x14ac:dyDescent="0.2">
      <c r="A5520" s="311" t="s">
        <v>4125</v>
      </c>
      <c r="B5520" s="311"/>
      <c r="C5520" s="311"/>
      <c r="D5520" s="311"/>
      <c r="E5520" s="311"/>
      <c r="F5520" s="165">
        <f>F5519</f>
        <v>43.48</v>
      </c>
      <c r="G5520" s="144"/>
    </row>
    <row r="5521" spans="1:7" x14ac:dyDescent="0.2">
      <c r="G5521" s="144"/>
    </row>
    <row r="5522" spans="1:7" x14ac:dyDescent="0.2">
      <c r="A5522" s="312" t="s">
        <v>4124</v>
      </c>
      <c r="B5522" s="312"/>
      <c r="C5522" s="312"/>
      <c r="D5522" s="312"/>
      <c r="E5522" s="312"/>
      <c r="F5522" s="173">
        <f>F5520+G5516</f>
        <v>45.949999999999996</v>
      </c>
      <c r="G5522" s="144"/>
    </row>
    <row r="5523" spans="1:7" x14ac:dyDescent="0.2">
      <c r="A5523" s="312" t="s">
        <v>4742</v>
      </c>
      <c r="B5523" s="312"/>
      <c r="C5523" s="312"/>
      <c r="D5523" s="312"/>
      <c r="E5523" s="313"/>
      <c r="F5523" s="180">
        <f>TRUNC('compos apresentar'!F5522*bdi!$D$19,2)</f>
        <v>9.34</v>
      </c>
      <c r="G5523" s="144"/>
    </row>
    <row r="5524" spans="1:7" x14ac:dyDescent="0.2">
      <c r="A5524" s="312" t="s">
        <v>4123</v>
      </c>
      <c r="B5524" s="312"/>
      <c r="C5524" s="312"/>
      <c r="D5524" s="312"/>
      <c r="E5524" s="312"/>
      <c r="F5524" s="179">
        <f>SUM(F5522:F5523)</f>
        <v>55.289999999999992</v>
      </c>
      <c r="G5524" s="144"/>
    </row>
    <row r="5525" spans="1:7" x14ac:dyDescent="0.2">
      <c r="A5525" s="178"/>
      <c r="B5525" s="178"/>
      <c r="C5525" s="178"/>
      <c r="D5525" s="178"/>
      <c r="E5525" s="178"/>
      <c r="F5525" s="178"/>
      <c r="G5525" s="144"/>
    </row>
    <row r="5526" spans="1:7" ht="31.5" x14ac:dyDescent="0.2">
      <c r="A5526" s="314" t="s">
        <v>5035</v>
      </c>
      <c r="B5526" s="314"/>
      <c r="C5526" s="314"/>
      <c r="D5526" s="314"/>
      <c r="E5526" s="314"/>
      <c r="F5526" s="314"/>
      <c r="G5526" s="171" t="s">
        <v>4155</v>
      </c>
    </row>
    <row r="5527" spans="1:7" x14ac:dyDescent="0.2">
      <c r="G5527" s="144"/>
    </row>
    <row r="5528" spans="1:7" ht="21" x14ac:dyDescent="0.2">
      <c r="A5528" s="175" t="s">
        <v>4118</v>
      </c>
      <c r="B5528" s="174" t="s">
        <v>4117</v>
      </c>
      <c r="C5528" s="171" t="s">
        <v>4114</v>
      </c>
      <c r="D5528" s="171" t="s">
        <v>4113</v>
      </c>
      <c r="E5528" s="171" t="s">
        <v>4112</v>
      </c>
      <c r="F5528" s="182" t="s">
        <v>4116</v>
      </c>
      <c r="G5528" s="181" t="s">
        <v>4115</v>
      </c>
    </row>
    <row r="5529" spans="1:7" x14ac:dyDescent="0.2">
      <c r="A5529" s="162">
        <v>8</v>
      </c>
      <c r="B5529" s="128" t="s">
        <v>4141</v>
      </c>
      <c r="C5529" s="152">
        <v>5.65</v>
      </c>
      <c r="D5529" s="152">
        <v>12.31</v>
      </c>
      <c r="E5529" s="83">
        <v>117.99</v>
      </c>
      <c r="F5529" s="129">
        <v>8.0100000000000005E-2</v>
      </c>
      <c r="G5529" s="161">
        <f>TRUNC(F5529*D5529,2)</f>
        <v>0.98</v>
      </c>
    </row>
    <row r="5530" spans="1:7" x14ac:dyDescent="0.2">
      <c r="A5530" s="149">
        <v>11</v>
      </c>
      <c r="B5530" s="138" t="s">
        <v>4146</v>
      </c>
      <c r="C5530" s="152">
        <v>8.56</v>
      </c>
      <c r="D5530" s="152">
        <v>18.649999999999999</v>
      </c>
      <c r="E5530" s="83">
        <v>117.99</v>
      </c>
      <c r="F5530" s="139">
        <v>8.0100000000000005E-2</v>
      </c>
      <c r="G5530" s="161">
        <f>TRUNC(F5530*D5530,2)</f>
        <v>1.49</v>
      </c>
    </row>
    <row r="5531" spans="1:7" x14ac:dyDescent="0.2">
      <c r="A5531" s="311" t="s">
        <v>4138</v>
      </c>
      <c r="B5531" s="311"/>
      <c r="C5531" s="311"/>
      <c r="D5531" s="311"/>
      <c r="E5531" s="311"/>
      <c r="F5531" s="311"/>
      <c r="G5531" s="155">
        <f>SUM(G5529:G5530)</f>
        <v>2.4699999999999998</v>
      </c>
    </row>
    <row r="5532" spans="1:7" x14ac:dyDescent="0.2">
      <c r="G5532" s="144"/>
    </row>
    <row r="5533" spans="1:7" ht="21" x14ac:dyDescent="0.2">
      <c r="A5533" s="175" t="s">
        <v>4118</v>
      </c>
      <c r="B5533" s="174" t="s">
        <v>4130</v>
      </c>
      <c r="C5533" s="171" t="s">
        <v>4129</v>
      </c>
      <c r="D5533" s="171" t="s">
        <v>4128</v>
      </c>
      <c r="E5533" s="171" t="s">
        <v>4116</v>
      </c>
      <c r="F5533" s="173" t="s">
        <v>4127</v>
      </c>
      <c r="G5533" s="144"/>
    </row>
    <row r="5534" spans="1:7" x14ac:dyDescent="0.2">
      <c r="A5534" s="129" t="s">
        <v>3898</v>
      </c>
      <c r="B5534" s="128" t="s">
        <v>5036</v>
      </c>
      <c r="C5534" s="127" t="s">
        <v>3307</v>
      </c>
      <c r="D5534" s="127">
        <v>4.57</v>
      </c>
      <c r="E5534" s="127" t="s">
        <v>3616</v>
      </c>
      <c r="F5534" s="127">
        <f>TRUNC(E5534*D5534,2)</f>
        <v>4.57</v>
      </c>
      <c r="G5534" s="144"/>
    </row>
    <row r="5535" spans="1:7" x14ac:dyDescent="0.2">
      <c r="A5535" s="311" t="s">
        <v>4125</v>
      </c>
      <c r="B5535" s="311"/>
      <c r="C5535" s="311"/>
      <c r="D5535" s="311"/>
      <c r="E5535" s="311"/>
      <c r="F5535" s="165">
        <f>F5534</f>
        <v>4.57</v>
      </c>
      <c r="G5535" s="144"/>
    </row>
    <row r="5536" spans="1:7" x14ac:dyDescent="0.2">
      <c r="G5536" s="144"/>
    </row>
    <row r="5537" spans="1:7" x14ac:dyDescent="0.2">
      <c r="A5537" s="312" t="s">
        <v>4124</v>
      </c>
      <c r="B5537" s="312"/>
      <c r="C5537" s="312"/>
      <c r="D5537" s="312"/>
      <c r="E5537" s="312"/>
      <c r="F5537" s="173">
        <f>F5535+G5531</f>
        <v>7.04</v>
      </c>
      <c r="G5537" s="144"/>
    </row>
    <row r="5538" spans="1:7" x14ac:dyDescent="0.2">
      <c r="A5538" s="312" t="s">
        <v>4742</v>
      </c>
      <c r="B5538" s="312"/>
      <c r="C5538" s="312"/>
      <c r="D5538" s="312"/>
      <c r="E5538" s="313"/>
      <c r="F5538" s="180">
        <f>TRUNC('compos apresentar'!F5537*bdi!$D$19,2)</f>
        <v>1.43</v>
      </c>
      <c r="G5538" s="144"/>
    </row>
    <row r="5539" spans="1:7" x14ac:dyDescent="0.2">
      <c r="A5539" s="312" t="s">
        <v>4123</v>
      </c>
      <c r="B5539" s="312"/>
      <c r="C5539" s="312"/>
      <c r="D5539" s="312"/>
      <c r="E5539" s="312"/>
      <c r="F5539" s="179">
        <f>SUM(F5537:F5538)</f>
        <v>8.4700000000000006</v>
      </c>
      <c r="G5539" s="144"/>
    </row>
    <row r="5540" spans="1:7" x14ac:dyDescent="0.2">
      <c r="A5540" s="178"/>
      <c r="B5540" s="178"/>
      <c r="C5540" s="178"/>
      <c r="D5540" s="178"/>
      <c r="E5540" s="178"/>
      <c r="F5540" s="178"/>
      <c r="G5540" s="144"/>
    </row>
    <row r="5541" spans="1:7" ht="31.5" x14ac:dyDescent="0.2">
      <c r="A5541" s="314" t="s">
        <v>5037</v>
      </c>
      <c r="B5541" s="314"/>
      <c r="C5541" s="314"/>
      <c r="D5541" s="314"/>
      <c r="E5541" s="314"/>
      <c r="F5541" s="314"/>
      <c r="G5541" s="171" t="s">
        <v>4155</v>
      </c>
    </row>
    <row r="5542" spans="1:7" x14ac:dyDescent="0.2">
      <c r="G5542" s="144"/>
    </row>
    <row r="5543" spans="1:7" ht="21" x14ac:dyDescent="0.2">
      <c r="A5543" s="175" t="s">
        <v>4118</v>
      </c>
      <c r="B5543" s="174" t="s">
        <v>4117</v>
      </c>
      <c r="C5543" s="171" t="s">
        <v>4114</v>
      </c>
      <c r="D5543" s="171" t="s">
        <v>4113</v>
      </c>
      <c r="E5543" s="171" t="s">
        <v>4112</v>
      </c>
      <c r="F5543" s="182" t="s">
        <v>4116</v>
      </c>
      <c r="G5543" s="181" t="s">
        <v>4115</v>
      </c>
    </row>
    <row r="5544" spans="1:7" x14ac:dyDescent="0.2">
      <c r="A5544" s="162">
        <v>8</v>
      </c>
      <c r="B5544" s="128" t="s">
        <v>4141</v>
      </c>
      <c r="C5544" s="152">
        <v>5.65</v>
      </c>
      <c r="D5544" s="152">
        <v>12.31</v>
      </c>
      <c r="E5544" s="83">
        <v>117.99</v>
      </c>
      <c r="F5544" s="129">
        <v>8.0100000000000005E-2</v>
      </c>
      <c r="G5544" s="161">
        <f>TRUNC(F5544*D5544,2)</f>
        <v>0.98</v>
      </c>
    </row>
    <row r="5545" spans="1:7" x14ac:dyDescent="0.2">
      <c r="A5545" s="149">
        <v>11</v>
      </c>
      <c r="B5545" s="138" t="s">
        <v>4146</v>
      </c>
      <c r="C5545" s="152">
        <v>8.56</v>
      </c>
      <c r="D5545" s="152">
        <v>18.649999999999999</v>
      </c>
      <c r="E5545" s="83">
        <v>117.99</v>
      </c>
      <c r="F5545" s="139">
        <v>8.0100000000000005E-2</v>
      </c>
      <c r="G5545" s="161">
        <f>TRUNC(F5545*D5545,2)</f>
        <v>1.49</v>
      </c>
    </row>
    <row r="5546" spans="1:7" x14ac:dyDescent="0.2">
      <c r="A5546" s="311" t="s">
        <v>4138</v>
      </c>
      <c r="B5546" s="311"/>
      <c r="C5546" s="311"/>
      <c r="D5546" s="311"/>
      <c r="E5546" s="311"/>
      <c r="F5546" s="311"/>
      <c r="G5546" s="155">
        <f>SUM(G5544:G5545)</f>
        <v>2.4699999999999998</v>
      </c>
    </row>
    <row r="5547" spans="1:7" x14ac:dyDescent="0.2">
      <c r="G5547" s="144"/>
    </row>
    <row r="5548" spans="1:7" ht="21" x14ac:dyDescent="0.2">
      <c r="A5548" s="175" t="s">
        <v>4118</v>
      </c>
      <c r="B5548" s="174" t="s">
        <v>4130</v>
      </c>
      <c r="C5548" s="171" t="s">
        <v>4129</v>
      </c>
      <c r="D5548" s="171" t="s">
        <v>4128</v>
      </c>
      <c r="E5548" s="171" t="s">
        <v>4116</v>
      </c>
      <c r="F5548" s="173" t="s">
        <v>4127</v>
      </c>
      <c r="G5548" s="144"/>
    </row>
    <row r="5549" spans="1:7" ht="22.5" x14ac:dyDescent="0.2">
      <c r="A5549" s="129" t="s">
        <v>5038</v>
      </c>
      <c r="B5549" s="128" t="s">
        <v>5039</v>
      </c>
      <c r="C5549" s="127" t="s">
        <v>3307</v>
      </c>
      <c r="D5549" s="127">
        <v>21.47</v>
      </c>
      <c r="E5549" s="127" t="s">
        <v>3616</v>
      </c>
      <c r="F5549" s="127">
        <f>TRUNC(E5549*D5549,2)</f>
        <v>21.47</v>
      </c>
      <c r="G5549" s="144"/>
    </row>
    <row r="5550" spans="1:7" x14ac:dyDescent="0.2">
      <c r="A5550" s="311" t="s">
        <v>4125</v>
      </c>
      <c r="B5550" s="311"/>
      <c r="C5550" s="311"/>
      <c r="D5550" s="311"/>
      <c r="E5550" s="311"/>
      <c r="F5550" s="165">
        <f>F5549</f>
        <v>21.47</v>
      </c>
      <c r="G5550" s="144"/>
    </row>
    <row r="5551" spans="1:7" x14ac:dyDescent="0.2">
      <c r="G5551" s="144"/>
    </row>
    <row r="5552" spans="1:7" x14ac:dyDescent="0.2">
      <c r="A5552" s="312" t="s">
        <v>4124</v>
      </c>
      <c r="B5552" s="312"/>
      <c r="C5552" s="312"/>
      <c r="D5552" s="312"/>
      <c r="E5552" s="312"/>
      <c r="F5552" s="173">
        <f>F5550+G5546</f>
        <v>23.939999999999998</v>
      </c>
      <c r="G5552" s="144"/>
    </row>
    <row r="5553" spans="1:7" x14ac:dyDescent="0.2">
      <c r="A5553" s="312" t="s">
        <v>4742</v>
      </c>
      <c r="B5553" s="312"/>
      <c r="C5553" s="312"/>
      <c r="D5553" s="312"/>
      <c r="E5553" s="313"/>
      <c r="F5553" s="180">
        <f>TRUNC('compos apresentar'!F5552*bdi!$D$19,2)</f>
        <v>4.8600000000000003</v>
      </c>
      <c r="G5553" s="144"/>
    </row>
    <row r="5554" spans="1:7" x14ac:dyDescent="0.2">
      <c r="A5554" s="312" t="s">
        <v>4123</v>
      </c>
      <c r="B5554" s="312"/>
      <c r="C5554" s="312"/>
      <c r="D5554" s="312"/>
      <c r="E5554" s="312"/>
      <c r="F5554" s="179">
        <f>SUM(F5552:F5553)</f>
        <v>28.799999999999997</v>
      </c>
      <c r="G5554" s="144"/>
    </row>
    <row r="5555" spans="1:7" x14ac:dyDescent="0.2">
      <c r="A5555" s="144"/>
      <c r="B5555" s="144"/>
      <c r="C5555" s="144"/>
      <c r="D5555" s="144"/>
      <c r="E5555" s="144"/>
      <c r="F5555" s="144"/>
      <c r="G5555" s="144"/>
    </row>
    <row r="5556" spans="1:7" x14ac:dyDescent="0.2">
      <c r="G5556" s="144"/>
    </row>
    <row r="5557" spans="1:7" ht="21" x14ac:dyDescent="0.2">
      <c r="A5557" s="314" t="s">
        <v>4527</v>
      </c>
      <c r="B5557" s="314"/>
      <c r="C5557" s="314"/>
      <c r="D5557" s="314"/>
      <c r="E5557" s="314"/>
      <c r="F5557" s="314"/>
      <c r="G5557" s="175" t="s">
        <v>4155</v>
      </c>
    </row>
    <row r="5558" spans="1:7" x14ac:dyDescent="0.2">
      <c r="G5558" s="144"/>
    </row>
    <row r="5559" spans="1:7" ht="21" x14ac:dyDescent="0.2">
      <c r="A5559" s="175" t="s">
        <v>4118</v>
      </c>
      <c r="B5559" s="174" t="s">
        <v>4117</v>
      </c>
      <c r="C5559" s="171" t="s">
        <v>4114</v>
      </c>
      <c r="D5559" s="171" t="s">
        <v>4113</v>
      </c>
      <c r="E5559" s="171" t="s">
        <v>4112</v>
      </c>
      <c r="F5559" s="182" t="s">
        <v>4116</v>
      </c>
      <c r="G5559" s="181" t="s">
        <v>4115</v>
      </c>
    </row>
    <row r="5560" spans="1:7" x14ac:dyDescent="0.2">
      <c r="A5560" s="162">
        <v>8</v>
      </c>
      <c r="B5560" s="128" t="s">
        <v>4141</v>
      </c>
      <c r="C5560" s="152">
        <v>5.65</v>
      </c>
      <c r="D5560" s="152">
        <v>12.31</v>
      </c>
      <c r="E5560" s="83">
        <v>117.99</v>
      </c>
      <c r="F5560" s="129">
        <v>8.0100000000000005E-2</v>
      </c>
      <c r="G5560" s="161">
        <f>TRUNC(F5560*D5560,2)</f>
        <v>0.98</v>
      </c>
    </row>
    <row r="5561" spans="1:7" x14ac:dyDescent="0.2">
      <c r="A5561" s="149">
        <v>11</v>
      </c>
      <c r="B5561" s="138" t="s">
        <v>4146</v>
      </c>
      <c r="C5561" s="152">
        <v>8.56</v>
      </c>
      <c r="D5561" s="152">
        <v>18.649999999999999</v>
      </c>
      <c r="E5561" s="83">
        <v>117.99</v>
      </c>
      <c r="F5561" s="139">
        <v>8.0100000000000005E-2</v>
      </c>
      <c r="G5561" s="161">
        <f>TRUNC(F5561*D5561,2)</f>
        <v>1.49</v>
      </c>
    </row>
    <row r="5562" spans="1:7" x14ac:dyDescent="0.2">
      <c r="A5562" s="311" t="s">
        <v>4138</v>
      </c>
      <c r="B5562" s="311"/>
      <c r="C5562" s="311"/>
      <c r="D5562" s="311"/>
      <c r="E5562" s="311"/>
      <c r="F5562" s="311"/>
      <c r="G5562" s="155">
        <f>SUM(G5560:G5561)</f>
        <v>2.4699999999999998</v>
      </c>
    </row>
    <row r="5563" spans="1:7" x14ac:dyDescent="0.2">
      <c r="G5563" s="144"/>
    </row>
    <row r="5564" spans="1:7" ht="21" x14ac:dyDescent="0.2">
      <c r="A5564" s="175" t="s">
        <v>4118</v>
      </c>
      <c r="B5564" s="174" t="s">
        <v>4130</v>
      </c>
      <c r="C5564" s="171" t="s">
        <v>4129</v>
      </c>
      <c r="D5564" s="171" t="s">
        <v>4128</v>
      </c>
      <c r="E5564" s="171" t="s">
        <v>4116</v>
      </c>
      <c r="F5564" s="173" t="s">
        <v>4127</v>
      </c>
      <c r="G5564" s="144"/>
    </row>
    <row r="5565" spans="1:7" x14ac:dyDescent="0.2">
      <c r="A5565" s="129" t="s">
        <v>4526</v>
      </c>
      <c r="B5565" s="128" t="s">
        <v>4525</v>
      </c>
      <c r="C5565" s="127" t="s">
        <v>3287</v>
      </c>
      <c r="D5565" s="127">
        <v>5.53</v>
      </c>
      <c r="E5565" s="127">
        <v>1</v>
      </c>
      <c r="F5565" s="127">
        <f>TRUNC(E5565*D5565,2)</f>
        <v>5.53</v>
      </c>
      <c r="G5565" s="144"/>
    </row>
    <row r="5566" spans="1:7" x14ac:dyDescent="0.2">
      <c r="A5566" s="311" t="s">
        <v>4125</v>
      </c>
      <c r="B5566" s="311"/>
      <c r="C5566" s="311"/>
      <c r="D5566" s="311"/>
      <c r="E5566" s="311"/>
      <c r="F5566" s="165">
        <f>F5565</f>
        <v>5.53</v>
      </c>
      <c r="G5566" s="144"/>
    </row>
    <row r="5567" spans="1:7" x14ac:dyDescent="0.2">
      <c r="G5567" s="144"/>
    </row>
    <row r="5568" spans="1:7" x14ac:dyDescent="0.2">
      <c r="A5568" s="312" t="s">
        <v>4124</v>
      </c>
      <c r="B5568" s="312"/>
      <c r="C5568" s="312"/>
      <c r="D5568" s="312"/>
      <c r="E5568" s="312"/>
      <c r="F5568" s="173">
        <f>F5566+G5562</f>
        <v>8</v>
      </c>
      <c r="G5568" s="144"/>
    </row>
    <row r="5569" spans="1:7" ht="12.75" customHeight="1" x14ac:dyDescent="0.2">
      <c r="A5569" s="312" t="s">
        <v>4742</v>
      </c>
      <c r="B5569" s="312"/>
      <c r="C5569" s="312"/>
      <c r="D5569" s="312"/>
      <c r="E5569" s="313"/>
      <c r="F5569" s="180">
        <f>TRUNC('compos apresentar'!F5568*bdi!$D$19,2)</f>
        <v>1.62</v>
      </c>
      <c r="G5569" s="144"/>
    </row>
    <row r="5570" spans="1:7" x14ac:dyDescent="0.2">
      <c r="A5570" s="312" t="s">
        <v>4123</v>
      </c>
      <c r="B5570" s="312"/>
      <c r="C5570" s="312"/>
      <c r="D5570" s="312"/>
      <c r="E5570" s="312"/>
      <c r="F5570" s="179">
        <f>SUM(F5568:F5569)</f>
        <v>9.620000000000001</v>
      </c>
      <c r="G5570" s="144"/>
    </row>
    <row r="5571" spans="1:7" x14ac:dyDescent="0.2">
      <c r="A5571" s="178"/>
      <c r="B5571" s="178"/>
      <c r="C5571" s="178"/>
      <c r="D5571" s="178"/>
      <c r="E5571" s="178"/>
      <c r="F5571" s="178"/>
      <c r="G5571" s="144"/>
    </row>
    <row r="5572" spans="1:7" ht="21" x14ac:dyDescent="0.2">
      <c r="A5572" s="314" t="s">
        <v>5040</v>
      </c>
      <c r="B5572" s="314"/>
      <c r="C5572" s="314"/>
      <c r="D5572" s="314"/>
      <c r="E5572" s="314"/>
      <c r="F5572" s="314"/>
      <c r="G5572" s="175" t="s">
        <v>4155</v>
      </c>
    </row>
    <row r="5573" spans="1:7" x14ac:dyDescent="0.2">
      <c r="G5573" s="144"/>
    </row>
    <row r="5574" spans="1:7" ht="21" x14ac:dyDescent="0.2">
      <c r="A5574" s="175" t="s">
        <v>4118</v>
      </c>
      <c r="B5574" s="174" t="s">
        <v>4117</v>
      </c>
      <c r="C5574" s="171" t="s">
        <v>4114</v>
      </c>
      <c r="D5574" s="171" t="s">
        <v>4113</v>
      </c>
      <c r="E5574" s="171" t="s">
        <v>4112</v>
      </c>
      <c r="F5574" s="182" t="s">
        <v>4116</v>
      </c>
      <c r="G5574" s="181" t="s">
        <v>4115</v>
      </c>
    </row>
    <row r="5575" spans="1:7" x14ac:dyDescent="0.2">
      <c r="A5575" s="162">
        <v>8</v>
      </c>
      <c r="B5575" s="128" t="s">
        <v>4141</v>
      </c>
      <c r="C5575" s="152">
        <v>5.65</v>
      </c>
      <c r="D5575" s="152">
        <v>12.31</v>
      </c>
      <c r="E5575" s="83">
        <v>117.99</v>
      </c>
      <c r="F5575" s="129">
        <v>8.0100000000000005E-2</v>
      </c>
      <c r="G5575" s="161">
        <f>TRUNC(F5575*D5575,2)</f>
        <v>0.98</v>
      </c>
    </row>
    <row r="5576" spans="1:7" x14ac:dyDescent="0.2">
      <c r="A5576" s="149">
        <v>11</v>
      </c>
      <c r="B5576" s="138" t="s">
        <v>4146</v>
      </c>
      <c r="C5576" s="152">
        <v>8.56</v>
      </c>
      <c r="D5576" s="152">
        <v>18.649999999999999</v>
      </c>
      <c r="E5576" s="83">
        <v>117.99</v>
      </c>
      <c r="F5576" s="139">
        <v>8.0100000000000005E-2</v>
      </c>
      <c r="G5576" s="161">
        <f>TRUNC(F5576*D5576,2)</f>
        <v>1.49</v>
      </c>
    </row>
    <row r="5577" spans="1:7" x14ac:dyDescent="0.2">
      <c r="A5577" s="311" t="s">
        <v>4138</v>
      </c>
      <c r="B5577" s="311"/>
      <c r="C5577" s="311"/>
      <c r="D5577" s="311"/>
      <c r="E5577" s="311"/>
      <c r="F5577" s="311"/>
      <c r="G5577" s="155">
        <f>SUM(G5575:G5576)</f>
        <v>2.4699999999999998</v>
      </c>
    </row>
    <row r="5578" spans="1:7" x14ac:dyDescent="0.2">
      <c r="G5578" s="144"/>
    </row>
    <row r="5579" spans="1:7" ht="21" x14ac:dyDescent="0.2">
      <c r="A5579" s="175" t="s">
        <v>4118</v>
      </c>
      <c r="B5579" s="174" t="s">
        <v>4130</v>
      </c>
      <c r="C5579" s="171" t="s">
        <v>4129</v>
      </c>
      <c r="D5579" s="171" t="s">
        <v>4128</v>
      </c>
      <c r="E5579" s="171" t="s">
        <v>4116</v>
      </c>
      <c r="F5579" s="173" t="s">
        <v>4127</v>
      </c>
      <c r="G5579" s="144"/>
    </row>
    <row r="5580" spans="1:7" x14ac:dyDescent="0.2">
      <c r="A5580" s="129" t="s">
        <v>3897</v>
      </c>
      <c r="B5580" s="128" t="s">
        <v>5041</v>
      </c>
      <c r="C5580" s="127" t="s">
        <v>3287</v>
      </c>
      <c r="D5580" s="127">
        <v>10.3</v>
      </c>
      <c r="E5580" s="127">
        <v>1</v>
      </c>
      <c r="F5580" s="127">
        <f>TRUNC(E5580*D5580,2)</f>
        <v>10.3</v>
      </c>
      <c r="G5580" s="144"/>
    </row>
    <row r="5581" spans="1:7" x14ac:dyDescent="0.2">
      <c r="A5581" s="311" t="s">
        <v>4125</v>
      </c>
      <c r="B5581" s="311"/>
      <c r="C5581" s="311"/>
      <c r="D5581" s="311"/>
      <c r="E5581" s="311"/>
      <c r="F5581" s="165">
        <f>F5580</f>
        <v>10.3</v>
      </c>
      <c r="G5581" s="144"/>
    </row>
    <row r="5582" spans="1:7" x14ac:dyDescent="0.2">
      <c r="G5582" s="144"/>
    </row>
    <row r="5583" spans="1:7" x14ac:dyDescent="0.2">
      <c r="A5583" s="312" t="s">
        <v>4124</v>
      </c>
      <c r="B5583" s="312"/>
      <c r="C5583" s="312"/>
      <c r="D5583" s="312"/>
      <c r="E5583" s="312"/>
      <c r="F5583" s="173">
        <f>F5581+G5577</f>
        <v>12.77</v>
      </c>
      <c r="G5583" s="144"/>
    </row>
    <row r="5584" spans="1:7" x14ac:dyDescent="0.2">
      <c r="A5584" s="312" t="s">
        <v>4742</v>
      </c>
      <c r="B5584" s="312"/>
      <c r="C5584" s="312"/>
      <c r="D5584" s="312"/>
      <c r="E5584" s="313"/>
      <c r="F5584" s="180">
        <f>TRUNC('compos apresentar'!F5583*bdi!$D$19,2)</f>
        <v>2.59</v>
      </c>
      <c r="G5584" s="144"/>
    </row>
    <row r="5585" spans="1:7" x14ac:dyDescent="0.2">
      <c r="A5585" s="312" t="s">
        <v>4123</v>
      </c>
      <c r="B5585" s="312"/>
      <c r="C5585" s="312"/>
      <c r="D5585" s="312"/>
      <c r="E5585" s="312"/>
      <c r="F5585" s="179">
        <f>SUM(F5583:F5584)</f>
        <v>15.36</v>
      </c>
      <c r="G5585" s="144"/>
    </row>
    <row r="5586" spans="1:7" x14ac:dyDescent="0.2">
      <c r="A5586" s="178"/>
      <c r="B5586" s="178"/>
      <c r="C5586" s="178"/>
      <c r="D5586" s="178"/>
      <c r="E5586" s="178"/>
      <c r="F5586" s="178"/>
      <c r="G5586" s="144"/>
    </row>
    <row r="5587" spans="1:7" ht="21" x14ac:dyDescent="0.2">
      <c r="A5587" s="191" t="s">
        <v>2818</v>
      </c>
      <c r="B5587" s="315" t="s">
        <v>2819</v>
      </c>
      <c r="C5587" s="315"/>
      <c r="D5587" s="315"/>
      <c r="E5587" s="315"/>
      <c r="F5587" s="315"/>
      <c r="G5587" s="183" t="s">
        <v>255</v>
      </c>
    </row>
    <row r="5588" spans="1:7" x14ac:dyDescent="0.2">
      <c r="G5588" s="144"/>
    </row>
    <row r="5589" spans="1:7" ht="21" x14ac:dyDescent="0.2">
      <c r="A5589" s="175" t="s">
        <v>4118</v>
      </c>
      <c r="B5589" s="174" t="s">
        <v>4117</v>
      </c>
      <c r="C5589" s="171" t="s">
        <v>4114</v>
      </c>
      <c r="D5589" s="171" t="s">
        <v>4113</v>
      </c>
      <c r="E5589" s="171" t="s">
        <v>4112</v>
      </c>
      <c r="F5589" s="182" t="s">
        <v>4116</v>
      </c>
      <c r="G5589" s="181" t="s">
        <v>4115</v>
      </c>
    </row>
    <row r="5590" spans="1:7" x14ac:dyDescent="0.2">
      <c r="A5590" s="163">
        <v>25</v>
      </c>
      <c r="B5590" s="131" t="s">
        <v>3809</v>
      </c>
      <c r="C5590" s="148">
        <v>8.69</v>
      </c>
      <c r="D5590" s="148">
        <v>18.940000000000001</v>
      </c>
      <c r="E5590" s="83">
        <v>117.99</v>
      </c>
      <c r="F5590" s="141">
        <v>1.0925</v>
      </c>
      <c r="G5590" s="161">
        <f>TRUNC(F5590*D5590,2)</f>
        <v>20.69</v>
      </c>
    </row>
    <row r="5591" spans="1:7" x14ac:dyDescent="0.2">
      <c r="A5591" s="158">
        <v>8</v>
      </c>
      <c r="B5591" s="134" t="s">
        <v>4093</v>
      </c>
      <c r="C5591" s="152">
        <v>5.65</v>
      </c>
      <c r="D5591" s="152">
        <v>12.31</v>
      </c>
      <c r="E5591" s="83">
        <v>117.99</v>
      </c>
      <c r="F5591" s="153">
        <v>1.1000000000000001</v>
      </c>
      <c r="G5591" s="161">
        <f>TRUNC(F5591*D5591,2)</f>
        <v>13.54</v>
      </c>
    </row>
    <row r="5592" spans="1:7" x14ac:dyDescent="0.2">
      <c r="A5592" s="311" t="s">
        <v>4138</v>
      </c>
      <c r="B5592" s="311"/>
      <c r="C5592" s="311"/>
      <c r="D5592" s="311"/>
      <c r="E5592" s="311"/>
      <c r="F5592" s="311"/>
      <c r="G5592" s="155">
        <f>SUM(G5590:G5591)</f>
        <v>34.230000000000004</v>
      </c>
    </row>
    <row r="5593" spans="1:7" x14ac:dyDescent="0.2">
      <c r="G5593" s="144"/>
    </row>
    <row r="5594" spans="1:7" ht="21" x14ac:dyDescent="0.2">
      <c r="A5594" s="175" t="s">
        <v>4118</v>
      </c>
      <c r="B5594" s="174" t="s">
        <v>4130</v>
      </c>
      <c r="C5594" s="171" t="s">
        <v>4129</v>
      </c>
      <c r="D5594" s="171" t="s">
        <v>4128</v>
      </c>
      <c r="E5594" s="171" t="s">
        <v>4116</v>
      </c>
      <c r="F5594" s="173" t="s">
        <v>4127</v>
      </c>
      <c r="G5594" s="144"/>
    </row>
    <row r="5595" spans="1:7" x14ac:dyDescent="0.2">
      <c r="A5595" s="143">
        <v>2376</v>
      </c>
      <c r="B5595" s="131" t="s">
        <v>3658</v>
      </c>
      <c r="C5595" s="130" t="s">
        <v>3356</v>
      </c>
      <c r="D5595" s="137">
        <v>9.14</v>
      </c>
      <c r="E5595" s="141">
        <v>7.7778</v>
      </c>
      <c r="F5595" s="127">
        <f t="shared" ref="F5595:F5607" si="49">TRUNC(E5595*D5595,2)</f>
        <v>71.08</v>
      </c>
      <c r="G5595" s="144"/>
    </row>
    <row r="5596" spans="1:7" x14ac:dyDescent="0.2">
      <c r="A5596" s="142">
        <v>2504</v>
      </c>
      <c r="B5596" s="134" t="s">
        <v>3657</v>
      </c>
      <c r="C5596" s="133" t="s">
        <v>3356</v>
      </c>
      <c r="D5596" s="153">
        <v>11.35</v>
      </c>
      <c r="E5596" s="153">
        <v>4.6319999999999997</v>
      </c>
      <c r="F5596" s="127">
        <f t="shared" si="49"/>
        <v>52.57</v>
      </c>
      <c r="G5596" s="144"/>
    </row>
    <row r="5597" spans="1:7" x14ac:dyDescent="0.2">
      <c r="A5597" s="142">
        <v>2377</v>
      </c>
      <c r="B5597" s="134" t="s">
        <v>5042</v>
      </c>
      <c r="C5597" s="133" t="s">
        <v>3356</v>
      </c>
      <c r="D5597" s="153">
        <v>10</v>
      </c>
      <c r="E5597" s="153">
        <v>6.3419999999999996</v>
      </c>
      <c r="F5597" s="127">
        <f t="shared" si="49"/>
        <v>63.42</v>
      </c>
      <c r="G5597" s="144"/>
    </row>
    <row r="5598" spans="1:7" x14ac:dyDescent="0.2">
      <c r="A5598" s="142">
        <v>2417</v>
      </c>
      <c r="B5598" s="134" t="s">
        <v>3820</v>
      </c>
      <c r="C5598" s="133" t="s">
        <v>3356</v>
      </c>
      <c r="D5598" s="137">
        <v>28.06</v>
      </c>
      <c r="E5598" s="153">
        <v>0.2041</v>
      </c>
      <c r="F5598" s="127">
        <f t="shared" si="49"/>
        <v>5.72</v>
      </c>
      <c r="G5598" s="144"/>
    </row>
    <row r="5599" spans="1:7" x14ac:dyDescent="0.2">
      <c r="A5599" s="142">
        <v>2246</v>
      </c>
      <c r="B5599" s="134" t="s">
        <v>3954</v>
      </c>
      <c r="C5599" s="133" t="s">
        <v>3356</v>
      </c>
      <c r="D5599" s="137">
        <v>21.66</v>
      </c>
      <c r="E5599" s="153">
        <v>0.11459999999999999</v>
      </c>
      <c r="F5599" s="127">
        <f t="shared" si="49"/>
        <v>2.48</v>
      </c>
      <c r="G5599" s="144"/>
    </row>
    <row r="5600" spans="1:7" x14ac:dyDescent="0.2">
      <c r="A5600" s="142">
        <v>1672</v>
      </c>
      <c r="B5600" s="134" t="s">
        <v>3849</v>
      </c>
      <c r="C5600" s="133" t="s">
        <v>3307</v>
      </c>
      <c r="D5600" s="137">
        <v>2.3199999999999998</v>
      </c>
      <c r="E5600" s="153">
        <v>0.25509999999999999</v>
      </c>
      <c r="F5600" s="127">
        <f t="shared" si="49"/>
        <v>0.59</v>
      </c>
      <c r="G5600" s="144"/>
    </row>
    <row r="5601" spans="1:7" x14ac:dyDescent="0.2">
      <c r="A5601" s="142">
        <v>1264</v>
      </c>
      <c r="B5601" s="134" t="s">
        <v>3964</v>
      </c>
      <c r="C5601" s="133" t="s">
        <v>3307</v>
      </c>
      <c r="D5601" s="137">
        <v>13.34</v>
      </c>
      <c r="E5601" s="153">
        <v>5.0999999999999997E-2</v>
      </c>
      <c r="F5601" s="127">
        <f t="shared" si="49"/>
        <v>0.68</v>
      </c>
      <c r="G5601" s="144"/>
    </row>
    <row r="5602" spans="1:7" x14ac:dyDescent="0.2">
      <c r="A5602" s="142">
        <v>1334</v>
      </c>
      <c r="B5602" s="134" t="s">
        <v>3965</v>
      </c>
      <c r="C5602" s="133" t="s">
        <v>3307</v>
      </c>
      <c r="D5602" s="137">
        <v>10.44</v>
      </c>
      <c r="E5602" s="153">
        <v>0.2334</v>
      </c>
      <c r="F5602" s="127">
        <f t="shared" si="49"/>
        <v>2.4300000000000002</v>
      </c>
      <c r="G5602" s="144"/>
    </row>
    <row r="5603" spans="1:7" x14ac:dyDescent="0.2">
      <c r="A5603" s="142">
        <v>2904</v>
      </c>
      <c r="B5603" s="134" t="s">
        <v>3418</v>
      </c>
      <c r="C5603" s="133" t="s">
        <v>3307</v>
      </c>
      <c r="D5603" s="153">
        <v>59.94</v>
      </c>
      <c r="E5603" s="153">
        <v>1</v>
      </c>
      <c r="F5603" s="127">
        <f t="shared" si="49"/>
        <v>59.94</v>
      </c>
      <c r="G5603" s="144"/>
    </row>
    <row r="5604" spans="1:7" x14ac:dyDescent="0.2">
      <c r="A5604" s="142">
        <v>2150</v>
      </c>
      <c r="B5604" s="134" t="s">
        <v>5043</v>
      </c>
      <c r="C5604" s="133" t="s">
        <v>3356</v>
      </c>
      <c r="D5604" s="153">
        <v>8</v>
      </c>
      <c r="E5604" s="153">
        <v>0.33910000000000001</v>
      </c>
      <c r="F5604" s="127">
        <f t="shared" si="49"/>
        <v>2.71</v>
      </c>
      <c r="G5604" s="144"/>
    </row>
    <row r="5605" spans="1:7" x14ac:dyDescent="0.2">
      <c r="A5605" s="142">
        <v>2719</v>
      </c>
      <c r="B5605" s="134" t="s">
        <v>4009</v>
      </c>
      <c r="C5605" s="133" t="s">
        <v>3356</v>
      </c>
      <c r="D5605" s="153">
        <v>8.31</v>
      </c>
      <c r="E5605" s="153">
        <v>0.3463</v>
      </c>
      <c r="F5605" s="127">
        <f t="shared" si="49"/>
        <v>2.87</v>
      </c>
      <c r="G5605" s="144"/>
    </row>
    <row r="5606" spans="1:7" x14ac:dyDescent="0.2">
      <c r="A5606" s="142">
        <v>2436</v>
      </c>
      <c r="B5606" s="134" t="s">
        <v>4108</v>
      </c>
      <c r="C5606" s="133" t="s">
        <v>3356</v>
      </c>
      <c r="D5606" s="153">
        <v>7.59</v>
      </c>
      <c r="E5606" s="153">
        <v>0.18029999999999999</v>
      </c>
      <c r="F5606" s="127">
        <f t="shared" si="49"/>
        <v>1.36</v>
      </c>
      <c r="G5606" s="144"/>
    </row>
    <row r="5607" spans="1:7" x14ac:dyDescent="0.2">
      <c r="A5607" s="142">
        <v>261602</v>
      </c>
      <c r="B5607" s="134" t="s">
        <v>3789</v>
      </c>
      <c r="C5607" s="133" t="s">
        <v>3353</v>
      </c>
      <c r="D5607" s="153">
        <v>20.100000000000001</v>
      </c>
      <c r="E5607" s="153">
        <v>0.64</v>
      </c>
      <c r="F5607" s="127">
        <f t="shared" si="49"/>
        <v>12.86</v>
      </c>
      <c r="G5607" s="144"/>
    </row>
    <row r="5608" spans="1:7" x14ac:dyDescent="0.2">
      <c r="A5608" s="311" t="s">
        <v>4125</v>
      </c>
      <c r="B5608" s="311"/>
      <c r="C5608" s="311"/>
      <c r="D5608" s="311"/>
      <c r="E5608" s="311"/>
      <c r="F5608" s="165">
        <f>SUM(F5595:F5607)</f>
        <v>278.70999999999998</v>
      </c>
      <c r="G5608" s="144"/>
    </row>
    <row r="5609" spans="1:7" x14ac:dyDescent="0.2">
      <c r="G5609" s="144"/>
    </row>
    <row r="5610" spans="1:7" x14ac:dyDescent="0.2">
      <c r="A5610" s="312" t="s">
        <v>4124</v>
      </c>
      <c r="B5610" s="312"/>
      <c r="C5610" s="312"/>
      <c r="D5610" s="312"/>
      <c r="E5610" s="312"/>
      <c r="F5610" s="173">
        <f>F5608+G5592</f>
        <v>312.94</v>
      </c>
      <c r="G5610" s="144"/>
    </row>
    <row r="5611" spans="1:7" x14ac:dyDescent="0.2">
      <c r="A5611" s="312" t="s">
        <v>4742</v>
      </c>
      <c r="B5611" s="312"/>
      <c r="C5611" s="312"/>
      <c r="D5611" s="312"/>
      <c r="E5611" s="313"/>
      <c r="F5611" s="180">
        <f>TRUNC('compos apresentar'!F5610*bdi!$D$19,2)</f>
        <v>63.65</v>
      </c>
      <c r="G5611" s="144"/>
    </row>
    <row r="5612" spans="1:7" x14ac:dyDescent="0.2">
      <c r="A5612" s="312" t="s">
        <v>4123</v>
      </c>
      <c r="B5612" s="312"/>
      <c r="C5612" s="312"/>
      <c r="D5612" s="312"/>
      <c r="E5612" s="312"/>
      <c r="F5612" s="179">
        <f>SUM(F5610:F5611)</f>
        <v>376.59</v>
      </c>
      <c r="G5612" s="144"/>
    </row>
    <row r="5613" spans="1:7" x14ac:dyDescent="0.2">
      <c r="A5613" s="178"/>
      <c r="B5613" s="178"/>
      <c r="C5613" s="178"/>
      <c r="D5613" s="178"/>
      <c r="E5613" s="178"/>
      <c r="F5613" s="178"/>
      <c r="G5613" s="144"/>
    </row>
    <row r="5614" spans="1:7" ht="21" x14ac:dyDescent="0.2">
      <c r="A5614" s="191" t="s">
        <v>999</v>
      </c>
      <c r="B5614" s="315" t="s">
        <v>5044</v>
      </c>
      <c r="C5614" s="315"/>
      <c r="D5614" s="315"/>
      <c r="E5614" s="315"/>
      <c r="F5614" s="315"/>
      <c r="G5614" s="183" t="s">
        <v>255</v>
      </c>
    </row>
    <row r="5615" spans="1:7" x14ac:dyDescent="0.2">
      <c r="G5615" s="144"/>
    </row>
    <row r="5616" spans="1:7" ht="21" x14ac:dyDescent="0.2">
      <c r="A5616" s="175" t="s">
        <v>4118</v>
      </c>
      <c r="B5616" s="174" t="s">
        <v>4117</v>
      </c>
      <c r="C5616" s="171" t="s">
        <v>4114</v>
      </c>
      <c r="D5616" s="171" t="s">
        <v>4113</v>
      </c>
      <c r="E5616" s="171" t="s">
        <v>4112</v>
      </c>
      <c r="F5616" s="182" t="s">
        <v>4116</v>
      </c>
      <c r="G5616" s="181" t="s">
        <v>4115</v>
      </c>
    </row>
    <row r="5617" spans="1:7" x14ac:dyDescent="0.2">
      <c r="A5617" s="163">
        <v>25</v>
      </c>
      <c r="B5617" s="131" t="s">
        <v>3809</v>
      </c>
      <c r="C5617" s="148">
        <v>8.69</v>
      </c>
      <c r="D5617" s="148">
        <v>18.940000000000001</v>
      </c>
      <c r="E5617" s="83">
        <v>117.99</v>
      </c>
      <c r="F5617" s="141">
        <v>1.0925</v>
      </c>
      <c r="G5617" s="161">
        <f>TRUNC(F5617*D5617,2)</f>
        <v>20.69</v>
      </c>
    </row>
    <row r="5618" spans="1:7" x14ac:dyDescent="0.2">
      <c r="A5618" s="158">
        <v>8</v>
      </c>
      <c r="B5618" s="134" t="s">
        <v>4093</v>
      </c>
      <c r="C5618" s="152">
        <v>5.65</v>
      </c>
      <c r="D5618" s="152">
        <v>12.31</v>
      </c>
      <c r="E5618" s="83">
        <v>117.99</v>
      </c>
      <c r="F5618" s="153">
        <v>1.1000000000000001</v>
      </c>
      <c r="G5618" s="161">
        <f>TRUNC(F5618*D5618,2)</f>
        <v>13.54</v>
      </c>
    </row>
    <row r="5619" spans="1:7" x14ac:dyDescent="0.2">
      <c r="A5619" s="311" t="s">
        <v>4138</v>
      </c>
      <c r="B5619" s="311"/>
      <c r="C5619" s="311"/>
      <c r="D5619" s="311"/>
      <c r="E5619" s="311"/>
      <c r="F5619" s="311"/>
      <c r="G5619" s="155">
        <f>SUM(G5617:G5618)</f>
        <v>34.230000000000004</v>
      </c>
    </row>
    <row r="5620" spans="1:7" x14ac:dyDescent="0.2">
      <c r="G5620" s="144"/>
    </row>
    <row r="5621" spans="1:7" ht="21" x14ac:dyDescent="0.2">
      <c r="A5621" s="175" t="s">
        <v>4118</v>
      </c>
      <c r="B5621" s="174" t="s">
        <v>4130</v>
      </c>
      <c r="C5621" s="171" t="s">
        <v>4129</v>
      </c>
      <c r="D5621" s="171" t="s">
        <v>4128</v>
      </c>
      <c r="E5621" s="171" t="s">
        <v>4116</v>
      </c>
      <c r="F5621" s="173" t="s">
        <v>4127</v>
      </c>
      <c r="G5621" s="144"/>
    </row>
    <row r="5622" spans="1:7" x14ac:dyDescent="0.2">
      <c r="A5622" s="143">
        <v>2376</v>
      </c>
      <c r="B5622" s="131" t="s">
        <v>3658</v>
      </c>
      <c r="C5622" s="130" t="s">
        <v>3356</v>
      </c>
      <c r="D5622" s="137">
        <v>9.14</v>
      </c>
      <c r="E5622" s="141">
        <v>7.7778</v>
      </c>
      <c r="F5622" s="127">
        <f t="shared" ref="F5622:F5635" si="50">TRUNC(E5622*D5622,2)</f>
        <v>71.08</v>
      </c>
      <c r="G5622" s="144"/>
    </row>
    <row r="5623" spans="1:7" x14ac:dyDescent="0.2">
      <c r="A5623" s="142">
        <v>2504</v>
      </c>
      <c r="B5623" s="134" t="s">
        <v>3657</v>
      </c>
      <c r="C5623" s="133" t="s">
        <v>3356</v>
      </c>
      <c r="D5623" s="153">
        <v>11.35</v>
      </c>
      <c r="E5623" s="153">
        <v>4.6319999999999997</v>
      </c>
      <c r="F5623" s="127">
        <f t="shared" si="50"/>
        <v>52.57</v>
      </c>
      <c r="G5623" s="144"/>
    </row>
    <row r="5624" spans="1:7" x14ac:dyDescent="0.2">
      <c r="A5624" s="142">
        <v>2377</v>
      </c>
      <c r="B5624" s="134" t="s">
        <v>5042</v>
      </c>
      <c r="C5624" s="133" t="s">
        <v>3356</v>
      </c>
      <c r="D5624" s="153">
        <v>10</v>
      </c>
      <c r="E5624" s="153">
        <v>6.3419999999999996</v>
      </c>
      <c r="F5624" s="127">
        <f t="shared" si="50"/>
        <v>63.42</v>
      </c>
      <c r="G5624" s="144"/>
    </row>
    <row r="5625" spans="1:7" x14ac:dyDescent="0.2">
      <c r="A5625" s="142">
        <v>2421</v>
      </c>
      <c r="B5625" s="134" t="s">
        <v>5045</v>
      </c>
      <c r="C5625" s="133" t="s">
        <v>3356</v>
      </c>
      <c r="D5625" s="153">
        <v>9</v>
      </c>
      <c r="E5625" s="153">
        <v>1.4862</v>
      </c>
      <c r="F5625" s="127">
        <f t="shared" si="50"/>
        <v>13.37</v>
      </c>
      <c r="G5625" s="144"/>
    </row>
    <row r="5626" spans="1:7" x14ac:dyDescent="0.2">
      <c r="A5626" s="142">
        <v>2417</v>
      </c>
      <c r="B5626" s="134" t="s">
        <v>3820</v>
      </c>
      <c r="C5626" s="133" t="s">
        <v>3356</v>
      </c>
      <c r="D5626" s="137">
        <v>28.06</v>
      </c>
      <c r="E5626" s="153">
        <v>0.2041</v>
      </c>
      <c r="F5626" s="127">
        <f t="shared" si="50"/>
        <v>5.72</v>
      </c>
      <c r="G5626" s="144"/>
    </row>
    <row r="5627" spans="1:7" x14ac:dyDescent="0.2">
      <c r="A5627" s="142">
        <v>2246</v>
      </c>
      <c r="B5627" s="134" t="s">
        <v>3954</v>
      </c>
      <c r="C5627" s="133" t="s">
        <v>3356</v>
      </c>
      <c r="D5627" s="137">
        <v>21.66</v>
      </c>
      <c r="E5627" s="153">
        <v>0.11459999999999999</v>
      </c>
      <c r="F5627" s="127">
        <f t="shared" si="50"/>
        <v>2.48</v>
      </c>
      <c r="G5627" s="144"/>
    </row>
    <row r="5628" spans="1:7" x14ac:dyDescent="0.2">
      <c r="A5628" s="142">
        <v>1672</v>
      </c>
      <c r="B5628" s="134" t="s">
        <v>3849</v>
      </c>
      <c r="C5628" s="133" t="s">
        <v>3307</v>
      </c>
      <c r="D5628" s="137">
        <v>2.3199999999999998</v>
      </c>
      <c r="E5628" s="153">
        <v>0.25509999999999999</v>
      </c>
      <c r="F5628" s="127">
        <f t="shared" si="50"/>
        <v>0.59</v>
      </c>
      <c r="G5628" s="144"/>
    </row>
    <row r="5629" spans="1:7" x14ac:dyDescent="0.2">
      <c r="A5629" s="142">
        <v>1264</v>
      </c>
      <c r="B5629" s="134" t="s">
        <v>3964</v>
      </c>
      <c r="C5629" s="133" t="s">
        <v>3307</v>
      </c>
      <c r="D5629" s="137">
        <v>13.34</v>
      </c>
      <c r="E5629" s="153">
        <v>5.0999999999999997E-2</v>
      </c>
      <c r="F5629" s="127">
        <f t="shared" si="50"/>
        <v>0.68</v>
      </c>
      <c r="G5629" s="144"/>
    </row>
    <row r="5630" spans="1:7" x14ac:dyDescent="0.2">
      <c r="A5630" s="142">
        <v>1334</v>
      </c>
      <c r="B5630" s="134" t="s">
        <v>3965</v>
      </c>
      <c r="C5630" s="133" t="s">
        <v>3307</v>
      </c>
      <c r="D5630" s="137">
        <v>10.44</v>
      </c>
      <c r="E5630" s="153">
        <v>0.2334</v>
      </c>
      <c r="F5630" s="127">
        <f t="shared" si="50"/>
        <v>2.4300000000000002</v>
      </c>
      <c r="G5630" s="144"/>
    </row>
    <row r="5631" spans="1:7" x14ac:dyDescent="0.2">
      <c r="A5631" s="142">
        <v>2904</v>
      </c>
      <c r="B5631" s="134" t="s">
        <v>3418</v>
      </c>
      <c r="C5631" s="133" t="s">
        <v>3307</v>
      </c>
      <c r="D5631" s="153">
        <v>73.03</v>
      </c>
      <c r="E5631" s="153">
        <v>1</v>
      </c>
      <c r="F5631" s="127">
        <f t="shared" si="50"/>
        <v>73.03</v>
      </c>
      <c r="G5631" s="144"/>
    </row>
    <row r="5632" spans="1:7" x14ac:dyDescent="0.2">
      <c r="A5632" s="142">
        <v>2150</v>
      </c>
      <c r="B5632" s="134" t="s">
        <v>5043</v>
      </c>
      <c r="C5632" s="133" t="s">
        <v>3356</v>
      </c>
      <c r="D5632" s="153">
        <v>8</v>
      </c>
      <c r="E5632" s="153">
        <v>0.33910000000000001</v>
      </c>
      <c r="F5632" s="127">
        <f t="shared" si="50"/>
        <v>2.71</v>
      </c>
      <c r="G5632" s="144"/>
    </row>
    <row r="5633" spans="1:7" x14ac:dyDescent="0.2">
      <c r="A5633" s="142">
        <v>2719</v>
      </c>
      <c r="B5633" s="134" t="s">
        <v>4009</v>
      </c>
      <c r="C5633" s="133" t="s">
        <v>3356</v>
      </c>
      <c r="D5633" s="153">
        <v>8.31</v>
      </c>
      <c r="E5633" s="153">
        <v>0.3463</v>
      </c>
      <c r="F5633" s="127">
        <f t="shared" si="50"/>
        <v>2.87</v>
      </c>
      <c r="G5633" s="144"/>
    </row>
    <row r="5634" spans="1:7" x14ac:dyDescent="0.2">
      <c r="A5634" s="142">
        <v>2436</v>
      </c>
      <c r="B5634" s="134" t="s">
        <v>4108</v>
      </c>
      <c r="C5634" s="133" t="s">
        <v>3356</v>
      </c>
      <c r="D5634" s="153">
        <v>7.59</v>
      </c>
      <c r="E5634" s="153">
        <v>0.18029999999999999</v>
      </c>
      <c r="F5634" s="127">
        <f t="shared" si="50"/>
        <v>1.36</v>
      </c>
      <c r="G5634" s="144"/>
    </row>
    <row r="5635" spans="1:7" x14ac:dyDescent="0.2">
      <c r="A5635" s="142">
        <v>261602</v>
      </c>
      <c r="B5635" s="134" t="s">
        <v>3789</v>
      </c>
      <c r="C5635" s="133" t="s">
        <v>3353</v>
      </c>
      <c r="D5635" s="153">
        <v>20.100000000000001</v>
      </c>
      <c r="E5635" s="153">
        <v>0.64</v>
      </c>
      <c r="F5635" s="127">
        <f t="shared" si="50"/>
        <v>12.86</v>
      </c>
      <c r="G5635" s="144"/>
    </row>
    <row r="5636" spans="1:7" x14ac:dyDescent="0.2">
      <c r="A5636" s="311" t="s">
        <v>4125</v>
      </c>
      <c r="B5636" s="311"/>
      <c r="C5636" s="311"/>
      <c r="D5636" s="311"/>
      <c r="E5636" s="311"/>
      <c r="F5636" s="165">
        <f>SUM(F5622:F5635)</f>
        <v>305.17</v>
      </c>
      <c r="G5636" s="144"/>
    </row>
    <row r="5637" spans="1:7" x14ac:dyDescent="0.2">
      <c r="G5637" s="144"/>
    </row>
    <row r="5638" spans="1:7" x14ac:dyDescent="0.2">
      <c r="A5638" s="312" t="s">
        <v>4124</v>
      </c>
      <c r="B5638" s="312"/>
      <c r="C5638" s="312"/>
      <c r="D5638" s="312"/>
      <c r="E5638" s="312"/>
      <c r="F5638" s="173">
        <f>F5636+G5619</f>
        <v>339.40000000000003</v>
      </c>
      <c r="G5638" s="144"/>
    </row>
    <row r="5639" spans="1:7" x14ac:dyDescent="0.2">
      <c r="A5639" s="312" t="s">
        <v>4742</v>
      </c>
      <c r="B5639" s="312"/>
      <c r="C5639" s="312"/>
      <c r="D5639" s="312"/>
      <c r="E5639" s="313"/>
      <c r="F5639" s="180">
        <f>TRUNC('compos apresentar'!F5638*bdi!$D$19,2)</f>
        <v>69.03</v>
      </c>
      <c r="G5639" s="144"/>
    </row>
    <row r="5640" spans="1:7" x14ac:dyDescent="0.2">
      <c r="A5640" s="312" t="s">
        <v>4123</v>
      </c>
      <c r="B5640" s="312"/>
      <c r="C5640" s="312"/>
      <c r="D5640" s="312"/>
      <c r="E5640" s="312"/>
      <c r="F5640" s="179">
        <f>SUM(F5638:F5639)</f>
        <v>408.43000000000006</v>
      </c>
      <c r="G5640" s="144"/>
    </row>
    <row r="5641" spans="1:7" x14ac:dyDescent="0.2">
      <c r="A5641" s="178"/>
      <c r="B5641" s="178"/>
      <c r="C5641" s="178"/>
      <c r="D5641" s="178"/>
      <c r="E5641" s="178"/>
      <c r="F5641" s="178"/>
      <c r="G5641" s="144"/>
    </row>
    <row r="5642" spans="1:7" ht="21" x14ac:dyDescent="0.2">
      <c r="A5642" s="314" t="s">
        <v>5046</v>
      </c>
      <c r="B5642" s="314"/>
      <c r="C5642" s="314"/>
      <c r="D5642" s="314"/>
      <c r="E5642" s="314"/>
      <c r="F5642" s="314"/>
      <c r="G5642" s="175" t="s">
        <v>4131</v>
      </c>
    </row>
    <row r="5643" spans="1:7" x14ac:dyDescent="0.2">
      <c r="G5643" s="144"/>
    </row>
    <row r="5644" spans="1:7" ht="21" x14ac:dyDescent="0.2">
      <c r="A5644" s="175" t="s">
        <v>4118</v>
      </c>
      <c r="B5644" s="174" t="s">
        <v>4117</v>
      </c>
      <c r="C5644" s="171" t="s">
        <v>4114</v>
      </c>
      <c r="D5644" s="171" t="s">
        <v>4113</v>
      </c>
      <c r="E5644" s="171" t="s">
        <v>4112</v>
      </c>
      <c r="F5644" s="182" t="s">
        <v>4116</v>
      </c>
      <c r="G5644" s="181" t="s">
        <v>4115</v>
      </c>
    </row>
    <row r="5645" spans="1:7" x14ac:dyDescent="0.2">
      <c r="A5645" s="162">
        <v>5</v>
      </c>
      <c r="B5645" s="128" t="s">
        <v>4140</v>
      </c>
      <c r="C5645" s="148">
        <v>5.12</v>
      </c>
      <c r="D5645" s="148">
        <v>11.16</v>
      </c>
      <c r="E5645" s="83">
        <v>117.99</v>
      </c>
      <c r="F5645" s="127">
        <v>1</v>
      </c>
      <c r="G5645" s="161">
        <f>TRUNC(F5645*D5645,2)</f>
        <v>11.16</v>
      </c>
    </row>
    <row r="5646" spans="1:7" x14ac:dyDescent="0.2">
      <c r="A5646" s="149">
        <v>4</v>
      </c>
      <c r="B5646" s="138" t="s">
        <v>3794</v>
      </c>
      <c r="C5646" s="148">
        <v>8.56</v>
      </c>
      <c r="D5646" s="148">
        <v>18.649999999999999</v>
      </c>
      <c r="E5646" s="83">
        <v>117.99</v>
      </c>
      <c r="F5646" s="137">
        <v>2.4885000000000002</v>
      </c>
      <c r="G5646" s="161">
        <f>TRUNC(F5646*D5646,2)</f>
        <v>46.41</v>
      </c>
    </row>
    <row r="5647" spans="1:7" x14ac:dyDescent="0.2">
      <c r="A5647" s="311" t="s">
        <v>4138</v>
      </c>
      <c r="B5647" s="311"/>
      <c r="C5647" s="311"/>
      <c r="D5647" s="311"/>
      <c r="E5647" s="311"/>
      <c r="F5647" s="311"/>
      <c r="G5647" s="155">
        <f>SUM(G5645:G5646)</f>
        <v>57.569999999999993</v>
      </c>
    </row>
    <row r="5648" spans="1:7" x14ac:dyDescent="0.2">
      <c r="G5648" s="144"/>
    </row>
    <row r="5649" spans="1:7" ht="21" x14ac:dyDescent="0.2">
      <c r="A5649" s="175" t="s">
        <v>4118</v>
      </c>
      <c r="B5649" s="174" t="s">
        <v>4130</v>
      </c>
      <c r="C5649" s="171" t="s">
        <v>4129</v>
      </c>
      <c r="D5649" s="171" t="s">
        <v>4128</v>
      </c>
      <c r="E5649" s="171" t="s">
        <v>4116</v>
      </c>
      <c r="F5649" s="173" t="s">
        <v>4127</v>
      </c>
      <c r="G5649" s="144"/>
    </row>
    <row r="5650" spans="1:7" x14ac:dyDescent="0.2">
      <c r="A5650" s="226">
        <v>104</v>
      </c>
      <c r="B5650" s="156" t="s">
        <v>3377</v>
      </c>
      <c r="C5650" s="155" t="s">
        <v>3362</v>
      </c>
      <c r="D5650" s="155">
        <v>146.28</v>
      </c>
      <c r="E5650" s="155">
        <v>9.7000000000000003E-3</v>
      </c>
      <c r="F5650" s="127">
        <f t="shared" ref="F5650:F5657" si="51">TRUNC(E5650*D5650,2)</f>
        <v>1.41</v>
      </c>
      <c r="G5650" s="144"/>
    </row>
    <row r="5651" spans="1:7" x14ac:dyDescent="0.2">
      <c r="A5651" s="226">
        <v>1221</v>
      </c>
      <c r="B5651" s="156" t="s">
        <v>3376</v>
      </c>
      <c r="C5651" s="155" t="s">
        <v>3356</v>
      </c>
      <c r="D5651" s="155">
        <v>0.82</v>
      </c>
      <c r="E5651" s="155">
        <v>0.73</v>
      </c>
      <c r="F5651" s="127">
        <f t="shared" si="51"/>
        <v>0.59</v>
      </c>
      <c r="G5651" s="144"/>
    </row>
    <row r="5652" spans="1:7" x14ac:dyDescent="0.2">
      <c r="A5652" s="226">
        <v>1215</v>
      </c>
      <c r="B5652" s="156" t="s">
        <v>3387</v>
      </c>
      <c r="C5652" s="155" t="s">
        <v>3356</v>
      </c>
      <c r="D5652" s="155">
        <v>0.54</v>
      </c>
      <c r="E5652" s="155">
        <v>2.67</v>
      </c>
      <c r="F5652" s="127">
        <f t="shared" si="51"/>
        <v>1.44</v>
      </c>
      <c r="G5652" s="144"/>
    </row>
    <row r="5653" spans="1:7" x14ac:dyDescent="0.2">
      <c r="A5653" s="226">
        <v>2470</v>
      </c>
      <c r="B5653" s="156" t="s">
        <v>5047</v>
      </c>
      <c r="C5653" s="155" t="s">
        <v>3356</v>
      </c>
      <c r="D5653" s="155">
        <v>8.4600000000000009</v>
      </c>
      <c r="E5653" s="155">
        <v>3.5478000000000001</v>
      </c>
      <c r="F5653" s="127">
        <f t="shared" si="51"/>
        <v>30.01</v>
      </c>
      <c r="G5653" s="144"/>
    </row>
    <row r="5654" spans="1:7" x14ac:dyDescent="0.2">
      <c r="A5654" s="226">
        <v>2423</v>
      </c>
      <c r="B5654" s="156" t="s">
        <v>5048</v>
      </c>
      <c r="C5654" s="155" t="s">
        <v>3356</v>
      </c>
      <c r="D5654" s="155">
        <v>8.17</v>
      </c>
      <c r="E5654" s="155">
        <v>7.9390000000000001</v>
      </c>
      <c r="F5654" s="127">
        <f t="shared" si="51"/>
        <v>64.86</v>
      </c>
      <c r="G5654" s="144"/>
    </row>
    <row r="5655" spans="1:7" x14ac:dyDescent="0.2">
      <c r="A5655" s="226">
        <v>2372</v>
      </c>
      <c r="B5655" s="156" t="s">
        <v>5049</v>
      </c>
      <c r="C5655" s="155" t="s">
        <v>3356</v>
      </c>
      <c r="D5655" s="155">
        <v>9.1</v>
      </c>
      <c r="E5655" s="155">
        <v>13.320600000000001</v>
      </c>
      <c r="F5655" s="127">
        <f t="shared" si="51"/>
        <v>121.21</v>
      </c>
      <c r="G5655" s="144"/>
    </row>
    <row r="5656" spans="1:7" ht="22.5" x14ac:dyDescent="0.2">
      <c r="A5656" s="226">
        <v>11552</v>
      </c>
      <c r="B5656" s="156" t="s">
        <v>5050</v>
      </c>
      <c r="C5656" s="155" t="s">
        <v>255</v>
      </c>
      <c r="D5656" s="155">
        <v>6</v>
      </c>
      <c r="E5656" s="155">
        <v>1.306</v>
      </c>
      <c r="F5656" s="127">
        <f t="shared" si="51"/>
        <v>7.83</v>
      </c>
      <c r="G5656" s="144"/>
    </row>
    <row r="5657" spans="1:7" x14ac:dyDescent="0.2">
      <c r="A5657" s="226">
        <v>2898</v>
      </c>
      <c r="B5657" s="156" t="s">
        <v>3418</v>
      </c>
      <c r="C5657" s="155" t="s">
        <v>3307</v>
      </c>
      <c r="D5657" s="155">
        <v>69.84</v>
      </c>
      <c r="E5657" s="155">
        <v>1</v>
      </c>
      <c r="F5657" s="127">
        <f t="shared" si="51"/>
        <v>69.84</v>
      </c>
      <c r="G5657" s="144"/>
    </row>
    <row r="5658" spans="1:7" ht="22.5" x14ac:dyDescent="0.2">
      <c r="A5658" s="129">
        <v>2529</v>
      </c>
      <c r="B5658" s="128" t="s">
        <v>5051</v>
      </c>
      <c r="C5658" s="127" t="s">
        <v>3307</v>
      </c>
      <c r="D5658" s="127">
        <v>3.59</v>
      </c>
      <c r="E5658" s="127">
        <v>2</v>
      </c>
      <c r="F5658" s="127">
        <f>TRUNC(E5658*D5658,2)</f>
        <v>7.18</v>
      </c>
      <c r="G5658" s="144"/>
    </row>
    <row r="5659" spans="1:7" x14ac:dyDescent="0.2">
      <c r="A5659" s="311" t="s">
        <v>4125</v>
      </c>
      <c r="B5659" s="311"/>
      <c r="C5659" s="311"/>
      <c r="D5659" s="311"/>
      <c r="E5659" s="311"/>
      <c r="F5659" s="165">
        <f>SUM(F5650:F5658)</f>
        <v>304.37</v>
      </c>
      <c r="G5659" s="144"/>
    </row>
    <row r="5660" spans="1:7" x14ac:dyDescent="0.2">
      <c r="G5660" s="144"/>
    </row>
    <row r="5661" spans="1:7" x14ac:dyDescent="0.2">
      <c r="A5661" s="312" t="s">
        <v>4124</v>
      </c>
      <c r="B5661" s="312"/>
      <c r="C5661" s="312"/>
      <c r="D5661" s="312"/>
      <c r="E5661" s="312"/>
      <c r="F5661" s="173">
        <f>F5659+G5647</f>
        <v>361.94</v>
      </c>
      <c r="G5661" s="144"/>
    </row>
    <row r="5662" spans="1:7" x14ac:dyDescent="0.2">
      <c r="A5662" s="312" t="s">
        <v>4742</v>
      </c>
      <c r="B5662" s="312"/>
      <c r="C5662" s="312"/>
      <c r="D5662" s="312"/>
      <c r="E5662" s="313"/>
      <c r="F5662" s="180">
        <f>TRUNC('compos apresentar'!F5661*bdi!$D$19,2)</f>
        <v>73.61</v>
      </c>
      <c r="G5662" s="144"/>
    </row>
    <row r="5663" spans="1:7" x14ac:dyDescent="0.2">
      <c r="A5663" s="312" t="s">
        <v>4123</v>
      </c>
      <c r="B5663" s="312"/>
      <c r="C5663" s="312"/>
      <c r="D5663" s="312"/>
      <c r="E5663" s="312"/>
      <c r="F5663" s="179">
        <f>SUM(F5661:F5662)</f>
        <v>435.55</v>
      </c>
      <c r="G5663" s="144"/>
    </row>
    <row r="5664" spans="1:7" x14ac:dyDescent="0.2">
      <c r="A5664" s="178"/>
      <c r="B5664" s="178"/>
      <c r="C5664" s="178"/>
      <c r="D5664" s="178"/>
      <c r="E5664" s="178"/>
      <c r="F5664" s="178"/>
      <c r="G5664" s="144"/>
    </row>
    <row r="5665" spans="1:7" x14ac:dyDescent="0.2">
      <c r="G5665" s="144"/>
    </row>
    <row r="5666" spans="1:7" ht="28.9" customHeight="1" x14ac:dyDescent="0.2">
      <c r="A5666" s="317" t="s">
        <v>4524</v>
      </c>
      <c r="B5666" s="317"/>
      <c r="C5666" s="317"/>
      <c r="D5666" s="317"/>
      <c r="E5666" s="317"/>
      <c r="F5666" s="317"/>
      <c r="G5666" s="194" t="s">
        <v>4155</v>
      </c>
    </row>
    <row r="5667" spans="1:7" x14ac:dyDescent="0.2">
      <c r="G5667" s="144"/>
    </row>
    <row r="5668" spans="1:7" ht="21" x14ac:dyDescent="0.2">
      <c r="A5668" s="175" t="s">
        <v>4118</v>
      </c>
      <c r="B5668" s="174" t="s">
        <v>4117</v>
      </c>
      <c r="C5668" s="171" t="s">
        <v>4114</v>
      </c>
      <c r="D5668" s="171" t="s">
        <v>4113</v>
      </c>
      <c r="E5668" s="171" t="s">
        <v>4112</v>
      </c>
      <c r="F5668" s="182" t="s">
        <v>4116</v>
      </c>
      <c r="G5668" s="181" t="s">
        <v>4115</v>
      </c>
    </row>
    <row r="5669" spans="1:7" ht="22.5" x14ac:dyDescent="0.2">
      <c r="A5669" s="157">
        <v>88247</v>
      </c>
      <c r="B5669" s="131" t="s">
        <v>4440</v>
      </c>
      <c r="C5669" s="148">
        <v>5.65</v>
      </c>
      <c r="D5669" s="148">
        <v>12.31</v>
      </c>
      <c r="E5669" s="83">
        <v>117.99</v>
      </c>
      <c r="F5669" s="130">
        <v>0.24099999999999999</v>
      </c>
      <c r="G5669" s="161">
        <f>TRUNC(F5669*D5669,2)</f>
        <v>2.96</v>
      </c>
    </row>
    <row r="5670" spans="1:7" x14ac:dyDescent="0.2">
      <c r="A5670" s="154">
        <v>88264</v>
      </c>
      <c r="B5670" s="134" t="s">
        <v>3955</v>
      </c>
      <c r="C5670" s="152">
        <v>8.56</v>
      </c>
      <c r="D5670" s="152">
        <v>18.649999999999999</v>
      </c>
      <c r="E5670" s="83">
        <v>117.99</v>
      </c>
      <c r="F5670" s="133">
        <v>0.27029999999999998</v>
      </c>
      <c r="G5670" s="161">
        <f>TRUNC(F5670*D5670,2)</f>
        <v>5.04</v>
      </c>
    </row>
    <row r="5671" spans="1:7" x14ac:dyDescent="0.2">
      <c r="A5671" s="311" t="s">
        <v>4138</v>
      </c>
      <c r="B5671" s="311"/>
      <c r="C5671" s="311"/>
      <c r="D5671" s="311"/>
      <c r="E5671" s="311"/>
      <c r="F5671" s="311"/>
      <c r="G5671" s="155">
        <f>SUM(G5669:G5670)</f>
        <v>8</v>
      </c>
    </row>
    <row r="5672" spans="1:7" x14ac:dyDescent="0.2">
      <c r="G5672" s="144"/>
    </row>
    <row r="5673" spans="1:7" ht="21" x14ac:dyDescent="0.2">
      <c r="A5673" s="175" t="s">
        <v>4118</v>
      </c>
      <c r="B5673" s="174" t="s">
        <v>4130</v>
      </c>
      <c r="C5673" s="171" t="s">
        <v>4129</v>
      </c>
      <c r="D5673" s="171" t="s">
        <v>4128</v>
      </c>
      <c r="E5673" s="171" t="s">
        <v>4116</v>
      </c>
      <c r="F5673" s="173" t="s">
        <v>4127</v>
      </c>
      <c r="G5673" s="144"/>
    </row>
    <row r="5674" spans="1:7" ht="33.75" x14ac:dyDescent="0.2">
      <c r="A5674" s="132">
        <v>3379</v>
      </c>
      <c r="B5674" s="128" t="s">
        <v>3894</v>
      </c>
      <c r="C5674" s="127" t="s">
        <v>3287</v>
      </c>
      <c r="D5674" s="130">
        <v>56.81</v>
      </c>
      <c r="E5674" s="127">
        <v>1.1476999999999999</v>
      </c>
      <c r="F5674" s="127">
        <f>TRUNC(E5674*D5674,2)</f>
        <v>65.2</v>
      </c>
      <c r="G5674" s="144"/>
    </row>
    <row r="5675" spans="1:7" x14ac:dyDescent="0.2">
      <c r="A5675" s="311" t="s">
        <v>4125</v>
      </c>
      <c r="B5675" s="311"/>
      <c r="C5675" s="311"/>
      <c r="D5675" s="311"/>
      <c r="E5675" s="311"/>
      <c r="F5675" s="165">
        <f>F5674</f>
        <v>65.2</v>
      </c>
      <c r="G5675" s="144"/>
    </row>
    <row r="5676" spans="1:7" x14ac:dyDescent="0.2">
      <c r="G5676" s="144"/>
    </row>
    <row r="5677" spans="1:7" x14ac:dyDescent="0.2">
      <c r="A5677" s="312" t="s">
        <v>4124</v>
      </c>
      <c r="B5677" s="312"/>
      <c r="C5677" s="312"/>
      <c r="D5677" s="312"/>
      <c r="E5677" s="312"/>
      <c r="F5677" s="173">
        <f>F5675+G5671</f>
        <v>73.2</v>
      </c>
      <c r="G5677" s="144"/>
    </row>
    <row r="5678" spans="1:7" ht="12.75" customHeight="1" x14ac:dyDescent="0.2">
      <c r="A5678" s="312" t="s">
        <v>4742</v>
      </c>
      <c r="B5678" s="312"/>
      <c r="C5678" s="312"/>
      <c r="D5678" s="312"/>
      <c r="E5678" s="313"/>
      <c r="F5678" s="180">
        <f>TRUNC('compos apresentar'!F5677*bdi!$D$19,2)</f>
        <v>14.88</v>
      </c>
      <c r="G5678" s="144"/>
    </row>
    <row r="5679" spans="1:7" x14ac:dyDescent="0.2">
      <c r="A5679" s="312" t="s">
        <v>4123</v>
      </c>
      <c r="B5679" s="312"/>
      <c r="C5679" s="312"/>
      <c r="D5679" s="312"/>
      <c r="E5679" s="312"/>
      <c r="F5679" s="179">
        <f>SUM(F5677:F5678)</f>
        <v>88.08</v>
      </c>
      <c r="G5679" s="144"/>
    </row>
    <row r="5680" spans="1:7" x14ac:dyDescent="0.2">
      <c r="A5680" s="178"/>
      <c r="B5680" s="178"/>
      <c r="C5680" s="178"/>
      <c r="D5680" s="178"/>
      <c r="E5680" s="178"/>
      <c r="F5680" s="178"/>
      <c r="G5680" s="144"/>
    </row>
    <row r="5681" spans="1:7" ht="31.5" x14ac:dyDescent="0.2">
      <c r="A5681" s="318" t="s">
        <v>4523</v>
      </c>
      <c r="B5681" s="319"/>
      <c r="C5681" s="319"/>
      <c r="D5681" s="319"/>
      <c r="E5681" s="319"/>
      <c r="F5681" s="320"/>
      <c r="G5681" s="183" t="s">
        <v>4385</v>
      </c>
    </row>
    <row r="5682" spans="1:7" x14ac:dyDescent="0.2">
      <c r="G5682" s="144"/>
    </row>
    <row r="5683" spans="1:7" ht="21" x14ac:dyDescent="0.2">
      <c r="A5683" s="175" t="s">
        <v>4118</v>
      </c>
      <c r="B5683" s="174" t="s">
        <v>4117</v>
      </c>
      <c r="C5683" s="171" t="s">
        <v>4114</v>
      </c>
      <c r="D5683" s="171" t="s">
        <v>4113</v>
      </c>
      <c r="E5683" s="171" t="s">
        <v>4112</v>
      </c>
      <c r="F5683" s="182" t="s">
        <v>4116</v>
      </c>
      <c r="G5683" s="181" t="s">
        <v>4115</v>
      </c>
    </row>
    <row r="5684" spans="1:7" ht="22.5" x14ac:dyDescent="0.2">
      <c r="A5684" s="157">
        <v>88247</v>
      </c>
      <c r="B5684" s="131" t="s">
        <v>4440</v>
      </c>
      <c r="C5684" s="148">
        <v>5.65</v>
      </c>
      <c r="D5684" s="148">
        <v>12.31</v>
      </c>
      <c r="E5684" s="83">
        <v>117.99</v>
      </c>
      <c r="F5684" s="141">
        <v>0.4</v>
      </c>
      <c r="G5684" s="161">
        <f>TRUNC(F5684*D5684,2)</f>
        <v>4.92</v>
      </c>
    </row>
    <row r="5685" spans="1:7" x14ac:dyDescent="0.2">
      <c r="A5685" s="154">
        <v>88264</v>
      </c>
      <c r="B5685" s="134" t="s">
        <v>3955</v>
      </c>
      <c r="C5685" s="152">
        <v>8.56</v>
      </c>
      <c r="D5685" s="152">
        <v>18.649999999999999</v>
      </c>
      <c r="E5685" s="83">
        <v>117.99</v>
      </c>
      <c r="F5685" s="153">
        <v>0.40310000000000001</v>
      </c>
      <c r="G5685" s="161">
        <f>TRUNC(F5685*D5685,2)</f>
        <v>7.51</v>
      </c>
    </row>
    <row r="5686" spans="1:7" x14ac:dyDescent="0.2">
      <c r="A5686" s="311" t="s">
        <v>4138</v>
      </c>
      <c r="B5686" s="311"/>
      <c r="C5686" s="311"/>
      <c r="D5686" s="311"/>
      <c r="E5686" s="311"/>
      <c r="F5686" s="311"/>
      <c r="G5686" s="155">
        <f>SUM(G5684:G5685)</f>
        <v>12.43</v>
      </c>
    </row>
    <row r="5687" spans="1:7" x14ac:dyDescent="0.2">
      <c r="G5687" s="144"/>
    </row>
    <row r="5688" spans="1:7" ht="21" x14ac:dyDescent="0.2">
      <c r="A5688" s="175" t="s">
        <v>4118</v>
      </c>
      <c r="B5688" s="174" t="s">
        <v>4130</v>
      </c>
      <c r="C5688" s="171" t="s">
        <v>4129</v>
      </c>
      <c r="D5688" s="171" t="s">
        <v>4128</v>
      </c>
      <c r="E5688" s="171" t="s">
        <v>4116</v>
      </c>
      <c r="F5688" s="173" t="s">
        <v>4127</v>
      </c>
      <c r="G5688" s="144"/>
    </row>
    <row r="5689" spans="1:7" x14ac:dyDescent="0.2">
      <c r="A5689" s="132">
        <v>3330</v>
      </c>
      <c r="B5689" s="131" t="s">
        <v>4522</v>
      </c>
      <c r="C5689" s="130" t="s">
        <v>3307</v>
      </c>
      <c r="D5689" s="141">
        <v>75.03</v>
      </c>
      <c r="E5689" s="127">
        <v>1.0072000000000001</v>
      </c>
      <c r="F5689" s="127">
        <f>TRUNC(E5689*D5689,2)</f>
        <v>75.569999999999993</v>
      </c>
      <c r="G5689" s="144"/>
    </row>
    <row r="5690" spans="1:7" x14ac:dyDescent="0.2">
      <c r="A5690" s="311" t="s">
        <v>4125</v>
      </c>
      <c r="B5690" s="311"/>
      <c r="C5690" s="311"/>
      <c r="D5690" s="311"/>
      <c r="E5690" s="311"/>
      <c r="F5690" s="165">
        <f>F5689</f>
        <v>75.569999999999993</v>
      </c>
      <c r="G5690" s="144"/>
    </row>
    <row r="5691" spans="1:7" x14ac:dyDescent="0.2">
      <c r="G5691" s="144"/>
    </row>
    <row r="5692" spans="1:7" x14ac:dyDescent="0.2">
      <c r="A5692" s="312" t="s">
        <v>4124</v>
      </c>
      <c r="B5692" s="312"/>
      <c r="C5692" s="312"/>
      <c r="D5692" s="312"/>
      <c r="E5692" s="312"/>
      <c r="F5692" s="173">
        <f>F5690+G5686</f>
        <v>88</v>
      </c>
      <c r="G5692" s="144"/>
    </row>
    <row r="5693" spans="1:7" ht="12.75" customHeight="1" x14ac:dyDescent="0.2">
      <c r="A5693" s="312" t="s">
        <v>4742</v>
      </c>
      <c r="B5693" s="312"/>
      <c r="C5693" s="312"/>
      <c r="D5693" s="312"/>
      <c r="E5693" s="313"/>
      <c r="F5693" s="180">
        <f>TRUNC('compos apresentar'!F5692*bdi!$D$19,2)</f>
        <v>17.89</v>
      </c>
      <c r="G5693" s="144"/>
    </row>
    <row r="5694" spans="1:7" x14ac:dyDescent="0.2">
      <c r="A5694" s="312" t="s">
        <v>4123</v>
      </c>
      <c r="B5694" s="312"/>
      <c r="C5694" s="312"/>
      <c r="D5694" s="312"/>
      <c r="E5694" s="312"/>
      <c r="F5694" s="179">
        <f>SUM(F5692:F5693)</f>
        <v>105.89</v>
      </c>
      <c r="G5694" s="144"/>
    </row>
    <row r="5695" spans="1:7" x14ac:dyDescent="0.2">
      <c r="A5695" s="178"/>
      <c r="B5695" s="178"/>
      <c r="C5695" s="178"/>
      <c r="D5695" s="178"/>
      <c r="E5695" s="178"/>
      <c r="F5695" s="178"/>
      <c r="G5695" s="144"/>
    </row>
    <row r="5696" spans="1:7" ht="21" x14ac:dyDescent="0.2">
      <c r="A5696" s="191" t="s">
        <v>2419</v>
      </c>
      <c r="B5696" s="315" t="s">
        <v>4521</v>
      </c>
      <c r="C5696" s="315"/>
      <c r="D5696" s="315"/>
      <c r="E5696" s="315"/>
      <c r="F5696" s="315"/>
      <c r="G5696" s="183" t="s">
        <v>255</v>
      </c>
    </row>
    <row r="5697" spans="1:7" x14ac:dyDescent="0.2">
      <c r="G5697" s="144"/>
    </row>
    <row r="5698" spans="1:7" ht="21" x14ac:dyDescent="0.2">
      <c r="A5698" s="175" t="s">
        <v>4118</v>
      </c>
      <c r="B5698" s="174" t="s">
        <v>4117</v>
      </c>
      <c r="C5698" s="171" t="s">
        <v>4114</v>
      </c>
      <c r="D5698" s="171" t="s">
        <v>4113</v>
      </c>
      <c r="E5698" s="171" t="s">
        <v>4112</v>
      </c>
      <c r="F5698" s="182" t="s">
        <v>4116</v>
      </c>
      <c r="G5698" s="181" t="s">
        <v>4115</v>
      </c>
    </row>
    <row r="5699" spans="1:7" ht="22.5" x14ac:dyDescent="0.2">
      <c r="A5699" s="157">
        <v>88247</v>
      </c>
      <c r="B5699" s="131" t="s">
        <v>4440</v>
      </c>
      <c r="C5699" s="148">
        <v>5.65</v>
      </c>
      <c r="D5699" s="148">
        <v>12.31</v>
      </c>
      <c r="E5699" s="83">
        <v>117.99</v>
      </c>
      <c r="F5699" s="141">
        <v>0.4</v>
      </c>
      <c r="G5699" s="161">
        <f>TRUNC(F5699*D5699,2)</f>
        <v>4.92</v>
      </c>
    </row>
    <row r="5700" spans="1:7" x14ac:dyDescent="0.2">
      <c r="A5700" s="154">
        <v>88264</v>
      </c>
      <c r="B5700" s="134" t="s">
        <v>3955</v>
      </c>
      <c r="C5700" s="152">
        <v>8.56</v>
      </c>
      <c r="D5700" s="152">
        <v>18.649999999999999</v>
      </c>
      <c r="E5700" s="83">
        <v>117.99</v>
      </c>
      <c r="F5700" s="153">
        <v>0.40310000000000001</v>
      </c>
      <c r="G5700" s="161">
        <f>TRUNC(F5700*D5700,2)</f>
        <v>7.51</v>
      </c>
    </row>
    <row r="5701" spans="1:7" x14ac:dyDescent="0.2">
      <c r="A5701" s="311" t="s">
        <v>4138</v>
      </c>
      <c r="B5701" s="311"/>
      <c r="C5701" s="311"/>
      <c r="D5701" s="311"/>
      <c r="E5701" s="311"/>
      <c r="F5701" s="311"/>
      <c r="G5701" s="155">
        <f>SUM(G5699:G5700)</f>
        <v>12.43</v>
      </c>
    </row>
    <row r="5702" spans="1:7" x14ac:dyDescent="0.2">
      <c r="G5702" s="144"/>
    </row>
    <row r="5703" spans="1:7" ht="21" x14ac:dyDescent="0.2">
      <c r="A5703" s="175" t="s">
        <v>4118</v>
      </c>
      <c r="B5703" s="174" t="s">
        <v>4130</v>
      </c>
      <c r="C5703" s="171" t="s">
        <v>4129</v>
      </c>
      <c r="D5703" s="171" t="s">
        <v>4128</v>
      </c>
      <c r="E5703" s="171" t="s">
        <v>4116</v>
      </c>
      <c r="F5703" s="173" t="s">
        <v>4127</v>
      </c>
      <c r="G5703" s="144"/>
    </row>
    <row r="5704" spans="1:7" ht="22.5" x14ac:dyDescent="0.2">
      <c r="A5704" s="132" t="s">
        <v>3893</v>
      </c>
      <c r="B5704" s="131" t="s">
        <v>3892</v>
      </c>
      <c r="C5704" s="130" t="s">
        <v>255</v>
      </c>
      <c r="D5704" s="141">
        <v>9.85</v>
      </c>
      <c r="E5704" s="127">
        <v>0.79</v>
      </c>
      <c r="F5704" s="127">
        <f>TRUNC(E5704*D5704,2)</f>
        <v>7.78</v>
      </c>
      <c r="G5704" s="144"/>
    </row>
    <row r="5705" spans="1:7" x14ac:dyDescent="0.2">
      <c r="A5705" s="311" t="s">
        <v>4125</v>
      </c>
      <c r="B5705" s="311"/>
      <c r="C5705" s="311"/>
      <c r="D5705" s="311"/>
      <c r="E5705" s="311"/>
      <c r="F5705" s="165">
        <f>F5704</f>
        <v>7.78</v>
      </c>
      <c r="G5705" s="144"/>
    </row>
    <row r="5706" spans="1:7" x14ac:dyDescent="0.2">
      <c r="G5706" s="144"/>
    </row>
    <row r="5707" spans="1:7" x14ac:dyDescent="0.2">
      <c r="A5707" s="312" t="s">
        <v>4124</v>
      </c>
      <c r="B5707" s="312"/>
      <c r="C5707" s="312"/>
      <c r="D5707" s="312"/>
      <c r="E5707" s="312"/>
      <c r="F5707" s="173">
        <f>F5705+G5701</f>
        <v>20.21</v>
      </c>
      <c r="G5707" s="144"/>
    </row>
    <row r="5708" spans="1:7" ht="12.75" customHeight="1" x14ac:dyDescent="0.2">
      <c r="A5708" s="312" t="s">
        <v>4742</v>
      </c>
      <c r="B5708" s="312"/>
      <c r="C5708" s="312"/>
      <c r="D5708" s="312"/>
      <c r="E5708" s="313"/>
      <c r="F5708" s="180">
        <f>TRUNC('compos apresentar'!F5707*bdi!$D$19,2)</f>
        <v>4.1100000000000003</v>
      </c>
      <c r="G5708" s="144"/>
    </row>
    <row r="5709" spans="1:7" x14ac:dyDescent="0.2">
      <c r="A5709" s="312" t="s">
        <v>4123</v>
      </c>
      <c r="B5709" s="312"/>
      <c r="C5709" s="312"/>
      <c r="D5709" s="312"/>
      <c r="E5709" s="312"/>
      <c r="F5709" s="179">
        <f>SUM(F5707:F5708)</f>
        <v>24.32</v>
      </c>
      <c r="G5709" s="144"/>
    </row>
    <row r="5710" spans="1:7" x14ac:dyDescent="0.2">
      <c r="G5710" s="144"/>
    </row>
    <row r="5711" spans="1:7" x14ac:dyDescent="0.2">
      <c r="G5711" s="144"/>
    </row>
    <row r="5712" spans="1:7" ht="21" x14ac:dyDescent="0.2">
      <c r="A5712" s="314" t="s">
        <v>4520</v>
      </c>
      <c r="B5712" s="314"/>
      <c r="C5712" s="314"/>
      <c r="D5712" s="314"/>
      <c r="E5712" s="314"/>
      <c r="F5712" s="314"/>
      <c r="G5712" s="175" t="s">
        <v>4155</v>
      </c>
    </row>
    <row r="5713" spans="1:7" x14ac:dyDescent="0.2">
      <c r="G5713" s="144"/>
    </row>
    <row r="5714" spans="1:7" ht="21" x14ac:dyDescent="0.2">
      <c r="A5714" s="175" t="s">
        <v>4118</v>
      </c>
      <c r="B5714" s="174" t="s">
        <v>4117</v>
      </c>
      <c r="C5714" s="171" t="s">
        <v>4114</v>
      </c>
      <c r="D5714" s="171" t="s">
        <v>4113</v>
      </c>
      <c r="E5714" s="171" t="s">
        <v>4112</v>
      </c>
      <c r="F5714" s="182" t="s">
        <v>4116</v>
      </c>
      <c r="G5714" s="181" t="s">
        <v>4115</v>
      </c>
    </row>
    <row r="5715" spans="1:7" x14ac:dyDescent="0.2">
      <c r="A5715" s="162">
        <v>8</v>
      </c>
      <c r="B5715" s="128" t="s">
        <v>4141</v>
      </c>
      <c r="C5715" s="152">
        <v>5.65</v>
      </c>
      <c r="D5715" s="152">
        <v>12.31</v>
      </c>
      <c r="E5715" s="83">
        <v>117.99</v>
      </c>
      <c r="F5715" s="127">
        <v>0.501</v>
      </c>
      <c r="G5715" s="161">
        <f>TRUNC(F5715*D5715,2)</f>
        <v>6.16</v>
      </c>
    </row>
    <row r="5716" spans="1:7" x14ac:dyDescent="0.2">
      <c r="A5716" s="149">
        <v>11</v>
      </c>
      <c r="B5716" s="138" t="s">
        <v>4146</v>
      </c>
      <c r="C5716" s="152">
        <v>8.56</v>
      </c>
      <c r="D5716" s="152">
        <v>18.649999999999999</v>
      </c>
      <c r="E5716" s="83">
        <v>117.99</v>
      </c>
      <c r="F5716" s="137">
        <v>0.50429999999999997</v>
      </c>
      <c r="G5716" s="161">
        <f>TRUNC(F5716*D5716,2)</f>
        <v>9.4</v>
      </c>
    </row>
    <row r="5717" spans="1:7" x14ac:dyDescent="0.2">
      <c r="A5717" s="311" t="s">
        <v>4138</v>
      </c>
      <c r="B5717" s="311"/>
      <c r="C5717" s="311"/>
      <c r="D5717" s="311"/>
      <c r="E5717" s="311"/>
      <c r="F5717" s="311"/>
      <c r="G5717" s="155">
        <f>SUM(G5715:G5716)</f>
        <v>15.56</v>
      </c>
    </row>
    <row r="5718" spans="1:7" x14ac:dyDescent="0.2">
      <c r="G5718" s="144"/>
    </row>
    <row r="5719" spans="1:7" ht="21" x14ac:dyDescent="0.2">
      <c r="A5719" s="175" t="s">
        <v>4118</v>
      </c>
      <c r="B5719" s="174" t="s">
        <v>4130</v>
      </c>
      <c r="C5719" s="171" t="s">
        <v>4129</v>
      </c>
      <c r="D5719" s="171" t="s">
        <v>4128</v>
      </c>
      <c r="E5719" s="171" t="s">
        <v>4116</v>
      </c>
      <c r="F5719" s="173" t="s">
        <v>4127</v>
      </c>
      <c r="G5719" s="144"/>
    </row>
    <row r="5720" spans="1:7" x14ac:dyDescent="0.2">
      <c r="A5720" s="129" t="s">
        <v>3891</v>
      </c>
      <c r="B5720" s="128" t="s">
        <v>3890</v>
      </c>
      <c r="C5720" s="127" t="s">
        <v>3287</v>
      </c>
      <c r="D5720" s="127">
        <v>110.15</v>
      </c>
      <c r="E5720" s="127">
        <v>0.99619999999999997</v>
      </c>
      <c r="F5720" s="127">
        <f>TRUNC(E5720*D5720,2)</f>
        <v>109.73</v>
      </c>
      <c r="G5720" s="144"/>
    </row>
    <row r="5721" spans="1:7" x14ac:dyDescent="0.2">
      <c r="A5721" s="139" t="s">
        <v>4154</v>
      </c>
      <c r="B5721" s="138" t="s">
        <v>4153</v>
      </c>
      <c r="C5721" s="137" t="s">
        <v>3290</v>
      </c>
      <c r="D5721" s="137">
        <v>0.38</v>
      </c>
      <c r="E5721" s="137" t="s">
        <v>4519</v>
      </c>
      <c r="F5721" s="127">
        <f>TRUNC(E5721*D5721,2)</f>
        <v>0.91</v>
      </c>
      <c r="G5721" s="144"/>
    </row>
    <row r="5722" spans="1:7" x14ac:dyDescent="0.2">
      <c r="A5722" s="311" t="s">
        <v>4125</v>
      </c>
      <c r="B5722" s="311"/>
      <c r="C5722" s="311"/>
      <c r="D5722" s="311"/>
      <c r="E5722" s="311"/>
      <c r="F5722" s="165">
        <f>SUM(F5720:F5721)</f>
        <v>110.64</v>
      </c>
      <c r="G5722" s="144"/>
    </row>
    <row r="5723" spans="1:7" x14ac:dyDescent="0.2">
      <c r="G5723" s="144"/>
    </row>
    <row r="5724" spans="1:7" x14ac:dyDescent="0.2">
      <c r="A5724" s="312" t="s">
        <v>4124</v>
      </c>
      <c r="B5724" s="312"/>
      <c r="C5724" s="312"/>
      <c r="D5724" s="312"/>
      <c r="E5724" s="312"/>
      <c r="F5724" s="173">
        <f>F5722+G5717</f>
        <v>126.2</v>
      </c>
      <c r="G5724" s="144"/>
    </row>
    <row r="5725" spans="1:7" ht="12.75" customHeight="1" x14ac:dyDescent="0.2">
      <c r="A5725" s="312" t="s">
        <v>4742</v>
      </c>
      <c r="B5725" s="312"/>
      <c r="C5725" s="312"/>
      <c r="D5725" s="312"/>
      <c r="E5725" s="313"/>
      <c r="F5725" s="180">
        <f>TRUNC('compos apresentar'!F5724*bdi!$D$19,2)</f>
        <v>25.66</v>
      </c>
      <c r="G5725" s="144"/>
    </row>
    <row r="5726" spans="1:7" x14ac:dyDescent="0.2">
      <c r="A5726" s="312" t="s">
        <v>4123</v>
      </c>
      <c r="B5726" s="312"/>
      <c r="C5726" s="312"/>
      <c r="D5726" s="312"/>
      <c r="E5726" s="312"/>
      <c r="F5726" s="179">
        <f>SUM(F5724:F5725)</f>
        <v>151.86000000000001</v>
      </c>
      <c r="G5726" s="144"/>
    </row>
    <row r="5727" spans="1:7" x14ac:dyDescent="0.2">
      <c r="A5727" s="178"/>
      <c r="B5727" s="178"/>
      <c r="C5727" s="178"/>
      <c r="D5727" s="178"/>
      <c r="E5727" s="178"/>
      <c r="F5727" s="178"/>
      <c r="G5727" s="144"/>
    </row>
    <row r="5728" spans="1:7" ht="21" x14ac:dyDescent="0.2">
      <c r="A5728" s="314" t="s">
        <v>5052</v>
      </c>
      <c r="B5728" s="314"/>
      <c r="C5728" s="314"/>
      <c r="D5728" s="314"/>
      <c r="E5728" s="314"/>
      <c r="F5728" s="314"/>
      <c r="G5728" s="175" t="s">
        <v>4131</v>
      </c>
    </row>
    <row r="5729" spans="1:7" x14ac:dyDescent="0.2">
      <c r="G5729" s="144"/>
    </row>
    <row r="5730" spans="1:7" ht="21" x14ac:dyDescent="0.2">
      <c r="A5730" s="175" t="s">
        <v>4118</v>
      </c>
      <c r="B5730" s="174" t="s">
        <v>4117</v>
      </c>
      <c r="C5730" s="171" t="s">
        <v>4114</v>
      </c>
      <c r="D5730" s="171" t="s">
        <v>4113</v>
      </c>
      <c r="E5730" s="171" t="s">
        <v>4112</v>
      </c>
      <c r="F5730" s="182" t="s">
        <v>4116</v>
      </c>
      <c r="G5730" s="181" t="s">
        <v>4115</v>
      </c>
    </row>
    <row r="5731" spans="1:7" x14ac:dyDescent="0.2">
      <c r="A5731" s="162">
        <v>25</v>
      </c>
      <c r="B5731" s="128" t="s">
        <v>4139</v>
      </c>
      <c r="C5731" s="148">
        <v>8.69</v>
      </c>
      <c r="D5731" s="148">
        <v>18.940000000000001</v>
      </c>
      <c r="E5731" s="83">
        <v>117.99</v>
      </c>
      <c r="F5731" s="127">
        <v>0.52300000000000002</v>
      </c>
      <c r="G5731" s="161">
        <f>TRUNC(F5731*D5731,2)</f>
        <v>9.9</v>
      </c>
    </row>
    <row r="5732" spans="1:7" x14ac:dyDescent="0.2">
      <c r="A5732" s="149">
        <v>8</v>
      </c>
      <c r="B5732" s="138" t="s">
        <v>4141</v>
      </c>
      <c r="C5732" s="152">
        <v>5.65</v>
      </c>
      <c r="D5732" s="152">
        <v>12.31</v>
      </c>
      <c r="E5732" s="83">
        <v>117.99</v>
      </c>
      <c r="F5732" s="137">
        <v>0.108</v>
      </c>
      <c r="G5732" s="161">
        <f>TRUNC(F5732*D5732,2)</f>
        <v>1.32</v>
      </c>
    </row>
    <row r="5733" spans="1:7" x14ac:dyDescent="0.2">
      <c r="A5733" s="311" t="s">
        <v>4138</v>
      </c>
      <c r="B5733" s="311"/>
      <c r="C5733" s="311"/>
      <c r="D5733" s="311"/>
      <c r="E5733" s="311"/>
      <c r="F5733" s="311"/>
      <c r="G5733" s="155">
        <f>SUM(G5731:G5732)</f>
        <v>11.22</v>
      </c>
    </row>
    <row r="5734" spans="1:7" x14ac:dyDescent="0.2">
      <c r="G5734" s="144"/>
    </row>
    <row r="5735" spans="1:7" ht="21" x14ac:dyDescent="0.2">
      <c r="A5735" s="175" t="s">
        <v>4118</v>
      </c>
      <c r="B5735" s="174" t="s">
        <v>4130</v>
      </c>
      <c r="C5735" s="171" t="s">
        <v>4129</v>
      </c>
      <c r="D5735" s="171" t="s">
        <v>4128</v>
      </c>
      <c r="E5735" s="171" t="s">
        <v>4116</v>
      </c>
      <c r="F5735" s="173" t="s">
        <v>4127</v>
      </c>
      <c r="G5735" s="144"/>
    </row>
    <row r="5736" spans="1:7" ht="33.75" x14ac:dyDescent="0.2">
      <c r="A5736" s="129">
        <v>2693</v>
      </c>
      <c r="B5736" s="128" t="s">
        <v>4080</v>
      </c>
      <c r="C5736" s="127" t="s">
        <v>3356</v>
      </c>
      <c r="D5736" s="127">
        <v>3.4</v>
      </c>
      <c r="E5736" s="127">
        <v>3.34</v>
      </c>
      <c r="F5736" s="127">
        <f>TRUNC(E5736*D5736,2)</f>
        <v>11.35</v>
      </c>
      <c r="G5736" s="144"/>
    </row>
    <row r="5737" spans="1:7" x14ac:dyDescent="0.2">
      <c r="A5737" s="311" t="s">
        <v>4125</v>
      </c>
      <c r="B5737" s="311"/>
      <c r="C5737" s="311"/>
      <c r="D5737" s="311"/>
      <c r="E5737" s="311"/>
      <c r="F5737" s="165">
        <f>F5736</f>
        <v>11.35</v>
      </c>
      <c r="G5737" s="144"/>
    </row>
    <row r="5738" spans="1:7" x14ac:dyDescent="0.2">
      <c r="G5738" s="144"/>
    </row>
    <row r="5739" spans="1:7" x14ac:dyDescent="0.2">
      <c r="A5739" s="312" t="s">
        <v>4124</v>
      </c>
      <c r="B5739" s="312"/>
      <c r="C5739" s="312"/>
      <c r="D5739" s="312"/>
      <c r="E5739" s="312"/>
      <c r="F5739" s="173">
        <f>F5737+G5733</f>
        <v>22.57</v>
      </c>
      <c r="G5739" s="144"/>
    </row>
    <row r="5740" spans="1:7" x14ac:dyDescent="0.2">
      <c r="A5740" s="312" t="s">
        <v>4742</v>
      </c>
      <c r="B5740" s="312"/>
      <c r="C5740" s="312"/>
      <c r="D5740" s="312"/>
      <c r="E5740" s="313"/>
      <c r="F5740" s="180">
        <f>TRUNC('compos apresentar'!F5739*bdi!$D$19,2)</f>
        <v>4.59</v>
      </c>
      <c r="G5740" s="144"/>
    </row>
    <row r="5741" spans="1:7" x14ac:dyDescent="0.2">
      <c r="A5741" s="312" t="s">
        <v>4123</v>
      </c>
      <c r="B5741" s="312"/>
      <c r="C5741" s="312"/>
      <c r="D5741" s="312"/>
      <c r="E5741" s="312"/>
      <c r="F5741" s="179">
        <f>SUM(F5739:F5740)</f>
        <v>27.16</v>
      </c>
      <c r="G5741" s="144"/>
    </row>
    <row r="5742" spans="1:7" x14ac:dyDescent="0.2">
      <c r="A5742" s="178"/>
      <c r="B5742" s="178"/>
      <c r="C5742" s="178"/>
      <c r="D5742" s="178"/>
      <c r="E5742" s="178"/>
      <c r="F5742" s="178"/>
      <c r="G5742" s="144"/>
    </row>
    <row r="5743" spans="1:7" x14ac:dyDescent="0.2">
      <c r="A5743" s="178"/>
      <c r="B5743" s="178"/>
      <c r="C5743" s="178"/>
      <c r="D5743" s="178"/>
      <c r="E5743" s="178"/>
      <c r="F5743" s="178"/>
      <c r="G5743" s="144"/>
    </row>
    <row r="5744" spans="1:7" ht="21" x14ac:dyDescent="0.2">
      <c r="A5744" s="314" t="s">
        <v>4518</v>
      </c>
      <c r="B5744" s="314"/>
      <c r="C5744" s="314"/>
      <c r="D5744" s="314"/>
      <c r="E5744" s="314"/>
      <c r="F5744" s="314"/>
      <c r="G5744" s="175" t="s">
        <v>4131</v>
      </c>
    </row>
    <row r="5745" spans="1:7" x14ac:dyDescent="0.2">
      <c r="G5745" s="144"/>
    </row>
    <row r="5746" spans="1:7" ht="21" x14ac:dyDescent="0.2">
      <c r="A5746" s="175" t="s">
        <v>4118</v>
      </c>
      <c r="B5746" s="174" t="s">
        <v>4117</v>
      </c>
      <c r="C5746" s="171" t="s">
        <v>4114</v>
      </c>
      <c r="D5746" s="171" t="s">
        <v>4113</v>
      </c>
      <c r="E5746" s="171" t="s">
        <v>4112</v>
      </c>
      <c r="F5746" s="182" t="s">
        <v>4116</v>
      </c>
      <c r="G5746" s="181" t="s">
        <v>4115</v>
      </c>
    </row>
    <row r="5747" spans="1:7" x14ac:dyDescent="0.2">
      <c r="A5747" s="162">
        <v>5</v>
      </c>
      <c r="B5747" s="128" t="s">
        <v>4140</v>
      </c>
      <c r="C5747" s="148">
        <v>5.12</v>
      </c>
      <c r="D5747" s="148">
        <v>11.16</v>
      </c>
      <c r="E5747" s="83">
        <v>117.99</v>
      </c>
      <c r="F5747" s="127">
        <v>0.08</v>
      </c>
      <c r="G5747" s="161">
        <f>TRUNC(F5747*D5747,2)</f>
        <v>0.89</v>
      </c>
    </row>
    <row r="5748" spans="1:7" ht="22.5" x14ac:dyDescent="0.2">
      <c r="A5748" s="149">
        <v>88270</v>
      </c>
      <c r="B5748" s="138" t="s">
        <v>4517</v>
      </c>
      <c r="C5748" s="148">
        <v>8.56</v>
      </c>
      <c r="D5748" s="148">
        <v>18.649999999999999</v>
      </c>
      <c r="E5748" s="83">
        <v>117.99</v>
      </c>
      <c r="F5748" s="137">
        <v>0.43419999999999997</v>
      </c>
      <c r="G5748" s="161">
        <f>TRUNC(F5748*D5748,2)</f>
        <v>8.09</v>
      </c>
    </row>
    <row r="5749" spans="1:7" x14ac:dyDescent="0.2">
      <c r="A5749" s="311" t="s">
        <v>4138</v>
      </c>
      <c r="B5749" s="311"/>
      <c r="C5749" s="311"/>
      <c r="D5749" s="311"/>
      <c r="E5749" s="311"/>
      <c r="F5749" s="311"/>
      <c r="G5749" s="155">
        <f>SUM(G5747:G5748)</f>
        <v>8.98</v>
      </c>
    </row>
    <row r="5750" spans="1:7" x14ac:dyDescent="0.2">
      <c r="G5750" s="144"/>
    </row>
    <row r="5751" spans="1:7" ht="21" x14ac:dyDescent="0.2">
      <c r="A5751" s="175" t="s">
        <v>4118</v>
      </c>
      <c r="B5751" s="174" t="s">
        <v>4130</v>
      </c>
      <c r="C5751" s="171" t="s">
        <v>4129</v>
      </c>
      <c r="D5751" s="171" t="s">
        <v>4128</v>
      </c>
      <c r="E5751" s="171" t="s">
        <v>4116</v>
      </c>
      <c r="F5751" s="173" t="s">
        <v>4127</v>
      </c>
      <c r="G5751" s="144"/>
    </row>
    <row r="5752" spans="1:7" ht="56.25" x14ac:dyDescent="0.2">
      <c r="A5752" s="129">
        <v>626</v>
      </c>
      <c r="B5752" s="128" t="s">
        <v>4516</v>
      </c>
      <c r="C5752" s="127" t="s">
        <v>4515</v>
      </c>
      <c r="D5752" s="127">
        <v>16.399999999999999</v>
      </c>
      <c r="E5752" s="127">
        <v>1.8592</v>
      </c>
      <c r="F5752" s="127">
        <f>TRUNC(E5752*D5752,2)</f>
        <v>30.49</v>
      </c>
      <c r="G5752" s="144"/>
    </row>
    <row r="5753" spans="1:7" x14ac:dyDescent="0.2">
      <c r="A5753" s="311" t="s">
        <v>4125</v>
      </c>
      <c r="B5753" s="311"/>
      <c r="C5753" s="311"/>
      <c r="D5753" s="311"/>
      <c r="E5753" s="311"/>
      <c r="F5753" s="165">
        <f>F5752</f>
        <v>30.49</v>
      </c>
      <c r="G5753" s="144"/>
    </row>
    <row r="5754" spans="1:7" x14ac:dyDescent="0.2">
      <c r="G5754" s="144"/>
    </row>
    <row r="5755" spans="1:7" x14ac:dyDescent="0.2">
      <c r="A5755" s="312" t="s">
        <v>4124</v>
      </c>
      <c r="B5755" s="312"/>
      <c r="C5755" s="312"/>
      <c r="D5755" s="312"/>
      <c r="E5755" s="312"/>
      <c r="F5755" s="173">
        <f>F5753+G5749</f>
        <v>39.47</v>
      </c>
      <c r="G5755" s="144"/>
    </row>
    <row r="5756" spans="1:7" ht="12.75" customHeight="1" x14ac:dyDescent="0.2">
      <c r="A5756" s="312" t="s">
        <v>4742</v>
      </c>
      <c r="B5756" s="312"/>
      <c r="C5756" s="312"/>
      <c r="D5756" s="312"/>
      <c r="E5756" s="313"/>
      <c r="F5756" s="180">
        <f>TRUNC('compos apresentar'!F5755*bdi!$D$19,2)</f>
        <v>8.02</v>
      </c>
      <c r="G5756" s="144"/>
    </row>
    <row r="5757" spans="1:7" x14ac:dyDescent="0.2">
      <c r="A5757" s="312" t="s">
        <v>4123</v>
      </c>
      <c r="B5757" s="312"/>
      <c r="C5757" s="312"/>
      <c r="D5757" s="312"/>
      <c r="E5757" s="312"/>
      <c r="F5757" s="179">
        <f>SUM(F5755:F5756)</f>
        <v>47.489999999999995</v>
      </c>
      <c r="G5757" s="144"/>
    </row>
    <row r="5758" spans="1:7" x14ac:dyDescent="0.2">
      <c r="G5758" s="144"/>
    </row>
    <row r="5759" spans="1:7" ht="21" x14ac:dyDescent="0.2">
      <c r="A5759" s="316" t="s">
        <v>4514</v>
      </c>
      <c r="B5759" s="316"/>
      <c r="C5759" s="316"/>
      <c r="D5759" s="316"/>
      <c r="E5759" s="316"/>
      <c r="F5759" s="316"/>
      <c r="G5759" s="175" t="s">
        <v>4131</v>
      </c>
    </row>
    <row r="5760" spans="1:7" x14ac:dyDescent="0.2">
      <c r="A5760" s="334" t="s">
        <v>4513</v>
      </c>
      <c r="B5760" s="334"/>
      <c r="C5760" s="334"/>
      <c r="D5760" s="334"/>
      <c r="E5760" s="334"/>
      <c r="F5760" s="334"/>
      <c r="G5760" s="203"/>
    </row>
    <row r="5761" spans="1:7" ht="21" x14ac:dyDescent="0.2">
      <c r="A5761" s="175" t="s">
        <v>4118</v>
      </c>
      <c r="B5761" s="174" t="s">
        <v>4117</v>
      </c>
      <c r="C5761" s="171" t="s">
        <v>4114</v>
      </c>
      <c r="D5761" s="171" t="s">
        <v>4113</v>
      </c>
      <c r="E5761" s="171" t="s">
        <v>4112</v>
      </c>
      <c r="F5761" s="182" t="s">
        <v>4116</v>
      </c>
      <c r="G5761" s="181" t="s">
        <v>4115</v>
      </c>
    </row>
    <row r="5762" spans="1:7" x14ac:dyDescent="0.2">
      <c r="A5762" s="162">
        <v>5</v>
      </c>
      <c r="B5762" s="128" t="s">
        <v>4140</v>
      </c>
      <c r="C5762" s="148">
        <v>5.12</v>
      </c>
      <c r="D5762" s="148">
        <v>11.16</v>
      </c>
      <c r="E5762" s="83">
        <v>117.99</v>
      </c>
      <c r="F5762" s="127">
        <v>0.51400000000000001</v>
      </c>
      <c r="G5762" s="161">
        <f>TRUNC(F5762*D5762,2)</f>
        <v>5.73</v>
      </c>
    </row>
    <row r="5763" spans="1:7" x14ac:dyDescent="0.2">
      <c r="A5763" s="149">
        <v>4</v>
      </c>
      <c r="B5763" s="138" t="s">
        <v>4262</v>
      </c>
      <c r="C5763" s="152">
        <v>8.56</v>
      </c>
      <c r="D5763" s="152">
        <v>18.649999999999999</v>
      </c>
      <c r="E5763" s="83">
        <v>117.99</v>
      </c>
      <c r="F5763" s="137">
        <v>0.66710000000000003</v>
      </c>
      <c r="G5763" s="161">
        <f>TRUNC(F5763*D5763,2)</f>
        <v>12.44</v>
      </c>
    </row>
    <row r="5764" spans="1:7" x14ac:dyDescent="0.2">
      <c r="A5764" s="311" t="s">
        <v>4138</v>
      </c>
      <c r="B5764" s="311"/>
      <c r="C5764" s="311"/>
      <c r="D5764" s="311"/>
      <c r="E5764" s="311"/>
      <c r="F5764" s="311"/>
      <c r="G5764" s="155">
        <f>SUM(G5762:G5763)</f>
        <v>18.170000000000002</v>
      </c>
    </row>
    <row r="5765" spans="1:7" x14ac:dyDescent="0.2">
      <c r="G5765" s="144"/>
    </row>
    <row r="5766" spans="1:7" ht="21" x14ac:dyDescent="0.2">
      <c r="A5766" s="175" t="s">
        <v>4118</v>
      </c>
      <c r="B5766" s="174" t="s">
        <v>4130</v>
      </c>
      <c r="C5766" s="171" t="s">
        <v>4129</v>
      </c>
      <c r="D5766" s="171" t="s">
        <v>4128</v>
      </c>
      <c r="E5766" s="171" t="s">
        <v>4116</v>
      </c>
      <c r="F5766" s="173" t="s">
        <v>4127</v>
      </c>
      <c r="G5766" s="144"/>
    </row>
    <row r="5767" spans="1:7" x14ac:dyDescent="0.2">
      <c r="A5767" s="129">
        <v>1215</v>
      </c>
      <c r="B5767" s="128" t="s">
        <v>4134</v>
      </c>
      <c r="C5767" s="127" t="s">
        <v>3292</v>
      </c>
      <c r="D5767" s="137">
        <v>0.54</v>
      </c>
      <c r="E5767" s="127">
        <v>9.39</v>
      </c>
      <c r="F5767" s="127">
        <f>TRUNC(E5767*D5767,2)</f>
        <v>5.07</v>
      </c>
      <c r="G5767" s="144"/>
    </row>
    <row r="5768" spans="1:7" x14ac:dyDescent="0.2">
      <c r="A5768" s="139">
        <v>104</v>
      </c>
      <c r="B5768" s="138" t="s">
        <v>4282</v>
      </c>
      <c r="C5768" s="137" t="s">
        <v>3285</v>
      </c>
      <c r="D5768" s="137">
        <v>146.28</v>
      </c>
      <c r="E5768" s="137">
        <v>2.4400000000000002E-2</v>
      </c>
      <c r="F5768" s="127">
        <f>TRUNC(E5768*D5768,2)</f>
        <v>3.56</v>
      </c>
      <c r="G5768" s="144"/>
    </row>
    <row r="5769" spans="1:7" x14ac:dyDescent="0.2">
      <c r="A5769" s="139">
        <v>1973</v>
      </c>
      <c r="B5769" s="138" t="s">
        <v>3740</v>
      </c>
      <c r="C5769" s="137" t="s">
        <v>3292</v>
      </c>
      <c r="D5769" s="137">
        <v>6.27</v>
      </c>
      <c r="E5769" s="137">
        <v>0.34499999999999997</v>
      </c>
      <c r="F5769" s="127">
        <f>TRUNC(E5769*D5769,2)</f>
        <v>2.16</v>
      </c>
      <c r="G5769" s="144"/>
    </row>
    <row r="5770" spans="1:7" x14ac:dyDescent="0.2">
      <c r="A5770" s="311" t="s">
        <v>4125</v>
      </c>
      <c r="B5770" s="311"/>
      <c r="C5770" s="311"/>
      <c r="D5770" s="311"/>
      <c r="E5770" s="311"/>
      <c r="F5770" s="165">
        <f>SUM(F5767:F5769)</f>
        <v>10.790000000000001</v>
      </c>
      <c r="G5770" s="144"/>
    </row>
    <row r="5771" spans="1:7" x14ac:dyDescent="0.2">
      <c r="G5771" s="144"/>
    </row>
    <row r="5772" spans="1:7" x14ac:dyDescent="0.2">
      <c r="A5772" s="312" t="s">
        <v>4124</v>
      </c>
      <c r="B5772" s="312"/>
      <c r="C5772" s="312"/>
      <c r="D5772" s="312"/>
      <c r="E5772" s="312"/>
      <c r="F5772" s="173">
        <f>F5770+G5764</f>
        <v>28.96</v>
      </c>
      <c r="G5772" s="144"/>
    </row>
    <row r="5773" spans="1:7" ht="12.75" customHeight="1" x14ac:dyDescent="0.2">
      <c r="A5773" s="312" t="s">
        <v>4742</v>
      </c>
      <c r="B5773" s="312"/>
      <c r="C5773" s="312"/>
      <c r="D5773" s="312"/>
      <c r="E5773" s="313"/>
      <c r="F5773" s="180">
        <f>TRUNC('compos apresentar'!F5772*bdi!$D$19,2)</f>
        <v>5.89</v>
      </c>
      <c r="G5773" s="144"/>
    </row>
    <row r="5774" spans="1:7" x14ac:dyDescent="0.2">
      <c r="A5774" s="312" t="s">
        <v>4123</v>
      </c>
      <c r="B5774" s="312"/>
      <c r="C5774" s="312"/>
      <c r="D5774" s="312"/>
      <c r="E5774" s="312"/>
      <c r="F5774" s="179">
        <f>SUM(F5772:F5773)</f>
        <v>34.85</v>
      </c>
      <c r="G5774" s="144"/>
    </row>
    <row r="5775" spans="1:7" x14ac:dyDescent="0.2">
      <c r="G5775" s="144"/>
    </row>
    <row r="5776" spans="1:7" x14ac:dyDescent="0.2">
      <c r="G5776" s="144"/>
    </row>
    <row r="5777" spans="1:7" ht="28.15" customHeight="1" x14ac:dyDescent="0.2">
      <c r="A5777" s="314" t="s">
        <v>4512</v>
      </c>
      <c r="B5777" s="314"/>
      <c r="C5777" s="314"/>
      <c r="D5777" s="314"/>
      <c r="E5777" s="314"/>
      <c r="F5777" s="314"/>
      <c r="G5777" s="175" t="s">
        <v>4131</v>
      </c>
    </row>
    <row r="5778" spans="1:7" x14ac:dyDescent="0.2">
      <c r="G5778" s="144"/>
    </row>
    <row r="5779" spans="1:7" ht="21" x14ac:dyDescent="0.2">
      <c r="A5779" s="175" t="s">
        <v>4118</v>
      </c>
      <c r="B5779" s="174" t="s">
        <v>4117</v>
      </c>
      <c r="C5779" s="171" t="s">
        <v>4114</v>
      </c>
      <c r="D5779" s="171" t="s">
        <v>4113</v>
      </c>
      <c r="E5779" s="171" t="s">
        <v>4112</v>
      </c>
      <c r="F5779" s="182" t="s">
        <v>4116</v>
      </c>
      <c r="G5779" s="181" t="s">
        <v>4115</v>
      </c>
    </row>
    <row r="5780" spans="1:7" x14ac:dyDescent="0.2">
      <c r="A5780" s="162">
        <v>25</v>
      </c>
      <c r="B5780" s="128" t="s">
        <v>4139</v>
      </c>
      <c r="C5780" s="148">
        <v>8.69</v>
      </c>
      <c r="D5780" s="148">
        <v>18.940000000000001</v>
      </c>
      <c r="E5780" s="83">
        <v>117.99</v>
      </c>
      <c r="F5780" s="127">
        <v>0.52300000000000002</v>
      </c>
      <c r="G5780" s="161">
        <f>TRUNC(F5780*D5780,2)</f>
        <v>9.9</v>
      </c>
    </row>
    <row r="5781" spans="1:7" x14ac:dyDescent="0.2">
      <c r="A5781" s="149">
        <v>8</v>
      </c>
      <c r="B5781" s="138" t="s">
        <v>4141</v>
      </c>
      <c r="C5781" s="152">
        <v>5.65</v>
      </c>
      <c r="D5781" s="152">
        <v>12.31</v>
      </c>
      <c r="E5781" s="83">
        <v>117.99</v>
      </c>
      <c r="F5781" s="137">
        <v>0.108</v>
      </c>
      <c r="G5781" s="161">
        <f>TRUNC(F5781*D5781,2)</f>
        <v>1.32</v>
      </c>
    </row>
    <row r="5782" spans="1:7" x14ac:dyDescent="0.2">
      <c r="A5782" s="311" t="s">
        <v>4138</v>
      </c>
      <c r="B5782" s="311"/>
      <c r="C5782" s="311"/>
      <c r="D5782" s="311"/>
      <c r="E5782" s="311"/>
      <c r="F5782" s="311"/>
      <c r="G5782" s="155">
        <f>SUM(G5780:G5781)</f>
        <v>11.22</v>
      </c>
    </row>
    <row r="5783" spans="1:7" x14ac:dyDescent="0.2">
      <c r="G5783" s="144"/>
    </row>
    <row r="5784" spans="1:7" ht="21" x14ac:dyDescent="0.2">
      <c r="A5784" s="175" t="s">
        <v>4118</v>
      </c>
      <c r="B5784" s="174" t="s">
        <v>4130</v>
      </c>
      <c r="C5784" s="171" t="s">
        <v>4129</v>
      </c>
      <c r="D5784" s="171" t="s">
        <v>4128</v>
      </c>
      <c r="E5784" s="171" t="s">
        <v>4116</v>
      </c>
      <c r="F5784" s="173" t="s">
        <v>4127</v>
      </c>
      <c r="G5784" s="144"/>
    </row>
    <row r="5785" spans="1:7" ht="33.75" x14ac:dyDescent="0.2">
      <c r="A5785" s="129">
        <v>1538</v>
      </c>
      <c r="B5785" s="128" t="s">
        <v>3415</v>
      </c>
      <c r="C5785" s="127" t="s">
        <v>3356</v>
      </c>
      <c r="D5785" s="127">
        <v>3.14</v>
      </c>
      <c r="E5785" s="127">
        <v>3.3069999999999999</v>
      </c>
      <c r="F5785" s="127">
        <f>TRUNC(E5785*D5785,2)</f>
        <v>10.38</v>
      </c>
      <c r="G5785" s="144"/>
    </row>
    <row r="5786" spans="1:7" x14ac:dyDescent="0.2">
      <c r="A5786" s="311" t="s">
        <v>4125</v>
      </c>
      <c r="B5786" s="311"/>
      <c r="C5786" s="311"/>
      <c r="D5786" s="311"/>
      <c r="E5786" s="311"/>
      <c r="F5786" s="165">
        <f>F5785</f>
        <v>10.38</v>
      </c>
      <c r="G5786" s="144"/>
    </row>
    <row r="5787" spans="1:7" x14ac:dyDescent="0.2">
      <c r="G5787" s="144"/>
    </row>
    <row r="5788" spans="1:7" x14ac:dyDescent="0.2">
      <c r="A5788" s="312" t="s">
        <v>4124</v>
      </c>
      <c r="B5788" s="312"/>
      <c r="C5788" s="312"/>
      <c r="D5788" s="312"/>
      <c r="E5788" s="312"/>
      <c r="F5788" s="173">
        <f>F5786+G5782</f>
        <v>21.6</v>
      </c>
      <c r="G5788" s="144"/>
    </row>
    <row r="5789" spans="1:7" ht="12.75" customHeight="1" x14ac:dyDescent="0.2">
      <c r="A5789" s="312" t="s">
        <v>4742</v>
      </c>
      <c r="B5789" s="312"/>
      <c r="C5789" s="312"/>
      <c r="D5789" s="312"/>
      <c r="E5789" s="313"/>
      <c r="F5789" s="180">
        <f>TRUNC('compos apresentar'!F5788*bdi!$D$19,2)</f>
        <v>4.3899999999999997</v>
      </c>
      <c r="G5789" s="144"/>
    </row>
    <row r="5790" spans="1:7" x14ac:dyDescent="0.2">
      <c r="A5790" s="312" t="s">
        <v>4123</v>
      </c>
      <c r="B5790" s="312"/>
      <c r="C5790" s="312"/>
      <c r="D5790" s="312"/>
      <c r="E5790" s="312"/>
      <c r="F5790" s="179">
        <f>SUM(F5788:F5789)</f>
        <v>25.990000000000002</v>
      </c>
      <c r="G5790" s="144"/>
    </row>
    <row r="5791" spans="1:7" x14ac:dyDescent="0.2">
      <c r="G5791" s="144"/>
    </row>
    <row r="5792" spans="1:7" ht="21" x14ac:dyDescent="0.2">
      <c r="A5792" s="314" t="s">
        <v>4511</v>
      </c>
      <c r="B5792" s="314"/>
      <c r="C5792" s="314"/>
      <c r="D5792" s="314"/>
      <c r="E5792" s="314"/>
      <c r="F5792" s="314"/>
      <c r="G5792" s="175" t="s">
        <v>4144</v>
      </c>
    </row>
    <row r="5793" spans="1:7" x14ac:dyDescent="0.2">
      <c r="G5793" s="144"/>
    </row>
    <row r="5794" spans="1:7" ht="21" x14ac:dyDescent="0.2">
      <c r="A5794" s="175" t="s">
        <v>4118</v>
      </c>
      <c r="B5794" s="174" t="s">
        <v>4130</v>
      </c>
      <c r="C5794" s="171" t="s">
        <v>4129</v>
      </c>
      <c r="D5794" s="171" t="s">
        <v>4128</v>
      </c>
      <c r="E5794" s="171" t="s">
        <v>4116</v>
      </c>
      <c r="F5794" s="173" t="s">
        <v>4127</v>
      </c>
      <c r="G5794" s="144"/>
    </row>
    <row r="5795" spans="1:7" x14ac:dyDescent="0.2">
      <c r="A5795" s="129">
        <v>2878</v>
      </c>
      <c r="B5795" s="128" t="s">
        <v>3887</v>
      </c>
      <c r="C5795" s="127" t="s">
        <v>3285</v>
      </c>
      <c r="D5795" s="127">
        <v>4.18</v>
      </c>
      <c r="E5795" s="127">
        <v>0.996</v>
      </c>
      <c r="F5795" s="127">
        <f>TRUNC(E5795*D5795,2)</f>
        <v>4.16</v>
      </c>
      <c r="G5795" s="144"/>
    </row>
    <row r="5796" spans="1:7" x14ac:dyDescent="0.2">
      <c r="A5796" s="311" t="s">
        <v>4125</v>
      </c>
      <c r="B5796" s="311"/>
      <c r="C5796" s="311"/>
      <c r="D5796" s="311"/>
      <c r="E5796" s="311"/>
      <c r="F5796" s="165">
        <f>F5795</f>
        <v>4.16</v>
      </c>
      <c r="G5796" s="144"/>
    </row>
    <row r="5797" spans="1:7" x14ac:dyDescent="0.2">
      <c r="G5797" s="144"/>
    </row>
    <row r="5798" spans="1:7" x14ac:dyDescent="0.2">
      <c r="A5798" s="312" t="s">
        <v>4124</v>
      </c>
      <c r="B5798" s="312"/>
      <c r="C5798" s="312"/>
      <c r="D5798" s="312"/>
      <c r="E5798" s="312"/>
      <c r="F5798" s="173">
        <f>F5796</f>
        <v>4.16</v>
      </c>
      <c r="G5798" s="144"/>
    </row>
    <row r="5799" spans="1:7" ht="12.75" customHeight="1" x14ac:dyDescent="0.2">
      <c r="A5799" s="312" t="s">
        <v>4742</v>
      </c>
      <c r="B5799" s="312"/>
      <c r="C5799" s="312"/>
      <c r="D5799" s="312"/>
      <c r="E5799" s="313"/>
      <c r="F5799" s="180">
        <f>TRUNC('compos apresentar'!F5798*bdi!$D$19,2)</f>
        <v>0.84</v>
      </c>
      <c r="G5799" s="144"/>
    </row>
    <row r="5800" spans="1:7" x14ac:dyDescent="0.2">
      <c r="A5800" s="312" t="s">
        <v>4123</v>
      </c>
      <c r="B5800" s="312"/>
      <c r="C5800" s="312"/>
      <c r="D5800" s="312"/>
      <c r="E5800" s="312"/>
      <c r="F5800" s="179">
        <f>SUM(F5798:F5799)</f>
        <v>5</v>
      </c>
      <c r="G5800" s="144"/>
    </row>
    <row r="5801" spans="1:7" x14ac:dyDescent="0.2">
      <c r="A5801" s="178"/>
      <c r="B5801" s="178"/>
      <c r="C5801" s="178"/>
      <c r="D5801" s="178"/>
      <c r="E5801" s="178"/>
      <c r="F5801" s="178"/>
      <c r="G5801" s="144"/>
    </row>
    <row r="5802" spans="1:7" x14ac:dyDescent="0.2">
      <c r="G5802" s="144"/>
    </row>
    <row r="5803" spans="1:7" ht="21" x14ac:dyDescent="0.2">
      <c r="A5803" s="314" t="s">
        <v>4510</v>
      </c>
      <c r="B5803" s="314"/>
      <c r="C5803" s="314"/>
      <c r="D5803" s="314"/>
      <c r="E5803" s="314"/>
      <c r="F5803" s="314"/>
      <c r="G5803" s="175" t="s">
        <v>4155</v>
      </c>
    </row>
    <row r="5804" spans="1:7" x14ac:dyDescent="0.2">
      <c r="G5804" s="144"/>
    </row>
    <row r="5805" spans="1:7" ht="21" x14ac:dyDescent="0.2">
      <c r="A5805" s="175" t="s">
        <v>4118</v>
      </c>
      <c r="B5805" s="174" t="s">
        <v>4117</v>
      </c>
      <c r="C5805" s="171" t="s">
        <v>4114</v>
      </c>
      <c r="D5805" s="171" t="s">
        <v>4113</v>
      </c>
      <c r="E5805" s="171" t="s">
        <v>4112</v>
      </c>
      <c r="F5805" s="182" t="s">
        <v>4116</v>
      </c>
      <c r="G5805" s="181" t="s">
        <v>4115</v>
      </c>
    </row>
    <row r="5806" spans="1:7" x14ac:dyDescent="0.2">
      <c r="A5806" s="162">
        <v>12</v>
      </c>
      <c r="B5806" s="128" t="s">
        <v>4213</v>
      </c>
      <c r="C5806" s="152">
        <v>8.56</v>
      </c>
      <c r="D5806" s="152">
        <v>18.649999999999999</v>
      </c>
      <c r="E5806" s="83">
        <v>117.99</v>
      </c>
      <c r="F5806" s="127">
        <v>0.60499999999999998</v>
      </c>
      <c r="G5806" s="161">
        <f>TRUNC(F5806*D5806,2)</f>
        <v>11.28</v>
      </c>
    </row>
    <row r="5807" spans="1:7" x14ac:dyDescent="0.2">
      <c r="A5807" s="149">
        <v>8</v>
      </c>
      <c r="B5807" s="138" t="s">
        <v>4141</v>
      </c>
      <c r="C5807" s="152">
        <v>5.65</v>
      </c>
      <c r="D5807" s="152">
        <v>12.31</v>
      </c>
      <c r="E5807" s="83">
        <v>117.99</v>
      </c>
      <c r="F5807" s="137">
        <v>0.60099999999999998</v>
      </c>
      <c r="G5807" s="161">
        <f>TRUNC(F5807*D5807,2)</f>
        <v>7.39</v>
      </c>
    </row>
    <row r="5808" spans="1:7" x14ac:dyDescent="0.2">
      <c r="A5808" s="311" t="s">
        <v>4138</v>
      </c>
      <c r="B5808" s="311"/>
      <c r="C5808" s="311"/>
      <c r="D5808" s="311"/>
      <c r="E5808" s="311"/>
      <c r="F5808" s="311"/>
      <c r="G5808" s="155">
        <f>SUM(G5806:G5807)</f>
        <v>18.669999999999998</v>
      </c>
    </row>
    <row r="5809" spans="1:7" x14ac:dyDescent="0.2">
      <c r="G5809" s="144"/>
    </row>
    <row r="5810" spans="1:7" ht="21" x14ac:dyDescent="0.2">
      <c r="A5810" s="175" t="s">
        <v>4118</v>
      </c>
      <c r="B5810" s="174" t="s">
        <v>4130</v>
      </c>
      <c r="C5810" s="171" t="s">
        <v>4129</v>
      </c>
      <c r="D5810" s="171" t="s">
        <v>4128</v>
      </c>
      <c r="E5810" s="171" t="s">
        <v>4116</v>
      </c>
      <c r="F5810" s="173" t="s">
        <v>4127</v>
      </c>
      <c r="G5810" s="144"/>
    </row>
    <row r="5811" spans="1:7" ht="22.5" x14ac:dyDescent="0.2">
      <c r="A5811" s="129">
        <v>3944</v>
      </c>
      <c r="B5811" s="128" t="s">
        <v>3886</v>
      </c>
      <c r="C5811" s="127" t="s">
        <v>3287</v>
      </c>
      <c r="D5811" s="127">
        <v>121.13</v>
      </c>
      <c r="E5811" s="127">
        <v>0.96050000000000002</v>
      </c>
      <c r="F5811" s="127">
        <f>TRUNC(E5811*D5811,2)</f>
        <v>116.34</v>
      </c>
      <c r="G5811" s="144"/>
    </row>
    <row r="5812" spans="1:7" x14ac:dyDescent="0.2">
      <c r="A5812" s="311" t="s">
        <v>4125</v>
      </c>
      <c r="B5812" s="311"/>
      <c r="C5812" s="311"/>
      <c r="D5812" s="311"/>
      <c r="E5812" s="311"/>
      <c r="F5812" s="165">
        <f>F5811</f>
        <v>116.34</v>
      </c>
      <c r="G5812" s="144"/>
    </row>
    <row r="5813" spans="1:7" x14ac:dyDescent="0.2">
      <c r="G5813" s="144"/>
    </row>
    <row r="5814" spans="1:7" x14ac:dyDescent="0.2">
      <c r="A5814" s="312" t="s">
        <v>4124</v>
      </c>
      <c r="B5814" s="312"/>
      <c r="C5814" s="312"/>
      <c r="D5814" s="312"/>
      <c r="E5814" s="312"/>
      <c r="F5814" s="173">
        <f>F5812+G5808</f>
        <v>135.01</v>
      </c>
      <c r="G5814" s="144"/>
    </row>
    <row r="5815" spans="1:7" ht="12.75" customHeight="1" x14ac:dyDescent="0.2">
      <c r="A5815" s="312" t="s">
        <v>4742</v>
      </c>
      <c r="B5815" s="312"/>
      <c r="C5815" s="312"/>
      <c r="D5815" s="312"/>
      <c r="E5815" s="313"/>
      <c r="F5815" s="180">
        <f>TRUNC('compos apresentar'!F5814*bdi!$D$19,2)</f>
        <v>27.46</v>
      </c>
      <c r="G5815" s="144"/>
    </row>
    <row r="5816" spans="1:7" x14ac:dyDescent="0.2">
      <c r="A5816" s="312" t="s">
        <v>4123</v>
      </c>
      <c r="B5816" s="312"/>
      <c r="C5816" s="312"/>
      <c r="D5816" s="312"/>
      <c r="E5816" s="312"/>
      <c r="F5816" s="179">
        <f>SUM(F5814:F5815)</f>
        <v>162.47</v>
      </c>
      <c r="G5816" s="144"/>
    </row>
    <row r="5817" spans="1:7" x14ac:dyDescent="0.2">
      <c r="G5817" s="144"/>
    </row>
    <row r="5818" spans="1:7" ht="21" x14ac:dyDescent="0.2">
      <c r="A5818" s="314" t="s">
        <v>4509</v>
      </c>
      <c r="B5818" s="314"/>
      <c r="C5818" s="314"/>
      <c r="D5818" s="314"/>
      <c r="E5818" s="314"/>
      <c r="F5818" s="314"/>
      <c r="G5818" s="175" t="s">
        <v>4155</v>
      </c>
    </row>
    <row r="5819" spans="1:7" x14ac:dyDescent="0.2">
      <c r="G5819" s="144"/>
    </row>
    <row r="5820" spans="1:7" ht="21" x14ac:dyDescent="0.2">
      <c r="A5820" s="175" t="s">
        <v>4118</v>
      </c>
      <c r="B5820" s="174" t="s">
        <v>4117</v>
      </c>
      <c r="C5820" s="171" t="s">
        <v>4114</v>
      </c>
      <c r="D5820" s="171" t="s">
        <v>4113</v>
      </c>
      <c r="E5820" s="171" t="s">
        <v>4112</v>
      </c>
      <c r="F5820" s="182" t="s">
        <v>4116</v>
      </c>
      <c r="G5820" s="181" t="s">
        <v>4115</v>
      </c>
    </row>
    <row r="5821" spans="1:7" x14ac:dyDescent="0.2">
      <c r="A5821" s="162">
        <v>12</v>
      </c>
      <c r="B5821" s="128" t="s">
        <v>4213</v>
      </c>
      <c r="C5821" s="152">
        <v>8.56</v>
      </c>
      <c r="D5821" s="152">
        <v>18.649999999999999</v>
      </c>
      <c r="E5821" s="83">
        <v>117.99</v>
      </c>
      <c r="F5821" s="127">
        <v>0.60499999999999998</v>
      </c>
      <c r="G5821" s="161">
        <f>TRUNC(F5821*D5821,2)</f>
        <v>11.28</v>
      </c>
    </row>
    <row r="5822" spans="1:7" x14ac:dyDescent="0.2">
      <c r="A5822" s="149">
        <v>8</v>
      </c>
      <c r="B5822" s="138" t="s">
        <v>4141</v>
      </c>
      <c r="C5822" s="152">
        <v>5.65</v>
      </c>
      <c r="D5822" s="152">
        <v>12.31</v>
      </c>
      <c r="E5822" s="83">
        <v>117.99</v>
      </c>
      <c r="F5822" s="137">
        <v>0.60099999999999998</v>
      </c>
      <c r="G5822" s="161">
        <f>TRUNC(F5822*D5822,2)</f>
        <v>7.39</v>
      </c>
    </row>
    <row r="5823" spans="1:7" x14ac:dyDescent="0.2">
      <c r="A5823" s="311" t="s">
        <v>4138</v>
      </c>
      <c r="B5823" s="311"/>
      <c r="C5823" s="311"/>
      <c r="D5823" s="311"/>
      <c r="E5823" s="311"/>
      <c r="F5823" s="311"/>
      <c r="G5823" s="155">
        <f>SUM(G5821:G5822)</f>
        <v>18.669999999999998</v>
      </c>
    </row>
    <row r="5824" spans="1:7" x14ac:dyDescent="0.2">
      <c r="G5824" s="144"/>
    </row>
    <row r="5825" spans="1:7" ht="21" x14ac:dyDescent="0.2">
      <c r="A5825" s="175" t="s">
        <v>4118</v>
      </c>
      <c r="B5825" s="174" t="s">
        <v>4130</v>
      </c>
      <c r="C5825" s="171" t="s">
        <v>4129</v>
      </c>
      <c r="D5825" s="171" t="s">
        <v>4128</v>
      </c>
      <c r="E5825" s="171" t="s">
        <v>4116</v>
      </c>
      <c r="F5825" s="173" t="s">
        <v>4127</v>
      </c>
      <c r="G5825" s="144"/>
    </row>
    <row r="5826" spans="1:7" ht="22.5" x14ac:dyDescent="0.2">
      <c r="A5826" s="129">
        <v>3945</v>
      </c>
      <c r="B5826" s="128" t="s">
        <v>4508</v>
      </c>
      <c r="C5826" s="127" t="s">
        <v>3287</v>
      </c>
      <c r="D5826" s="127">
        <v>142.72</v>
      </c>
      <c r="E5826" s="127">
        <v>0.96550000000000002</v>
      </c>
      <c r="F5826" s="127">
        <f>TRUNC(E5826*D5826,2)</f>
        <v>137.79</v>
      </c>
      <c r="G5826" s="144"/>
    </row>
    <row r="5827" spans="1:7" x14ac:dyDescent="0.2">
      <c r="A5827" s="311" t="s">
        <v>4125</v>
      </c>
      <c r="B5827" s="311"/>
      <c r="C5827" s="311"/>
      <c r="D5827" s="311"/>
      <c r="E5827" s="311"/>
      <c r="F5827" s="165">
        <f>F5826</f>
        <v>137.79</v>
      </c>
      <c r="G5827" s="144"/>
    </row>
    <row r="5828" spans="1:7" x14ac:dyDescent="0.2">
      <c r="G5828" s="144"/>
    </row>
    <row r="5829" spans="1:7" x14ac:dyDescent="0.2">
      <c r="A5829" s="312" t="s">
        <v>4124</v>
      </c>
      <c r="B5829" s="312"/>
      <c r="C5829" s="312"/>
      <c r="D5829" s="312"/>
      <c r="E5829" s="312"/>
      <c r="F5829" s="173">
        <f>F5827+G5823</f>
        <v>156.45999999999998</v>
      </c>
      <c r="G5829" s="144"/>
    </row>
    <row r="5830" spans="1:7" ht="12.75" customHeight="1" x14ac:dyDescent="0.2">
      <c r="A5830" s="312" t="s">
        <v>4742</v>
      </c>
      <c r="B5830" s="312"/>
      <c r="C5830" s="312"/>
      <c r="D5830" s="312"/>
      <c r="E5830" s="313"/>
      <c r="F5830" s="180">
        <f>TRUNC('compos apresentar'!F5829*bdi!$D$19,2)</f>
        <v>31.82</v>
      </c>
      <c r="G5830" s="144"/>
    </row>
    <row r="5831" spans="1:7" x14ac:dyDescent="0.2">
      <c r="A5831" s="312" t="s">
        <v>4123</v>
      </c>
      <c r="B5831" s="312"/>
      <c r="C5831" s="312"/>
      <c r="D5831" s="312"/>
      <c r="E5831" s="312"/>
      <c r="F5831" s="179">
        <f>SUM(F5829:F5830)</f>
        <v>188.27999999999997</v>
      </c>
      <c r="G5831" s="144"/>
    </row>
    <row r="5832" spans="1:7" x14ac:dyDescent="0.2">
      <c r="A5832" s="178"/>
      <c r="B5832" s="178"/>
      <c r="C5832" s="178"/>
      <c r="D5832" s="178"/>
      <c r="E5832" s="178"/>
      <c r="F5832" s="178"/>
      <c r="G5832" s="144"/>
    </row>
    <row r="5833" spans="1:7" ht="21" x14ac:dyDescent="0.2">
      <c r="A5833" s="314" t="s">
        <v>5053</v>
      </c>
      <c r="B5833" s="314"/>
      <c r="C5833" s="314"/>
      <c r="D5833" s="314"/>
      <c r="E5833" s="314"/>
      <c r="F5833" s="314"/>
      <c r="G5833" s="175" t="s">
        <v>4155</v>
      </c>
    </row>
    <row r="5834" spans="1:7" x14ac:dyDescent="0.2">
      <c r="G5834" s="144"/>
    </row>
    <row r="5835" spans="1:7" ht="21" x14ac:dyDescent="0.2">
      <c r="A5835" s="175" t="s">
        <v>4118</v>
      </c>
      <c r="B5835" s="174" t="s">
        <v>4117</v>
      </c>
      <c r="C5835" s="171" t="s">
        <v>4114</v>
      </c>
      <c r="D5835" s="171" t="s">
        <v>4113</v>
      </c>
      <c r="E5835" s="171" t="s">
        <v>4112</v>
      </c>
      <c r="F5835" s="182" t="s">
        <v>4116</v>
      </c>
      <c r="G5835" s="181" t="s">
        <v>4115</v>
      </c>
    </row>
    <row r="5836" spans="1:7" x14ac:dyDescent="0.2">
      <c r="A5836" s="162">
        <v>12</v>
      </c>
      <c r="B5836" s="128" t="s">
        <v>4213</v>
      </c>
      <c r="C5836" s="152">
        <v>8.56</v>
      </c>
      <c r="D5836" s="152">
        <v>18.649999999999999</v>
      </c>
      <c r="E5836" s="83">
        <v>117.99</v>
      </c>
      <c r="F5836" s="127">
        <v>0.63</v>
      </c>
      <c r="G5836" s="161">
        <f>TRUNC(F5836*D5836,2)</f>
        <v>11.74</v>
      </c>
    </row>
    <row r="5837" spans="1:7" x14ac:dyDescent="0.2">
      <c r="A5837" s="149">
        <v>8</v>
      </c>
      <c r="B5837" s="138" t="s">
        <v>4141</v>
      </c>
      <c r="C5837" s="152">
        <v>5.65</v>
      </c>
      <c r="D5837" s="152">
        <v>12.31</v>
      </c>
      <c r="E5837" s="83">
        <v>117.99</v>
      </c>
      <c r="F5837" s="137">
        <v>0.627</v>
      </c>
      <c r="G5837" s="161">
        <f>TRUNC(F5837*D5837,2)</f>
        <v>7.71</v>
      </c>
    </row>
    <row r="5838" spans="1:7" x14ac:dyDescent="0.2">
      <c r="A5838" s="311" t="s">
        <v>4138</v>
      </c>
      <c r="B5838" s="311"/>
      <c r="C5838" s="311"/>
      <c r="D5838" s="311"/>
      <c r="E5838" s="311"/>
      <c r="F5838" s="311"/>
      <c r="G5838" s="155">
        <f>SUM(G5836:G5837)</f>
        <v>19.45</v>
      </c>
    </row>
    <row r="5839" spans="1:7" x14ac:dyDescent="0.2">
      <c r="G5839" s="144"/>
    </row>
    <row r="5840" spans="1:7" ht="21" x14ac:dyDescent="0.2">
      <c r="A5840" s="175" t="s">
        <v>4118</v>
      </c>
      <c r="B5840" s="174" t="s">
        <v>4130</v>
      </c>
      <c r="C5840" s="171" t="s">
        <v>4129</v>
      </c>
      <c r="D5840" s="171" t="s">
        <v>4128</v>
      </c>
      <c r="E5840" s="171" t="s">
        <v>4116</v>
      </c>
      <c r="F5840" s="173" t="s">
        <v>4127</v>
      </c>
      <c r="G5840" s="144"/>
    </row>
    <row r="5841" spans="1:7" ht="33.75" x14ac:dyDescent="0.2">
      <c r="A5841" s="129">
        <v>92022</v>
      </c>
      <c r="B5841" s="128" t="s">
        <v>5054</v>
      </c>
      <c r="C5841" s="127" t="s">
        <v>3287</v>
      </c>
      <c r="D5841" s="127">
        <v>20.260000000000002</v>
      </c>
      <c r="E5841" s="127" t="s">
        <v>3616</v>
      </c>
      <c r="F5841" s="127">
        <f>TRUNC(E5841*D5841,2)</f>
        <v>20.260000000000002</v>
      </c>
      <c r="G5841" s="144"/>
    </row>
    <row r="5842" spans="1:7" x14ac:dyDescent="0.2">
      <c r="A5842" s="311" t="s">
        <v>4125</v>
      </c>
      <c r="B5842" s="311"/>
      <c r="C5842" s="311"/>
      <c r="D5842" s="311"/>
      <c r="E5842" s="311"/>
      <c r="F5842" s="165">
        <f>F5841</f>
        <v>20.260000000000002</v>
      </c>
      <c r="G5842" s="144"/>
    </row>
    <row r="5843" spans="1:7" x14ac:dyDescent="0.2">
      <c r="G5843" s="144"/>
    </row>
    <row r="5844" spans="1:7" x14ac:dyDescent="0.2">
      <c r="A5844" s="312" t="s">
        <v>4124</v>
      </c>
      <c r="B5844" s="312"/>
      <c r="C5844" s="312"/>
      <c r="D5844" s="312"/>
      <c r="E5844" s="312"/>
      <c r="F5844" s="173">
        <f>F5842+G5838</f>
        <v>39.71</v>
      </c>
      <c r="G5844" s="144"/>
    </row>
    <row r="5845" spans="1:7" x14ac:dyDescent="0.2">
      <c r="A5845" s="312" t="s">
        <v>4742</v>
      </c>
      <c r="B5845" s="312"/>
      <c r="C5845" s="312"/>
      <c r="D5845" s="312"/>
      <c r="E5845" s="313"/>
      <c r="F5845" s="180">
        <f>TRUNC('compos apresentar'!F5844*bdi!$D$19,2)</f>
        <v>8.07</v>
      </c>
      <c r="G5845" s="144"/>
    </row>
    <row r="5846" spans="1:7" x14ac:dyDescent="0.2">
      <c r="A5846" s="312" t="s">
        <v>4123</v>
      </c>
      <c r="B5846" s="312"/>
      <c r="C5846" s="312"/>
      <c r="D5846" s="312"/>
      <c r="E5846" s="312"/>
      <c r="F5846" s="179">
        <f>SUM(F5844:F5845)</f>
        <v>47.78</v>
      </c>
      <c r="G5846" s="144"/>
    </row>
    <row r="5847" spans="1:7" x14ac:dyDescent="0.2">
      <c r="A5847" s="178"/>
      <c r="B5847" s="178"/>
      <c r="C5847" s="178"/>
      <c r="D5847" s="178"/>
      <c r="E5847" s="178"/>
      <c r="F5847" s="178"/>
      <c r="G5847" s="144"/>
    </row>
    <row r="5848" spans="1:7" x14ac:dyDescent="0.2">
      <c r="G5848" s="144"/>
    </row>
    <row r="5849" spans="1:7" ht="21" x14ac:dyDescent="0.2">
      <c r="A5849" s="314" t="s">
        <v>4507</v>
      </c>
      <c r="B5849" s="314"/>
      <c r="C5849" s="314"/>
      <c r="D5849" s="314"/>
      <c r="E5849" s="314"/>
      <c r="F5849" s="314"/>
      <c r="G5849" s="175" t="s">
        <v>4155</v>
      </c>
    </row>
    <row r="5850" spans="1:7" x14ac:dyDescent="0.2">
      <c r="G5850" s="144"/>
    </row>
    <row r="5851" spans="1:7" ht="21" x14ac:dyDescent="0.2">
      <c r="A5851" s="175" t="s">
        <v>4118</v>
      </c>
      <c r="B5851" s="174" t="s">
        <v>4117</v>
      </c>
      <c r="C5851" s="171" t="s">
        <v>4114</v>
      </c>
      <c r="D5851" s="171" t="s">
        <v>4113</v>
      </c>
      <c r="E5851" s="171" t="s">
        <v>4112</v>
      </c>
      <c r="F5851" s="182" t="s">
        <v>4116</v>
      </c>
      <c r="G5851" s="181" t="s">
        <v>4115</v>
      </c>
    </row>
    <row r="5852" spans="1:7" x14ac:dyDescent="0.2">
      <c r="A5852" s="162">
        <v>12</v>
      </c>
      <c r="B5852" s="128" t="s">
        <v>4213</v>
      </c>
      <c r="C5852" s="152">
        <v>8.56</v>
      </c>
      <c r="D5852" s="152">
        <v>18.649999999999999</v>
      </c>
      <c r="E5852" s="83">
        <v>117.99</v>
      </c>
      <c r="F5852" s="127">
        <v>0.21099999999999999</v>
      </c>
      <c r="G5852" s="161">
        <f>TRUNC(F5852*D5852,2)</f>
        <v>3.93</v>
      </c>
    </row>
    <row r="5853" spans="1:7" x14ac:dyDescent="0.2">
      <c r="A5853" s="149">
        <v>8</v>
      </c>
      <c r="B5853" s="138" t="s">
        <v>4141</v>
      </c>
      <c r="C5853" s="152">
        <v>5.65</v>
      </c>
      <c r="D5853" s="152">
        <v>12.31</v>
      </c>
      <c r="E5853" s="83">
        <v>117.99</v>
      </c>
      <c r="F5853" s="137">
        <v>0.21099999999999999</v>
      </c>
      <c r="G5853" s="161">
        <f>TRUNC(F5853*D5853,2)</f>
        <v>2.59</v>
      </c>
    </row>
    <row r="5854" spans="1:7" x14ac:dyDescent="0.2">
      <c r="A5854" s="311" t="s">
        <v>4138</v>
      </c>
      <c r="B5854" s="311"/>
      <c r="C5854" s="311"/>
      <c r="D5854" s="311"/>
      <c r="E5854" s="311"/>
      <c r="F5854" s="311"/>
      <c r="G5854" s="155">
        <f>SUM(G5852:G5853)</f>
        <v>6.52</v>
      </c>
    </row>
    <row r="5855" spans="1:7" x14ac:dyDescent="0.2">
      <c r="G5855" s="144"/>
    </row>
    <row r="5856" spans="1:7" ht="21" x14ac:dyDescent="0.2">
      <c r="A5856" s="175" t="s">
        <v>4118</v>
      </c>
      <c r="B5856" s="174" t="s">
        <v>4130</v>
      </c>
      <c r="C5856" s="171" t="s">
        <v>4129</v>
      </c>
      <c r="D5856" s="171" t="s">
        <v>4128</v>
      </c>
      <c r="E5856" s="171" t="s">
        <v>4116</v>
      </c>
      <c r="F5856" s="173" t="s">
        <v>4127</v>
      </c>
      <c r="G5856" s="144"/>
    </row>
    <row r="5857" spans="1:7" x14ac:dyDescent="0.2">
      <c r="A5857" s="129">
        <v>3337</v>
      </c>
      <c r="B5857" s="128" t="s">
        <v>3885</v>
      </c>
      <c r="C5857" s="127" t="s">
        <v>3287</v>
      </c>
      <c r="D5857" s="127">
        <v>6.39</v>
      </c>
      <c r="E5857" s="127">
        <v>1.0049999999999999</v>
      </c>
      <c r="F5857" s="127">
        <f>TRUNC(E5857*D5857,2)</f>
        <v>6.42</v>
      </c>
      <c r="G5857" s="144"/>
    </row>
    <row r="5858" spans="1:7" x14ac:dyDescent="0.2">
      <c r="A5858" s="311" t="s">
        <v>4125</v>
      </c>
      <c r="B5858" s="311"/>
      <c r="C5858" s="311"/>
      <c r="D5858" s="311"/>
      <c r="E5858" s="311"/>
      <c r="F5858" s="165">
        <f>F5857</f>
        <v>6.42</v>
      </c>
      <c r="G5858" s="144"/>
    </row>
    <row r="5859" spans="1:7" x14ac:dyDescent="0.2">
      <c r="G5859" s="144"/>
    </row>
    <row r="5860" spans="1:7" x14ac:dyDescent="0.2">
      <c r="A5860" s="312" t="s">
        <v>4124</v>
      </c>
      <c r="B5860" s="312"/>
      <c r="C5860" s="312"/>
      <c r="D5860" s="312"/>
      <c r="E5860" s="312"/>
      <c r="F5860" s="173">
        <f>F5858+G5854</f>
        <v>12.94</v>
      </c>
      <c r="G5860" s="144"/>
    </row>
    <row r="5861" spans="1:7" ht="12.75" customHeight="1" x14ac:dyDescent="0.2">
      <c r="A5861" s="312" t="s">
        <v>4742</v>
      </c>
      <c r="B5861" s="312"/>
      <c r="C5861" s="312"/>
      <c r="D5861" s="312"/>
      <c r="E5861" s="313"/>
      <c r="F5861" s="180">
        <f>TRUNC('compos apresentar'!F5860*bdi!$D$19,2)</f>
        <v>2.63</v>
      </c>
      <c r="G5861" s="144"/>
    </row>
    <row r="5862" spans="1:7" x14ac:dyDescent="0.2">
      <c r="A5862" s="312" t="s">
        <v>4123</v>
      </c>
      <c r="B5862" s="312"/>
      <c r="C5862" s="312"/>
      <c r="D5862" s="312"/>
      <c r="E5862" s="312"/>
      <c r="F5862" s="179">
        <f>SUM(F5860:F5861)</f>
        <v>15.57</v>
      </c>
      <c r="G5862" s="144"/>
    </row>
    <row r="5863" spans="1:7" x14ac:dyDescent="0.2">
      <c r="G5863" s="144"/>
    </row>
    <row r="5864" spans="1:7" x14ac:dyDescent="0.2">
      <c r="G5864" s="144"/>
    </row>
    <row r="5865" spans="1:7" ht="21" x14ac:dyDescent="0.2">
      <c r="A5865" s="314" t="s">
        <v>4506</v>
      </c>
      <c r="B5865" s="314"/>
      <c r="C5865" s="314"/>
      <c r="D5865" s="314"/>
      <c r="E5865" s="314"/>
      <c r="F5865" s="314"/>
      <c r="G5865" s="175" t="s">
        <v>4155</v>
      </c>
    </row>
    <row r="5866" spans="1:7" x14ac:dyDescent="0.2">
      <c r="G5866" s="144"/>
    </row>
    <row r="5867" spans="1:7" ht="21" x14ac:dyDescent="0.2">
      <c r="A5867" s="175" t="s">
        <v>4118</v>
      </c>
      <c r="B5867" s="174" t="s">
        <v>4117</v>
      </c>
      <c r="C5867" s="171" t="s">
        <v>4114</v>
      </c>
      <c r="D5867" s="171" t="s">
        <v>4113</v>
      </c>
      <c r="E5867" s="171" t="s">
        <v>4112</v>
      </c>
      <c r="F5867" s="182" t="s">
        <v>4116</v>
      </c>
      <c r="G5867" s="181" t="s">
        <v>4115</v>
      </c>
    </row>
    <row r="5868" spans="1:7" x14ac:dyDescent="0.2">
      <c r="A5868" s="162">
        <v>8</v>
      </c>
      <c r="B5868" s="128" t="s">
        <v>4141</v>
      </c>
      <c r="C5868" s="152">
        <v>5.65</v>
      </c>
      <c r="D5868" s="152">
        <v>12.31</v>
      </c>
      <c r="E5868" s="83">
        <v>117.99</v>
      </c>
      <c r="F5868" s="127">
        <v>0.371</v>
      </c>
      <c r="G5868" s="161">
        <f>TRUNC(F5868*D5868,2)</f>
        <v>4.5599999999999996</v>
      </c>
    </row>
    <row r="5869" spans="1:7" x14ac:dyDescent="0.2">
      <c r="A5869" s="149">
        <v>12</v>
      </c>
      <c r="B5869" s="138" t="s">
        <v>4213</v>
      </c>
      <c r="C5869" s="152">
        <v>8.56</v>
      </c>
      <c r="D5869" s="152">
        <v>18.649999999999999</v>
      </c>
      <c r="E5869" s="83">
        <v>117.99</v>
      </c>
      <c r="F5869" s="137">
        <v>0.3725</v>
      </c>
      <c r="G5869" s="161">
        <f>TRUNC(F5869*D5869,2)</f>
        <v>6.94</v>
      </c>
    </row>
    <row r="5870" spans="1:7" x14ac:dyDescent="0.2">
      <c r="A5870" s="311" t="s">
        <v>4138</v>
      </c>
      <c r="B5870" s="311"/>
      <c r="C5870" s="311"/>
      <c r="D5870" s="311"/>
      <c r="E5870" s="311"/>
      <c r="F5870" s="311"/>
      <c r="G5870" s="155">
        <f>SUM(G5868:G5869)</f>
        <v>11.5</v>
      </c>
    </row>
    <row r="5871" spans="1:7" x14ac:dyDescent="0.2">
      <c r="G5871" s="144"/>
    </row>
    <row r="5872" spans="1:7" ht="21" x14ac:dyDescent="0.2">
      <c r="A5872" s="175" t="s">
        <v>4118</v>
      </c>
      <c r="B5872" s="174" t="s">
        <v>4130</v>
      </c>
      <c r="C5872" s="171" t="s">
        <v>4129</v>
      </c>
      <c r="D5872" s="171" t="s">
        <v>4128</v>
      </c>
      <c r="E5872" s="171" t="s">
        <v>4116</v>
      </c>
      <c r="F5872" s="173" t="s">
        <v>4127</v>
      </c>
      <c r="G5872" s="144"/>
    </row>
    <row r="5873" spans="1:7" x14ac:dyDescent="0.2">
      <c r="A5873" s="129">
        <v>3338</v>
      </c>
      <c r="B5873" s="128" t="s">
        <v>3884</v>
      </c>
      <c r="C5873" s="127" t="s">
        <v>3287</v>
      </c>
      <c r="D5873" s="127">
        <v>9.2100000000000009</v>
      </c>
      <c r="E5873" s="127">
        <v>0.999</v>
      </c>
      <c r="F5873" s="127">
        <f>TRUNC(E5873*D5873,2)</f>
        <v>9.1999999999999993</v>
      </c>
      <c r="G5873" s="144"/>
    </row>
    <row r="5874" spans="1:7" x14ac:dyDescent="0.2">
      <c r="A5874" s="311" t="s">
        <v>4125</v>
      </c>
      <c r="B5874" s="311"/>
      <c r="C5874" s="311"/>
      <c r="D5874" s="311"/>
      <c r="E5874" s="311"/>
      <c r="F5874" s="165">
        <f>F5873</f>
        <v>9.1999999999999993</v>
      </c>
      <c r="G5874" s="144"/>
    </row>
    <row r="5875" spans="1:7" x14ac:dyDescent="0.2">
      <c r="G5875" s="144"/>
    </row>
    <row r="5876" spans="1:7" x14ac:dyDescent="0.2">
      <c r="A5876" s="312" t="s">
        <v>4124</v>
      </c>
      <c r="B5876" s="312"/>
      <c r="C5876" s="312"/>
      <c r="D5876" s="312"/>
      <c r="E5876" s="312"/>
      <c r="F5876" s="173">
        <f>F5874+G5870</f>
        <v>20.7</v>
      </c>
      <c r="G5876" s="144"/>
    </row>
    <row r="5877" spans="1:7" ht="12.75" customHeight="1" x14ac:dyDescent="0.2">
      <c r="A5877" s="312" t="s">
        <v>4742</v>
      </c>
      <c r="B5877" s="312"/>
      <c r="C5877" s="312"/>
      <c r="D5877" s="312"/>
      <c r="E5877" s="313"/>
      <c r="F5877" s="180">
        <f>TRUNC('compos apresentar'!F5876*bdi!$D$19,2)</f>
        <v>4.21</v>
      </c>
      <c r="G5877" s="144"/>
    </row>
    <row r="5878" spans="1:7" x14ac:dyDescent="0.2">
      <c r="A5878" s="312" t="s">
        <v>4123</v>
      </c>
      <c r="B5878" s="312"/>
      <c r="C5878" s="312"/>
      <c r="D5878" s="312"/>
      <c r="E5878" s="312"/>
      <c r="F5878" s="179">
        <f>SUM(F5876:F5877)</f>
        <v>24.91</v>
      </c>
      <c r="G5878" s="144"/>
    </row>
    <row r="5879" spans="1:7" x14ac:dyDescent="0.2">
      <c r="A5879" s="178"/>
      <c r="B5879" s="178"/>
      <c r="C5879" s="178"/>
      <c r="D5879" s="178"/>
      <c r="E5879" s="178"/>
      <c r="F5879" s="178"/>
      <c r="G5879" s="144"/>
    </row>
    <row r="5880" spans="1:7" x14ac:dyDescent="0.2">
      <c r="A5880" s="178"/>
      <c r="B5880" s="178"/>
      <c r="C5880" s="178"/>
      <c r="D5880" s="178"/>
      <c r="E5880" s="178"/>
      <c r="F5880" s="178"/>
      <c r="G5880" s="144"/>
    </row>
    <row r="5881" spans="1:7" ht="21" x14ac:dyDescent="0.2">
      <c r="A5881" s="314" t="s">
        <v>5055</v>
      </c>
      <c r="B5881" s="314"/>
      <c r="C5881" s="314"/>
      <c r="D5881" s="314"/>
      <c r="E5881" s="314"/>
      <c r="F5881" s="314"/>
      <c r="G5881" s="175" t="s">
        <v>4155</v>
      </c>
    </row>
    <row r="5882" spans="1:7" x14ac:dyDescent="0.2">
      <c r="G5882" s="144"/>
    </row>
    <row r="5883" spans="1:7" ht="21" x14ac:dyDescent="0.2">
      <c r="A5883" s="175" t="s">
        <v>4118</v>
      </c>
      <c r="B5883" s="174" t="s">
        <v>4117</v>
      </c>
      <c r="C5883" s="171" t="s">
        <v>4114</v>
      </c>
      <c r="D5883" s="171" t="s">
        <v>4113</v>
      </c>
      <c r="E5883" s="171" t="s">
        <v>4112</v>
      </c>
      <c r="F5883" s="182" t="s">
        <v>4116</v>
      </c>
      <c r="G5883" s="181" t="s">
        <v>4115</v>
      </c>
    </row>
    <row r="5884" spans="1:7" x14ac:dyDescent="0.2">
      <c r="A5884" s="162">
        <v>8</v>
      </c>
      <c r="B5884" s="128" t="s">
        <v>4141</v>
      </c>
      <c r="C5884" s="152">
        <v>5.65</v>
      </c>
      <c r="D5884" s="152">
        <v>12.31</v>
      </c>
      <c r="E5884" s="83">
        <v>117.99</v>
      </c>
      <c r="F5884" s="127">
        <v>0.53400000000000003</v>
      </c>
      <c r="G5884" s="161">
        <f>TRUNC(F5884*D5884,2)</f>
        <v>6.57</v>
      </c>
    </row>
    <row r="5885" spans="1:7" x14ac:dyDescent="0.2">
      <c r="A5885" s="149">
        <v>12</v>
      </c>
      <c r="B5885" s="138" t="s">
        <v>4213</v>
      </c>
      <c r="C5885" s="152">
        <v>8.56</v>
      </c>
      <c r="D5885" s="152">
        <v>18.649999999999999</v>
      </c>
      <c r="E5885" s="83">
        <v>117.99</v>
      </c>
      <c r="F5885" s="137">
        <v>0.53249999999999997</v>
      </c>
      <c r="G5885" s="161">
        <f>TRUNC(F5885*D5885,2)</f>
        <v>9.93</v>
      </c>
    </row>
    <row r="5886" spans="1:7" x14ac:dyDescent="0.2">
      <c r="A5886" s="311" t="s">
        <v>4138</v>
      </c>
      <c r="B5886" s="311"/>
      <c r="C5886" s="311"/>
      <c r="D5886" s="311"/>
      <c r="E5886" s="311"/>
      <c r="F5886" s="311"/>
      <c r="G5886" s="155">
        <f>SUM(G5884:G5885)</f>
        <v>16.5</v>
      </c>
    </row>
    <row r="5887" spans="1:7" x14ac:dyDescent="0.2">
      <c r="G5887" s="144"/>
    </row>
    <row r="5888" spans="1:7" ht="21" x14ac:dyDescent="0.2">
      <c r="A5888" s="175" t="s">
        <v>4118</v>
      </c>
      <c r="B5888" s="174" t="s">
        <v>4130</v>
      </c>
      <c r="C5888" s="171" t="s">
        <v>4129</v>
      </c>
      <c r="D5888" s="171" t="s">
        <v>4128</v>
      </c>
      <c r="E5888" s="171" t="s">
        <v>4116</v>
      </c>
      <c r="F5888" s="173" t="s">
        <v>4127</v>
      </c>
      <c r="G5888" s="144"/>
    </row>
    <row r="5889" spans="1:7" ht="22.5" x14ac:dyDescent="0.2">
      <c r="A5889" s="129">
        <v>3339</v>
      </c>
      <c r="B5889" s="128" t="s">
        <v>5056</v>
      </c>
      <c r="C5889" s="127" t="s">
        <v>3287</v>
      </c>
      <c r="D5889" s="127">
        <v>13.99</v>
      </c>
      <c r="E5889" s="127">
        <v>1</v>
      </c>
      <c r="F5889" s="127">
        <f>TRUNC(E5889*D5889,2)</f>
        <v>13.99</v>
      </c>
      <c r="G5889" s="144"/>
    </row>
    <row r="5890" spans="1:7" x14ac:dyDescent="0.2">
      <c r="A5890" s="311" t="s">
        <v>4125</v>
      </c>
      <c r="B5890" s="311"/>
      <c r="C5890" s="311"/>
      <c r="D5890" s="311"/>
      <c r="E5890" s="311"/>
      <c r="F5890" s="165">
        <f>F5889</f>
        <v>13.99</v>
      </c>
      <c r="G5890" s="144"/>
    </row>
    <row r="5891" spans="1:7" x14ac:dyDescent="0.2">
      <c r="G5891" s="144"/>
    </row>
    <row r="5892" spans="1:7" x14ac:dyDescent="0.2">
      <c r="A5892" s="312" t="s">
        <v>4124</v>
      </c>
      <c r="B5892" s="312"/>
      <c r="C5892" s="312"/>
      <c r="D5892" s="312"/>
      <c r="E5892" s="312"/>
      <c r="F5892" s="173">
        <f>F5890+G5886</f>
        <v>30.490000000000002</v>
      </c>
      <c r="G5892" s="144"/>
    </row>
    <row r="5893" spans="1:7" x14ac:dyDescent="0.2">
      <c r="A5893" s="312" t="s">
        <v>4742</v>
      </c>
      <c r="B5893" s="312"/>
      <c r="C5893" s="312"/>
      <c r="D5893" s="312"/>
      <c r="E5893" s="313"/>
      <c r="F5893" s="180">
        <f>TRUNC('compos apresentar'!F5892*bdi!$D$19,2)</f>
        <v>6.2</v>
      </c>
      <c r="G5893" s="144"/>
    </row>
    <row r="5894" spans="1:7" x14ac:dyDescent="0.2">
      <c r="A5894" s="312" t="s">
        <v>4123</v>
      </c>
      <c r="B5894" s="312"/>
      <c r="C5894" s="312"/>
      <c r="D5894" s="312"/>
      <c r="E5894" s="312"/>
      <c r="F5894" s="179">
        <f>SUM(F5892:F5893)</f>
        <v>36.690000000000005</v>
      </c>
      <c r="G5894" s="144"/>
    </row>
    <row r="5895" spans="1:7" x14ac:dyDescent="0.2">
      <c r="A5895" s="178"/>
      <c r="B5895" s="178"/>
      <c r="C5895" s="178"/>
      <c r="D5895" s="178"/>
      <c r="E5895" s="178"/>
      <c r="F5895" s="178"/>
      <c r="G5895" s="144"/>
    </row>
    <row r="5896" spans="1:7" x14ac:dyDescent="0.2">
      <c r="G5896" s="144"/>
    </row>
    <row r="5897" spans="1:7" ht="21" x14ac:dyDescent="0.2">
      <c r="A5897" s="314" t="s">
        <v>4505</v>
      </c>
      <c r="B5897" s="314"/>
      <c r="C5897" s="314"/>
      <c r="D5897" s="314"/>
      <c r="E5897" s="314"/>
      <c r="F5897" s="314"/>
      <c r="G5897" s="175" t="s">
        <v>4170</v>
      </c>
    </row>
    <row r="5898" spans="1:7" x14ac:dyDescent="0.2">
      <c r="G5898" s="144"/>
    </row>
    <row r="5899" spans="1:7" ht="21" x14ac:dyDescent="0.2">
      <c r="A5899" s="175" t="s">
        <v>4118</v>
      </c>
      <c r="B5899" s="174" t="s">
        <v>4117</v>
      </c>
      <c r="C5899" s="171" t="s">
        <v>4114</v>
      </c>
      <c r="D5899" s="171" t="s">
        <v>4113</v>
      </c>
      <c r="E5899" s="171" t="s">
        <v>4112</v>
      </c>
      <c r="F5899" s="182" t="s">
        <v>4116</v>
      </c>
      <c r="G5899" s="181" t="s">
        <v>4115</v>
      </c>
    </row>
    <row r="5900" spans="1:7" x14ac:dyDescent="0.2">
      <c r="A5900" s="162">
        <v>8</v>
      </c>
      <c r="B5900" s="128" t="s">
        <v>4141</v>
      </c>
      <c r="C5900" s="152">
        <v>5.65</v>
      </c>
      <c r="D5900" s="152">
        <v>12.31</v>
      </c>
      <c r="E5900" s="83">
        <v>117.99</v>
      </c>
      <c r="F5900" s="127">
        <v>0.2</v>
      </c>
      <c r="G5900" s="161">
        <f>TRUNC(F5900*D5900,2)</f>
        <v>2.46</v>
      </c>
    </row>
    <row r="5901" spans="1:7" x14ac:dyDescent="0.2">
      <c r="A5901" s="149">
        <v>12</v>
      </c>
      <c r="B5901" s="138" t="s">
        <v>4213</v>
      </c>
      <c r="C5901" s="152">
        <v>8.56</v>
      </c>
      <c r="D5901" s="152">
        <v>18.649999999999999</v>
      </c>
      <c r="E5901" s="83">
        <v>117.99</v>
      </c>
      <c r="F5901" s="137">
        <v>0.20200000000000001</v>
      </c>
      <c r="G5901" s="161">
        <f>TRUNC(F5901*D5901,2)</f>
        <v>3.76</v>
      </c>
    </row>
    <row r="5902" spans="1:7" x14ac:dyDescent="0.2">
      <c r="A5902" s="311" t="s">
        <v>4138</v>
      </c>
      <c r="B5902" s="311"/>
      <c r="C5902" s="311"/>
      <c r="D5902" s="311"/>
      <c r="E5902" s="311"/>
      <c r="F5902" s="311"/>
      <c r="G5902" s="155">
        <f>SUM(G5900:G5901)</f>
        <v>6.22</v>
      </c>
    </row>
    <row r="5903" spans="1:7" x14ac:dyDescent="0.2">
      <c r="G5903" s="144"/>
    </row>
    <row r="5904" spans="1:7" ht="21" x14ac:dyDescent="0.2">
      <c r="A5904" s="175" t="s">
        <v>4118</v>
      </c>
      <c r="B5904" s="174" t="s">
        <v>4130</v>
      </c>
      <c r="C5904" s="171" t="s">
        <v>4129</v>
      </c>
      <c r="D5904" s="171" t="s">
        <v>4128</v>
      </c>
      <c r="E5904" s="171" t="s">
        <v>4116</v>
      </c>
      <c r="F5904" s="173" t="s">
        <v>4127</v>
      </c>
      <c r="G5904" s="144"/>
    </row>
    <row r="5905" spans="1:7" x14ac:dyDescent="0.2">
      <c r="A5905" s="129">
        <v>3971</v>
      </c>
      <c r="B5905" s="128" t="s">
        <v>3882</v>
      </c>
      <c r="C5905" s="127" t="s">
        <v>3287</v>
      </c>
      <c r="D5905" s="127">
        <v>71.62</v>
      </c>
      <c r="E5905" s="127">
        <v>1.0170999999999999</v>
      </c>
      <c r="F5905" s="127">
        <f>TRUNC(E5905*D5905,2)</f>
        <v>72.84</v>
      </c>
      <c r="G5905" s="144"/>
    </row>
    <row r="5906" spans="1:7" x14ac:dyDescent="0.2">
      <c r="A5906" s="311" t="s">
        <v>4125</v>
      </c>
      <c r="B5906" s="311"/>
      <c r="C5906" s="311"/>
      <c r="D5906" s="311"/>
      <c r="E5906" s="311"/>
      <c r="F5906" s="165">
        <f>F5905</f>
        <v>72.84</v>
      </c>
      <c r="G5906" s="144"/>
    </row>
    <row r="5907" spans="1:7" x14ac:dyDescent="0.2">
      <c r="G5907" s="144"/>
    </row>
    <row r="5908" spans="1:7" x14ac:dyDescent="0.2">
      <c r="A5908" s="312" t="s">
        <v>4124</v>
      </c>
      <c r="B5908" s="312"/>
      <c r="C5908" s="312"/>
      <c r="D5908" s="312"/>
      <c r="E5908" s="312"/>
      <c r="F5908" s="173">
        <f>F5906+G5902</f>
        <v>79.06</v>
      </c>
      <c r="G5908" s="144"/>
    </row>
    <row r="5909" spans="1:7" ht="12.75" customHeight="1" x14ac:dyDescent="0.2">
      <c r="A5909" s="312" t="s">
        <v>4742</v>
      </c>
      <c r="B5909" s="312"/>
      <c r="C5909" s="312"/>
      <c r="D5909" s="312"/>
      <c r="E5909" s="313"/>
      <c r="F5909" s="180">
        <f>TRUNC('compos apresentar'!F5908*bdi!$D$19,2)</f>
        <v>16.079999999999998</v>
      </c>
      <c r="G5909" s="144"/>
    </row>
    <row r="5910" spans="1:7" x14ac:dyDescent="0.2">
      <c r="A5910" s="312" t="s">
        <v>4123</v>
      </c>
      <c r="B5910" s="312"/>
      <c r="C5910" s="312"/>
      <c r="D5910" s="312"/>
      <c r="E5910" s="312"/>
      <c r="F5910" s="179">
        <f>SUM(F5908:F5909)</f>
        <v>95.14</v>
      </c>
      <c r="G5910" s="144"/>
    </row>
    <row r="5911" spans="1:7" x14ac:dyDescent="0.2">
      <c r="A5911" s="178"/>
      <c r="B5911" s="178"/>
      <c r="C5911" s="178"/>
      <c r="D5911" s="178"/>
      <c r="E5911" s="178"/>
      <c r="F5911" s="178"/>
      <c r="G5911" s="144"/>
    </row>
    <row r="5912" spans="1:7" ht="21" x14ac:dyDescent="0.2">
      <c r="A5912" s="314" t="s">
        <v>5057</v>
      </c>
      <c r="B5912" s="314"/>
      <c r="C5912" s="314"/>
      <c r="D5912" s="314"/>
      <c r="E5912" s="314"/>
      <c r="F5912" s="314"/>
      <c r="G5912" s="175" t="s">
        <v>4170</v>
      </c>
    </row>
    <row r="5913" spans="1:7" x14ac:dyDescent="0.2">
      <c r="G5913" s="144"/>
    </row>
    <row r="5914" spans="1:7" ht="21" x14ac:dyDescent="0.2">
      <c r="A5914" s="175" t="s">
        <v>4118</v>
      </c>
      <c r="B5914" s="174" t="s">
        <v>4117</v>
      </c>
      <c r="C5914" s="171" t="s">
        <v>4114</v>
      </c>
      <c r="D5914" s="171" t="s">
        <v>4113</v>
      </c>
      <c r="E5914" s="171" t="s">
        <v>4112</v>
      </c>
      <c r="F5914" s="182" t="s">
        <v>4116</v>
      </c>
      <c r="G5914" s="181" t="s">
        <v>4115</v>
      </c>
    </row>
    <row r="5915" spans="1:7" x14ac:dyDescent="0.2">
      <c r="A5915" s="162">
        <v>8</v>
      </c>
      <c r="B5915" s="128" t="s">
        <v>4141</v>
      </c>
      <c r="C5915" s="152">
        <v>5.65</v>
      </c>
      <c r="D5915" s="152">
        <v>12.31</v>
      </c>
      <c r="E5915" s="83">
        <v>117.99</v>
      </c>
      <c r="F5915" s="127">
        <v>0.30399999999999999</v>
      </c>
      <c r="G5915" s="161">
        <f>TRUNC(F5915*D5915,2)</f>
        <v>3.74</v>
      </c>
    </row>
    <row r="5916" spans="1:7" x14ac:dyDescent="0.2">
      <c r="A5916" s="149">
        <v>12</v>
      </c>
      <c r="B5916" s="138" t="s">
        <v>4213</v>
      </c>
      <c r="C5916" s="152">
        <v>8.56</v>
      </c>
      <c r="D5916" s="152">
        <v>18.649999999999999</v>
      </c>
      <c r="E5916" s="83">
        <v>117.99</v>
      </c>
      <c r="F5916" s="137">
        <v>0.30049999999999999</v>
      </c>
      <c r="G5916" s="161">
        <f>TRUNC(F5916*D5916,2)</f>
        <v>5.6</v>
      </c>
    </row>
    <row r="5917" spans="1:7" x14ac:dyDescent="0.2">
      <c r="A5917" s="311" t="s">
        <v>4138</v>
      </c>
      <c r="B5917" s="311"/>
      <c r="C5917" s="311"/>
      <c r="D5917" s="311"/>
      <c r="E5917" s="311"/>
      <c r="F5917" s="311"/>
      <c r="G5917" s="155">
        <f>SUM(G5915:G5916)</f>
        <v>9.34</v>
      </c>
    </row>
    <row r="5918" spans="1:7" x14ac:dyDescent="0.2">
      <c r="G5918" s="144"/>
    </row>
    <row r="5919" spans="1:7" ht="21" x14ac:dyDescent="0.2">
      <c r="A5919" s="175" t="s">
        <v>4118</v>
      </c>
      <c r="B5919" s="174" t="s">
        <v>4130</v>
      </c>
      <c r="C5919" s="171" t="s">
        <v>4129</v>
      </c>
      <c r="D5919" s="171" t="s">
        <v>4128</v>
      </c>
      <c r="E5919" s="171" t="s">
        <v>4116</v>
      </c>
      <c r="F5919" s="173" t="s">
        <v>4127</v>
      </c>
      <c r="G5919" s="144"/>
    </row>
    <row r="5920" spans="1:7" x14ac:dyDescent="0.2">
      <c r="A5920" s="129">
        <v>3341</v>
      </c>
      <c r="B5920" s="128" t="s">
        <v>2499</v>
      </c>
      <c r="C5920" s="127" t="s">
        <v>3287</v>
      </c>
      <c r="D5920" s="127">
        <v>7.35</v>
      </c>
      <c r="E5920" s="127">
        <v>1</v>
      </c>
      <c r="F5920" s="127">
        <f>TRUNC(E5920*D5920,2)</f>
        <v>7.35</v>
      </c>
      <c r="G5920" s="144"/>
    </row>
    <row r="5921" spans="1:7" x14ac:dyDescent="0.2">
      <c r="A5921" s="311" t="s">
        <v>4125</v>
      </c>
      <c r="B5921" s="311"/>
      <c r="C5921" s="311"/>
      <c r="D5921" s="311"/>
      <c r="E5921" s="311"/>
      <c r="F5921" s="165">
        <f>F5920</f>
        <v>7.35</v>
      </c>
      <c r="G5921" s="144"/>
    </row>
    <row r="5922" spans="1:7" x14ac:dyDescent="0.2">
      <c r="G5922" s="144"/>
    </row>
    <row r="5923" spans="1:7" x14ac:dyDescent="0.2">
      <c r="A5923" s="312" t="s">
        <v>4124</v>
      </c>
      <c r="B5923" s="312"/>
      <c r="C5923" s="312"/>
      <c r="D5923" s="312"/>
      <c r="E5923" s="312"/>
      <c r="F5923" s="173">
        <f>F5921+G5917</f>
        <v>16.689999999999998</v>
      </c>
      <c r="G5923" s="144"/>
    </row>
    <row r="5924" spans="1:7" x14ac:dyDescent="0.2">
      <c r="A5924" s="312" t="s">
        <v>4742</v>
      </c>
      <c r="B5924" s="312"/>
      <c r="C5924" s="312"/>
      <c r="D5924" s="312"/>
      <c r="E5924" s="313"/>
      <c r="F5924" s="180">
        <f>TRUNC('compos apresentar'!F5923*bdi!$D$19,2)</f>
        <v>3.39</v>
      </c>
      <c r="G5924" s="144"/>
    </row>
    <row r="5925" spans="1:7" x14ac:dyDescent="0.2">
      <c r="A5925" s="312" t="s">
        <v>4123</v>
      </c>
      <c r="B5925" s="312"/>
      <c r="C5925" s="312"/>
      <c r="D5925" s="312"/>
      <c r="E5925" s="312"/>
      <c r="F5925" s="179">
        <f>SUM(F5923:F5924)</f>
        <v>20.079999999999998</v>
      </c>
      <c r="G5925" s="144"/>
    </row>
    <row r="5926" spans="1:7" x14ac:dyDescent="0.2">
      <c r="A5926" s="178"/>
      <c r="B5926" s="178"/>
      <c r="C5926" s="178"/>
      <c r="D5926" s="178"/>
      <c r="E5926" s="178"/>
      <c r="F5926" s="178"/>
      <c r="G5926" s="144"/>
    </row>
    <row r="5927" spans="1:7" ht="21" x14ac:dyDescent="0.2">
      <c r="A5927" s="314" t="s">
        <v>5058</v>
      </c>
      <c r="B5927" s="314"/>
      <c r="C5927" s="314"/>
      <c r="D5927" s="314"/>
      <c r="E5927" s="314"/>
      <c r="F5927" s="314"/>
      <c r="G5927" s="175" t="s">
        <v>4170</v>
      </c>
    </row>
    <row r="5928" spans="1:7" x14ac:dyDescent="0.2">
      <c r="G5928" s="144"/>
    </row>
    <row r="5929" spans="1:7" ht="21" x14ac:dyDescent="0.2">
      <c r="A5929" s="175" t="s">
        <v>4118</v>
      </c>
      <c r="B5929" s="174" t="s">
        <v>4117</v>
      </c>
      <c r="C5929" s="171" t="s">
        <v>4114</v>
      </c>
      <c r="D5929" s="171" t="s">
        <v>4113</v>
      </c>
      <c r="E5929" s="171" t="s">
        <v>4112</v>
      </c>
      <c r="F5929" s="182" t="s">
        <v>4116</v>
      </c>
      <c r="G5929" s="181" t="s">
        <v>4115</v>
      </c>
    </row>
    <row r="5930" spans="1:7" x14ac:dyDescent="0.2">
      <c r="A5930" s="162">
        <v>8</v>
      </c>
      <c r="B5930" s="128" t="s">
        <v>4141</v>
      </c>
      <c r="C5930" s="152">
        <v>5.65</v>
      </c>
      <c r="D5930" s="152">
        <v>12.31</v>
      </c>
      <c r="E5930" s="83">
        <v>117.99</v>
      </c>
      <c r="F5930" s="127">
        <v>0.30399999999999999</v>
      </c>
      <c r="G5930" s="161">
        <f>TRUNC(F5930*D5930,2)</f>
        <v>3.74</v>
      </c>
    </row>
    <row r="5931" spans="1:7" x14ac:dyDescent="0.2">
      <c r="A5931" s="149">
        <v>12</v>
      </c>
      <c r="B5931" s="138" t="s">
        <v>4213</v>
      </c>
      <c r="C5931" s="152">
        <v>8.56</v>
      </c>
      <c r="D5931" s="152">
        <v>18.649999999999999</v>
      </c>
      <c r="E5931" s="83">
        <v>117.99</v>
      </c>
      <c r="F5931" s="137">
        <v>0.30049999999999999</v>
      </c>
      <c r="G5931" s="161">
        <f>TRUNC(F5931*D5931,2)</f>
        <v>5.6</v>
      </c>
    </row>
    <row r="5932" spans="1:7" x14ac:dyDescent="0.2">
      <c r="A5932" s="311" t="s">
        <v>4138</v>
      </c>
      <c r="B5932" s="311"/>
      <c r="C5932" s="311"/>
      <c r="D5932" s="311"/>
      <c r="E5932" s="311"/>
      <c r="F5932" s="311"/>
      <c r="G5932" s="155">
        <f>SUM(G5930:G5931)</f>
        <v>9.34</v>
      </c>
    </row>
    <row r="5933" spans="1:7" x14ac:dyDescent="0.2">
      <c r="G5933" s="144"/>
    </row>
    <row r="5934" spans="1:7" ht="21" x14ac:dyDescent="0.2">
      <c r="A5934" s="175" t="s">
        <v>4118</v>
      </c>
      <c r="B5934" s="174" t="s">
        <v>4130</v>
      </c>
      <c r="C5934" s="171" t="s">
        <v>4129</v>
      </c>
      <c r="D5934" s="171" t="s">
        <v>4128</v>
      </c>
      <c r="E5934" s="171" t="s">
        <v>4116</v>
      </c>
      <c r="F5934" s="173" t="s">
        <v>4127</v>
      </c>
      <c r="G5934" s="144"/>
    </row>
    <row r="5935" spans="1:7" x14ac:dyDescent="0.2">
      <c r="A5935" s="129">
        <v>3343</v>
      </c>
      <c r="B5935" s="128" t="s">
        <v>2501</v>
      </c>
      <c r="C5935" s="127" t="s">
        <v>3287</v>
      </c>
      <c r="D5935" s="127">
        <v>9.76</v>
      </c>
      <c r="E5935" s="127">
        <v>1</v>
      </c>
      <c r="F5935" s="127">
        <f>TRUNC(E5935*D5935,2)</f>
        <v>9.76</v>
      </c>
      <c r="G5935" s="144"/>
    </row>
    <row r="5936" spans="1:7" x14ac:dyDescent="0.2">
      <c r="A5936" s="311" t="s">
        <v>4125</v>
      </c>
      <c r="B5936" s="311"/>
      <c r="C5936" s="311"/>
      <c r="D5936" s="311"/>
      <c r="E5936" s="311"/>
      <c r="F5936" s="165">
        <f>F5935</f>
        <v>9.76</v>
      </c>
      <c r="G5936" s="144"/>
    </row>
    <row r="5937" spans="1:7" x14ac:dyDescent="0.2">
      <c r="G5937" s="144"/>
    </row>
    <row r="5938" spans="1:7" x14ac:dyDescent="0.2">
      <c r="A5938" s="312" t="s">
        <v>4124</v>
      </c>
      <c r="B5938" s="312"/>
      <c r="C5938" s="312"/>
      <c r="D5938" s="312"/>
      <c r="E5938" s="312"/>
      <c r="F5938" s="173">
        <f>F5936+G5932</f>
        <v>19.100000000000001</v>
      </c>
      <c r="G5938" s="144"/>
    </row>
    <row r="5939" spans="1:7" x14ac:dyDescent="0.2">
      <c r="A5939" s="312" t="s">
        <v>4742</v>
      </c>
      <c r="B5939" s="312"/>
      <c r="C5939" s="312"/>
      <c r="D5939" s="312"/>
      <c r="E5939" s="313"/>
      <c r="F5939" s="180">
        <f>TRUNC('compos apresentar'!F5938*bdi!$D$19,2)</f>
        <v>3.88</v>
      </c>
      <c r="G5939" s="144"/>
    </row>
    <row r="5940" spans="1:7" x14ac:dyDescent="0.2">
      <c r="A5940" s="312" t="s">
        <v>4123</v>
      </c>
      <c r="B5940" s="312"/>
      <c r="C5940" s="312"/>
      <c r="D5940" s="312"/>
      <c r="E5940" s="312"/>
      <c r="F5940" s="179">
        <f>SUM(F5938:F5939)</f>
        <v>22.98</v>
      </c>
      <c r="G5940" s="144"/>
    </row>
    <row r="5941" spans="1:7" x14ac:dyDescent="0.2">
      <c r="A5941" s="178"/>
      <c r="B5941" s="178"/>
      <c r="C5941" s="178"/>
      <c r="D5941" s="178"/>
      <c r="E5941" s="178"/>
      <c r="F5941" s="178"/>
      <c r="G5941" s="144"/>
    </row>
    <row r="5942" spans="1:7" x14ac:dyDescent="0.2">
      <c r="G5942" s="144"/>
    </row>
    <row r="5943" spans="1:7" ht="31.5" customHeight="1" x14ac:dyDescent="0.2">
      <c r="A5943" s="196" t="s">
        <v>2424</v>
      </c>
      <c r="B5943" s="315" t="s">
        <v>4504</v>
      </c>
      <c r="C5943" s="315"/>
      <c r="D5943" s="315"/>
      <c r="E5943" s="315"/>
      <c r="F5943" s="315"/>
      <c r="G5943" s="183" t="s">
        <v>230</v>
      </c>
    </row>
    <row r="5944" spans="1:7" x14ac:dyDescent="0.2">
      <c r="G5944" s="144"/>
    </row>
    <row r="5945" spans="1:7" ht="21" x14ac:dyDescent="0.2">
      <c r="A5945" s="175" t="s">
        <v>4118</v>
      </c>
      <c r="B5945" s="174" t="s">
        <v>4117</v>
      </c>
      <c r="C5945" s="171" t="s">
        <v>4114</v>
      </c>
      <c r="D5945" s="171" t="s">
        <v>4113</v>
      </c>
      <c r="E5945" s="171" t="s">
        <v>4112</v>
      </c>
      <c r="F5945" s="182" t="s">
        <v>4116</v>
      </c>
      <c r="G5945" s="181" t="s">
        <v>4115</v>
      </c>
    </row>
    <row r="5946" spans="1:7" x14ac:dyDescent="0.2">
      <c r="A5946" s="162">
        <v>8</v>
      </c>
      <c r="B5946" s="128" t="s">
        <v>4141</v>
      </c>
      <c r="C5946" s="152">
        <v>5.65</v>
      </c>
      <c r="D5946" s="152">
        <v>12.31</v>
      </c>
      <c r="E5946" s="83">
        <v>117.99</v>
      </c>
      <c r="F5946" s="141">
        <v>0.2</v>
      </c>
      <c r="G5946" s="161">
        <f>TRUNC(F5946*D5946,2)</f>
        <v>2.46</v>
      </c>
    </row>
    <row r="5947" spans="1:7" x14ac:dyDescent="0.2">
      <c r="A5947" s="149">
        <v>12</v>
      </c>
      <c r="B5947" s="138" t="s">
        <v>4213</v>
      </c>
      <c r="C5947" s="152">
        <v>8.56</v>
      </c>
      <c r="D5947" s="152">
        <v>18.649999999999999</v>
      </c>
      <c r="E5947" s="83">
        <v>117.99</v>
      </c>
      <c r="F5947" s="153">
        <v>0.20200000000000001</v>
      </c>
      <c r="G5947" s="161">
        <f>TRUNC(F5947*D5947,2)</f>
        <v>3.76</v>
      </c>
    </row>
    <row r="5948" spans="1:7" x14ac:dyDescent="0.2">
      <c r="A5948" s="311" t="s">
        <v>4138</v>
      </c>
      <c r="B5948" s="311"/>
      <c r="C5948" s="311"/>
      <c r="D5948" s="311"/>
      <c r="E5948" s="311"/>
      <c r="F5948" s="311"/>
      <c r="G5948" s="155">
        <f>SUM(G5946:G5947)</f>
        <v>6.22</v>
      </c>
    </row>
    <row r="5949" spans="1:7" x14ac:dyDescent="0.2">
      <c r="G5949" s="144"/>
    </row>
    <row r="5950" spans="1:7" ht="21" x14ac:dyDescent="0.2">
      <c r="A5950" s="175" t="s">
        <v>4118</v>
      </c>
      <c r="B5950" s="174" t="s">
        <v>4130</v>
      </c>
      <c r="C5950" s="171" t="s">
        <v>4129</v>
      </c>
      <c r="D5950" s="171" t="s">
        <v>4128</v>
      </c>
      <c r="E5950" s="171" t="s">
        <v>4116</v>
      </c>
      <c r="F5950" s="173" t="s">
        <v>4127</v>
      </c>
      <c r="G5950" s="144"/>
    </row>
    <row r="5951" spans="1:7" ht="22.5" x14ac:dyDescent="0.2">
      <c r="A5951" s="132" t="s">
        <v>3881</v>
      </c>
      <c r="B5951" s="131" t="s">
        <v>3880</v>
      </c>
      <c r="C5951" s="127" t="s">
        <v>3287</v>
      </c>
      <c r="D5951" s="141">
        <v>66.75</v>
      </c>
      <c r="E5951" s="127">
        <v>0.99529999999999996</v>
      </c>
      <c r="F5951" s="127">
        <f>TRUNC(E5951*D5951,2)</f>
        <v>66.430000000000007</v>
      </c>
      <c r="G5951" s="144"/>
    </row>
    <row r="5952" spans="1:7" x14ac:dyDescent="0.2">
      <c r="A5952" s="311" t="s">
        <v>4125</v>
      </c>
      <c r="B5952" s="311"/>
      <c r="C5952" s="311"/>
      <c r="D5952" s="311"/>
      <c r="E5952" s="311"/>
      <c r="F5952" s="165">
        <f>F5951</f>
        <v>66.430000000000007</v>
      </c>
      <c r="G5952" s="144"/>
    </row>
    <row r="5953" spans="1:7" x14ac:dyDescent="0.2">
      <c r="G5953" s="144"/>
    </row>
    <row r="5954" spans="1:7" x14ac:dyDescent="0.2">
      <c r="A5954" s="312" t="s">
        <v>4124</v>
      </c>
      <c r="B5954" s="312"/>
      <c r="C5954" s="312"/>
      <c r="D5954" s="312"/>
      <c r="E5954" s="312"/>
      <c r="F5954" s="173">
        <f>F5952+G5948</f>
        <v>72.650000000000006</v>
      </c>
      <c r="G5954" s="144"/>
    </row>
    <row r="5955" spans="1:7" ht="12.75" customHeight="1" x14ac:dyDescent="0.2">
      <c r="A5955" s="312" t="s">
        <v>4742</v>
      </c>
      <c r="B5955" s="312"/>
      <c r="C5955" s="312"/>
      <c r="D5955" s="312"/>
      <c r="E5955" s="313"/>
      <c r="F5955" s="180">
        <f>TRUNC('compos apresentar'!F5954*bdi!$D$19,2)</f>
        <v>14.77</v>
      </c>
      <c r="G5955" s="144"/>
    </row>
    <row r="5956" spans="1:7" x14ac:dyDescent="0.2">
      <c r="A5956" s="312" t="s">
        <v>4123</v>
      </c>
      <c r="B5956" s="312"/>
      <c r="C5956" s="312"/>
      <c r="D5956" s="312"/>
      <c r="E5956" s="312"/>
      <c r="F5956" s="179">
        <f>SUM(F5954:F5955)</f>
        <v>87.42</v>
      </c>
      <c r="G5956" s="144"/>
    </row>
    <row r="5957" spans="1:7" x14ac:dyDescent="0.2">
      <c r="A5957" s="178"/>
      <c r="B5957" s="178"/>
      <c r="C5957" s="178"/>
      <c r="D5957" s="178"/>
      <c r="E5957" s="178"/>
      <c r="F5957" s="178"/>
      <c r="G5957" s="144"/>
    </row>
    <row r="5958" spans="1:7" x14ac:dyDescent="0.2">
      <c r="A5958" s="318" t="s">
        <v>4503</v>
      </c>
      <c r="B5958" s="319"/>
      <c r="C5958" s="319"/>
      <c r="D5958" s="319"/>
      <c r="E5958" s="319"/>
      <c r="F5958" s="320"/>
      <c r="G5958" s="183" t="s">
        <v>3353</v>
      </c>
    </row>
    <row r="5959" spans="1:7" x14ac:dyDescent="0.2">
      <c r="G5959" s="144"/>
    </row>
    <row r="5960" spans="1:7" ht="21" x14ac:dyDescent="0.2">
      <c r="A5960" s="175" t="s">
        <v>4118</v>
      </c>
      <c r="B5960" s="174" t="s">
        <v>4117</v>
      </c>
      <c r="C5960" s="171" t="s">
        <v>4114</v>
      </c>
      <c r="D5960" s="171" t="s">
        <v>4113</v>
      </c>
      <c r="E5960" s="171" t="s">
        <v>4112</v>
      </c>
      <c r="F5960" s="182" t="s">
        <v>4116</v>
      </c>
      <c r="G5960" s="181" t="s">
        <v>4115</v>
      </c>
    </row>
    <row r="5961" spans="1:7" x14ac:dyDescent="0.2">
      <c r="A5961" s="162">
        <v>8</v>
      </c>
      <c r="B5961" s="128" t="s">
        <v>3745</v>
      </c>
      <c r="C5961" s="152">
        <v>5.12</v>
      </c>
      <c r="D5961" s="152">
        <v>11.16</v>
      </c>
      <c r="E5961" s="83">
        <v>117.99</v>
      </c>
      <c r="F5961" s="141">
        <v>1.335</v>
      </c>
      <c r="G5961" s="161">
        <f>TRUNC(F5961*D5961,2)</f>
        <v>14.89</v>
      </c>
    </row>
    <row r="5962" spans="1:7" x14ac:dyDescent="0.2">
      <c r="A5962" s="149">
        <v>12</v>
      </c>
      <c r="B5962" s="138" t="s">
        <v>3794</v>
      </c>
      <c r="C5962" s="152">
        <v>8.56</v>
      </c>
      <c r="D5962" s="152">
        <v>18.649999999999999</v>
      </c>
      <c r="E5962" s="83">
        <v>117.99</v>
      </c>
      <c r="F5962" s="153">
        <v>1.3841000000000001</v>
      </c>
      <c r="G5962" s="161">
        <f>TRUNC(F5962*D5962,2)</f>
        <v>25.81</v>
      </c>
    </row>
    <row r="5963" spans="1:7" x14ac:dyDescent="0.2">
      <c r="A5963" s="311" t="s">
        <v>4138</v>
      </c>
      <c r="B5963" s="311"/>
      <c r="C5963" s="311"/>
      <c r="D5963" s="311"/>
      <c r="E5963" s="311"/>
      <c r="F5963" s="311"/>
      <c r="G5963" s="155">
        <f>SUM(G5961:G5962)</f>
        <v>40.700000000000003</v>
      </c>
    </row>
    <row r="5964" spans="1:7" x14ac:dyDescent="0.2">
      <c r="G5964" s="144"/>
    </row>
    <row r="5965" spans="1:7" ht="21" x14ac:dyDescent="0.2">
      <c r="A5965" s="175" t="s">
        <v>4118</v>
      </c>
      <c r="B5965" s="174" t="s">
        <v>4130</v>
      </c>
      <c r="C5965" s="171" t="s">
        <v>4129</v>
      </c>
      <c r="D5965" s="171" t="s">
        <v>4128</v>
      </c>
      <c r="E5965" s="171" t="s">
        <v>4116</v>
      </c>
      <c r="F5965" s="173" t="s">
        <v>4127</v>
      </c>
      <c r="G5965" s="144"/>
    </row>
    <row r="5966" spans="1:7" x14ac:dyDescent="0.2">
      <c r="A5966" s="132">
        <v>2813</v>
      </c>
      <c r="B5966" s="131" t="s">
        <v>3413</v>
      </c>
      <c r="C5966" s="127" t="s">
        <v>3287</v>
      </c>
      <c r="D5966" s="141">
        <v>6.75</v>
      </c>
      <c r="E5966" s="140">
        <v>0.76800000000000002</v>
      </c>
      <c r="F5966" s="127">
        <f t="shared" ref="F5966:F5979" si="52">TRUNC(E5966*D5966,2)</f>
        <v>5.18</v>
      </c>
      <c r="G5966" s="144"/>
    </row>
    <row r="5967" spans="1:7" ht="22.5" x14ac:dyDescent="0.2">
      <c r="A5967" s="132">
        <v>2816</v>
      </c>
      <c r="B5967" s="131" t="s">
        <v>3412</v>
      </c>
      <c r="C5967" s="127" t="s">
        <v>3410</v>
      </c>
      <c r="D5967" s="141">
        <v>33.020000000000003</v>
      </c>
      <c r="E5967" s="140">
        <v>0.127</v>
      </c>
      <c r="F5967" s="127">
        <f t="shared" si="52"/>
        <v>4.1900000000000004</v>
      </c>
      <c r="G5967" s="144"/>
    </row>
    <row r="5968" spans="1:7" ht="22.5" x14ac:dyDescent="0.2">
      <c r="A5968" s="132">
        <v>2819</v>
      </c>
      <c r="B5968" s="131" t="s">
        <v>3411</v>
      </c>
      <c r="C5968" s="127" t="s">
        <v>3410</v>
      </c>
      <c r="D5968" s="141">
        <v>11.38</v>
      </c>
      <c r="E5968" s="140">
        <v>0.128</v>
      </c>
      <c r="F5968" s="127">
        <f t="shared" si="52"/>
        <v>1.45</v>
      </c>
      <c r="G5968" s="144"/>
    </row>
    <row r="5969" spans="1:7" ht="22.5" x14ac:dyDescent="0.2">
      <c r="A5969" s="132">
        <v>2810</v>
      </c>
      <c r="B5969" s="131" t="s">
        <v>3408</v>
      </c>
      <c r="C5969" s="127" t="s">
        <v>3287</v>
      </c>
      <c r="D5969" s="141">
        <v>12.23</v>
      </c>
      <c r="E5969" s="140">
        <v>0.128</v>
      </c>
      <c r="F5969" s="127">
        <f t="shared" si="52"/>
        <v>1.56</v>
      </c>
      <c r="G5969" s="144"/>
    </row>
    <row r="5970" spans="1:7" x14ac:dyDescent="0.2">
      <c r="A5970" s="132">
        <v>2811</v>
      </c>
      <c r="B5970" s="131" t="s">
        <v>3409</v>
      </c>
      <c r="C5970" s="127" t="s">
        <v>3287</v>
      </c>
      <c r="D5970" s="141">
        <v>17.600000000000001</v>
      </c>
      <c r="E5970" s="140">
        <v>0.255</v>
      </c>
      <c r="F5970" s="127">
        <f t="shared" si="52"/>
        <v>4.4800000000000004</v>
      </c>
      <c r="G5970" s="144"/>
    </row>
    <row r="5971" spans="1:7" x14ac:dyDescent="0.2">
      <c r="A5971" s="132">
        <v>2918</v>
      </c>
      <c r="B5971" s="131" t="s">
        <v>3331</v>
      </c>
      <c r="C5971" s="127" t="s">
        <v>3287</v>
      </c>
      <c r="D5971" s="141">
        <v>54.77</v>
      </c>
      <c r="E5971" s="140">
        <v>1</v>
      </c>
      <c r="F5971" s="127">
        <f t="shared" si="52"/>
        <v>54.77</v>
      </c>
      <c r="G5971" s="144"/>
    </row>
    <row r="5972" spans="1:7" x14ac:dyDescent="0.2">
      <c r="A5972" s="132">
        <v>104</v>
      </c>
      <c r="B5972" s="131" t="s">
        <v>3327</v>
      </c>
      <c r="C5972" s="127" t="s">
        <v>3285</v>
      </c>
      <c r="D5972" s="141">
        <v>146.28</v>
      </c>
      <c r="E5972" s="140">
        <v>1.1050000000000001E-2</v>
      </c>
      <c r="F5972" s="127">
        <f t="shared" si="52"/>
        <v>1.61</v>
      </c>
      <c r="G5972" s="144"/>
    </row>
    <row r="5973" spans="1:7" x14ac:dyDescent="0.2">
      <c r="A5973" s="132">
        <v>1215</v>
      </c>
      <c r="B5973" s="131" t="s">
        <v>3293</v>
      </c>
      <c r="C5973" s="127" t="s">
        <v>3292</v>
      </c>
      <c r="D5973" s="141">
        <v>0.54</v>
      </c>
      <c r="E5973" s="140">
        <v>3.7955999999999999</v>
      </c>
      <c r="F5973" s="127">
        <f t="shared" si="52"/>
        <v>2.04</v>
      </c>
      <c r="G5973" s="144"/>
    </row>
    <row r="5974" spans="1:7" x14ac:dyDescent="0.2">
      <c r="A5974" s="132">
        <v>2372</v>
      </c>
      <c r="B5974" s="131" t="s">
        <v>3340</v>
      </c>
      <c r="C5974" s="127" t="s">
        <v>3292</v>
      </c>
      <c r="D5974" s="141">
        <v>9.1</v>
      </c>
      <c r="E5974" s="140">
        <v>11.843</v>
      </c>
      <c r="F5974" s="127">
        <f t="shared" si="52"/>
        <v>107.77</v>
      </c>
      <c r="G5974" s="144"/>
    </row>
    <row r="5975" spans="1:7" x14ac:dyDescent="0.2">
      <c r="A5975" s="132">
        <v>1334</v>
      </c>
      <c r="B5975" s="131" t="s">
        <v>3330</v>
      </c>
      <c r="C5975" s="127" t="s">
        <v>3287</v>
      </c>
      <c r="D5975" s="141">
        <v>10.44</v>
      </c>
      <c r="E5975" s="140">
        <v>0.11559999999999999</v>
      </c>
      <c r="F5975" s="127">
        <f t="shared" si="52"/>
        <v>1.2</v>
      </c>
      <c r="G5975" s="144"/>
    </row>
    <row r="5976" spans="1:7" ht="22.5" x14ac:dyDescent="0.2">
      <c r="A5976" s="132">
        <v>1264</v>
      </c>
      <c r="B5976" s="131" t="s">
        <v>3329</v>
      </c>
      <c r="C5976" s="127" t="s">
        <v>3287</v>
      </c>
      <c r="D5976" s="141">
        <v>13.34</v>
      </c>
      <c r="E5976" s="140">
        <v>5.9499999999999997E-2</v>
      </c>
      <c r="F5976" s="127">
        <f t="shared" si="52"/>
        <v>0.79</v>
      </c>
      <c r="G5976" s="144"/>
    </row>
    <row r="5977" spans="1:7" x14ac:dyDescent="0.2">
      <c r="A5977" s="132">
        <v>2246</v>
      </c>
      <c r="B5977" s="131" t="s">
        <v>3322</v>
      </c>
      <c r="C5977" s="127" t="s">
        <v>3292</v>
      </c>
      <c r="D5977" s="141">
        <v>21.66</v>
      </c>
      <c r="E5977" s="140">
        <v>3.9E-2</v>
      </c>
      <c r="F5977" s="127">
        <f t="shared" si="52"/>
        <v>0.84</v>
      </c>
      <c r="G5977" s="144"/>
    </row>
    <row r="5978" spans="1:7" x14ac:dyDescent="0.2">
      <c r="A5978" s="132">
        <v>1672</v>
      </c>
      <c r="B5978" s="131" t="s">
        <v>3325</v>
      </c>
      <c r="C5978" s="127" t="s">
        <v>3287</v>
      </c>
      <c r="D5978" s="141">
        <v>2.3199999999999998</v>
      </c>
      <c r="E5978" s="140">
        <v>0.29899999999999999</v>
      </c>
      <c r="F5978" s="127">
        <f t="shared" si="52"/>
        <v>0.69</v>
      </c>
      <c r="G5978" s="144"/>
    </row>
    <row r="5979" spans="1:7" x14ac:dyDescent="0.2">
      <c r="A5979" s="132">
        <v>2417</v>
      </c>
      <c r="B5979" s="131" t="s">
        <v>3324</v>
      </c>
      <c r="C5979" s="127" t="s">
        <v>3292</v>
      </c>
      <c r="D5979" s="141">
        <v>28.06</v>
      </c>
      <c r="E5979" s="140">
        <v>0.23899999999999999</v>
      </c>
      <c r="F5979" s="127">
        <f t="shared" si="52"/>
        <v>6.7</v>
      </c>
      <c r="G5979" s="144"/>
    </row>
    <row r="5980" spans="1:7" x14ac:dyDescent="0.2">
      <c r="A5980" s="311" t="s">
        <v>4125</v>
      </c>
      <c r="B5980" s="311"/>
      <c r="C5980" s="311"/>
      <c r="D5980" s="311"/>
      <c r="E5980" s="311"/>
      <c r="F5980" s="165">
        <f>SUM(F5966:F5979)</f>
        <v>193.26999999999998</v>
      </c>
      <c r="G5980" s="144"/>
    </row>
    <row r="5981" spans="1:7" x14ac:dyDescent="0.2">
      <c r="G5981" s="144"/>
    </row>
    <row r="5982" spans="1:7" x14ac:dyDescent="0.2">
      <c r="A5982" s="312" t="s">
        <v>4124</v>
      </c>
      <c r="B5982" s="312"/>
      <c r="C5982" s="312"/>
      <c r="D5982" s="312"/>
      <c r="E5982" s="312"/>
      <c r="F5982" s="173">
        <f>F5980+G5963</f>
        <v>233.96999999999997</v>
      </c>
      <c r="G5982" s="144"/>
    </row>
    <row r="5983" spans="1:7" ht="12.75" customHeight="1" x14ac:dyDescent="0.2">
      <c r="A5983" s="312" t="s">
        <v>4742</v>
      </c>
      <c r="B5983" s="312"/>
      <c r="C5983" s="312"/>
      <c r="D5983" s="312"/>
      <c r="E5983" s="313"/>
      <c r="F5983" s="180">
        <f>TRUNC('compos apresentar'!F5982*bdi!$D$19,2)</f>
        <v>47.58</v>
      </c>
      <c r="G5983" s="144"/>
    </row>
    <row r="5984" spans="1:7" x14ac:dyDescent="0.2">
      <c r="A5984" s="312" t="s">
        <v>4123</v>
      </c>
      <c r="B5984" s="312"/>
      <c r="C5984" s="312"/>
      <c r="D5984" s="312"/>
      <c r="E5984" s="312"/>
      <c r="F5984" s="179">
        <f>SUM(F5982:F5983)</f>
        <v>281.54999999999995</v>
      </c>
      <c r="G5984" s="144"/>
    </row>
    <row r="5985" spans="1:7" x14ac:dyDescent="0.2">
      <c r="A5985" s="178"/>
      <c r="B5985" s="178"/>
      <c r="C5985" s="178"/>
      <c r="D5985" s="178"/>
      <c r="E5985" s="178"/>
      <c r="F5985" s="178"/>
      <c r="G5985" s="144"/>
    </row>
    <row r="5986" spans="1:7" x14ac:dyDescent="0.2">
      <c r="A5986" s="178"/>
      <c r="B5986" s="178"/>
      <c r="C5986" s="178"/>
      <c r="D5986" s="178"/>
      <c r="E5986" s="178"/>
      <c r="F5986" s="178"/>
      <c r="G5986" s="144"/>
    </row>
    <row r="5987" spans="1:7" x14ac:dyDescent="0.2">
      <c r="A5987" s="318" t="s">
        <v>4502</v>
      </c>
      <c r="B5987" s="319"/>
      <c r="C5987" s="319"/>
      <c r="D5987" s="319"/>
      <c r="E5987" s="319"/>
      <c r="F5987" s="320"/>
      <c r="G5987" s="183" t="s">
        <v>3353</v>
      </c>
    </row>
    <row r="5988" spans="1:7" x14ac:dyDescent="0.2">
      <c r="G5988" s="144"/>
    </row>
    <row r="5989" spans="1:7" ht="21" x14ac:dyDescent="0.2">
      <c r="A5989" s="175" t="s">
        <v>4118</v>
      </c>
      <c r="B5989" s="174" t="s">
        <v>4117</v>
      </c>
      <c r="C5989" s="171" t="s">
        <v>4114</v>
      </c>
      <c r="D5989" s="171" t="s">
        <v>4113</v>
      </c>
      <c r="E5989" s="171" t="s">
        <v>4112</v>
      </c>
      <c r="F5989" s="182" t="s">
        <v>4116</v>
      </c>
      <c r="G5989" s="181" t="s">
        <v>4115</v>
      </c>
    </row>
    <row r="5990" spans="1:7" x14ac:dyDescent="0.2">
      <c r="A5990" s="162">
        <v>8</v>
      </c>
      <c r="B5990" s="128" t="s">
        <v>3745</v>
      </c>
      <c r="C5990" s="152">
        <v>5.12</v>
      </c>
      <c r="D5990" s="152">
        <v>11.16</v>
      </c>
      <c r="E5990" s="83">
        <v>117.99</v>
      </c>
      <c r="F5990" s="205">
        <v>1.335</v>
      </c>
      <c r="G5990" s="161">
        <f>TRUNC(F5990*D5990,2)</f>
        <v>14.89</v>
      </c>
    </row>
    <row r="5991" spans="1:7" x14ac:dyDescent="0.2">
      <c r="A5991" s="149">
        <v>12</v>
      </c>
      <c r="B5991" s="138" t="s">
        <v>3794</v>
      </c>
      <c r="C5991" s="152">
        <v>8.56</v>
      </c>
      <c r="D5991" s="152">
        <v>18.649999999999999</v>
      </c>
      <c r="E5991" s="83">
        <v>117.99</v>
      </c>
      <c r="F5991" s="204">
        <v>1.3841000000000001</v>
      </c>
      <c r="G5991" s="161">
        <f>TRUNC(F5991*D5991,2)</f>
        <v>25.81</v>
      </c>
    </row>
    <row r="5992" spans="1:7" x14ac:dyDescent="0.2">
      <c r="A5992" s="311" t="s">
        <v>4138</v>
      </c>
      <c r="B5992" s="311"/>
      <c r="C5992" s="311"/>
      <c r="D5992" s="311"/>
      <c r="E5992" s="311"/>
      <c r="F5992" s="311"/>
      <c r="G5992" s="155">
        <f>SUM(G5990:G5991)</f>
        <v>40.700000000000003</v>
      </c>
    </row>
    <row r="5993" spans="1:7" x14ac:dyDescent="0.2">
      <c r="G5993" s="144"/>
    </row>
    <row r="5994" spans="1:7" ht="21" x14ac:dyDescent="0.2">
      <c r="A5994" s="175" t="s">
        <v>4118</v>
      </c>
      <c r="B5994" s="174" t="s">
        <v>4130</v>
      </c>
      <c r="C5994" s="171" t="s">
        <v>4129</v>
      </c>
      <c r="D5994" s="171" t="s">
        <v>4128</v>
      </c>
      <c r="E5994" s="171" t="s">
        <v>4116</v>
      </c>
      <c r="F5994" s="173" t="s">
        <v>4127</v>
      </c>
      <c r="G5994" s="144"/>
    </row>
    <row r="5995" spans="1:7" ht="22.5" x14ac:dyDescent="0.2">
      <c r="A5995" s="132">
        <v>2810</v>
      </c>
      <c r="B5995" s="131" t="s">
        <v>3408</v>
      </c>
      <c r="C5995" s="127" t="s">
        <v>3287</v>
      </c>
      <c r="D5995" s="141">
        <v>12.23</v>
      </c>
      <c r="E5995" s="140">
        <v>0.76</v>
      </c>
      <c r="F5995" s="127">
        <f t="shared" ref="F5995:F6004" si="53">TRUNC(E5995*D5995,2)</f>
        <v>9.2899999999999991</v>
      </c>
      <c r="G5995" s="144"/>
    </row>
    <row r="5996" spans="1:7" x14ac:dyDescent="0.2">
      <c r="A5996" s="132">
        <v>2920</v>
      </c>
      <c r="B5996" s="131" t="s">
        <v>3331</v>
      </c>
      <c r="C5996" s="127" t="s">
        <v>3287</v>
      </c>
      <c r="D5996" s="141">
        <v>51</v>
      </c>
      <c r="E5996" s="140">
        <v>1</v>
      </c>
      <c r="F5996" s="127">
        <f t="shared" si="53"/>
        <v>51</v>
      </c>
      <c r="G5996" s="144"/>
    </row>
    <row r="5997" spans="1:7" x14ac:dyDescent="0.2">
      <c r="A5997" s="132">
        <v>104</v>
      </c>
      <c r="B5997" s="131" t="s">
        <v>3327</v>
      </c>
      <c r="C5997" s="127" t="s">
        <v>3285</v>
      </c>
      <c r="D5997" s="141">
        <v>146.28</v>
      </c>
      <c r="E5997" s="140">
        <v>1.1650000000000001E-2</v>
      </c>
      <c r="F5997" s="127">
        <f t="shared" si="53"/>
        <v>1.7</v>
      </c>
      <c r="G5997" s="144"/>
    </row>
    <row r="5998" spans="1:7" x14ac:dyDescent="0.2">
      <c r="A5998" s="132">
        <v>1215</v>
      </c>
      <c r="B5998" s="131" t="s">
        <v>3293</v>
      </c>
      <c r="C5998" s="127" t="s">
        <v>3292</v>
      </c>
      <c r="D5998" s="141">
        <v>0.54</v>
      </c>
      <c r="E5998" s="140">
        <v>3.7955999999999999</v>
      </c>
      <c r="F5998" s="127">
        <f t="shared" si="53"/>
        <v>2.04</v>
      </c>
      <c r="G5998" s="144"/>
    </row>
    <row r="5999" spans="1:7" x14ac:dyDescent="0.2">
      <c r="A5999" s="132">
        <v>2372</v>
      </c>
      <c r="B5999" s="131" t="s">
        <v>3340</v>
      </c>
      <c r="C5999" s="127" t="s">
        <v>3292</v>
      </c>
      <c r="D5999" s="141">
        <v>9.1</v>
      </c>
      <c r="E5999" s="140">
        <v>11.565</v>
      </c>
      <c r="F5999" s="127">
        <f t="shared" si="53"/>
        <v>105.24</v>
      </c>
      <c r="G5999" s="144"/>
    </row>
    <row r="6000" spans="1:7" x14ac:dyDescent="0.2">
      <c r="A6000" s="132">
        <v>1334</v>
      </c>
      <c r="B6000" s="131" t="s">
        <v>3330</v>
      </c>
      <c r="C6000" s="127" t="s">
        <v>3287</v>
      </c>
      <c r="D6000" s="141">
        <v>10.44</v>
      </c>
      <c r="E6000" s="140">
        <v>0.104</v>
      </c>
      <c r="F6000" s="127">
        <f t="shared" si="53"/>
        <v>1.08</v>
      </c>
      <c r="G6000" s="144"/>
    </row>
    <row r="6001" spans="1:7" ht="22.5" x14ac:dyDescent="0.2">
      <c r="A6001" s="132">
        <v>1264</v>
      </c>
      <c r="B6001" s="131" t="s">
        <v>3329</v>
      </c>
      <c r="C6001" s="127" t="s">
        <v>3287</v>
      </c>
      <c r="D6001" s="141">
        <v>13.34</v>
      </c>
      <c r="E6001" s="140">
        <v>5.9499999999999997E-2</v>
      </c>
      <c r="F6001" s="127">
        <f t="shared" si="53"/>
        <v>0.79</v>
      </c>
      <c r="G6001" s="144"/>
    </row>
    <row r="6002" spans="1:7" x14ac:dyDescent="0.2">
      <c r="A6002" s="132">
        <v>2246</v>
      </c>
      <c r="B6002" s="131" t="s">
        <v>3322</v>
      </c>
      <c r="C6002" s="127" t="s">
        <v>3292</v>
      </c>
      <c r="D6002" s="141">
        <v>21.66</v>
      </c>
      <c r="E6002" s="140">
        <v>2.2800000000000001E-2</v>
      </c>
      <c r="F6002" s="127">
        <f t="shared" si="53"/>
        <v>0.49</v>
      </c>
      <c r="G6002" s="144"/>
    </row>
    <row r="6003" spans="1:7" x14ac:dyDescent="0.2">
      <c r="A6003" s="132">
        <v>1672</v>
      </c>
      <c r="B6003" s="131" t="s">
        <v>3325</v>
      </c>
      <c r="C6003" s="127" t="s">
        <v>3287</v>
      </c>
      <c r="D6003" s="141">
        <v>2.3199999999999998</v>
      </c>
      <c r="E6003" s="140">
        <v>0.29759999999999998</v>
      </c>
      <c r="F6003" s="127">
        <f t="shared" si="53"/>
        <v>0.69</v>
      </c>
      <c r="G6003" s="144"/>
    </row>
    <row r="6004" spans="1:7" x14ac:dyDescent="0.2">
      <c r="A6004" s="132">
        <v>2417</v>
      </c>
      <c r="B6004" s="131" t="s">
        <v>3324</v>
      </c>
      <c r="C6004" s="127" t="s">
        <v>3292</v>
      </c>
      <c r="D6004" s="141">
        <v>28.06</v>
      </c>
      <c r="E6004" s="140">
        <v>0.23810000000000001</v>
      </c>
      <c r="F6004" s="127">
        <f t="shared" si="53"/>
        <v>6.68</v>
      </c>
      <c r="G6004" s="144"/>
    </row>
    <row r="6005" spans="1:7" x14ac:dyDescent="0.2">
      <c r="A6005" s="313" t="s">
        <v>4125</v>
      </c>
      <c r="B6005" s="321"/>
      <c r="C6005" s="321"/>
      <c r="D6005" s="321"/>
      <c r="E6005" s="322"/>
      <c r="F6005" s="165">
        <f>SUM(F5995:F6004)</f>
        <v>179</v>
      </c>
      <c r="G6005" s="144"/>
    </row>
    <row r="6006" spans="1:7" x14ac:dyDescent="0.2">
      <c r="G6006" s="144"/>
    </row>
    <row r="6007" spans="1:7" x14ac:dyDescent="0.2">
      <c r="A6007" s="312" t="s">
        <v>4124</v>
      </c>
      <c r="B6007" s="312"/>
      <c r="C6007" s="312"/>
      <c r="D6007" s="312"/>
      <c r="E6007" s="312"/>
      <c r="F6007" s="173">
        <f>F6005+G5992</f>
        <v>219.7</v>
      </c>
      <c r="G6007" s="144"/>
    </row>
    <row r="6008" spans="1:7" ht="12.75" customHeight="1" x14ac:dyDescent="0.2">
      <c r="A6008" s="312" t="s">
        <v>4742</v>
      </c>
      <c r="B6008" s="312"/>
      <c r="C6008" s="312"/>
      <c r="D6008" s="312"/>
      <c r="E6008" s="313"/>
      <c r="F6008" s="180">
        <f>TRUNC('compos apresentar'!F6007*bdi!$D$19,2)</f>
        <v>44.68</v>
      </c>
      <c r="G6008" s="144"/>
    </row>
    <row r="6009" spans="1:7" x14ac:dyDescent="0.2">
      <c r="A6009" s="312" t="s">
        <v>4123</v>
      </c>
      <c r="B6009" s="312"/>
      <c r="C6009" s="312"/>
      <c r="D6009" s="312"/>
      <c r="E6009" s="312"/>
      <c r="F6009" s="179">
        <f>SUM(F6007:F6008)</f>
        <v>264.38</v>
      </c>
      <c r="G6009" s="144"/>
    </row>
    <row r="6010" spans="1:7" x14ac:dyDescent="0.2">
      <c r="A6010" s="178"/>
      <c r="B6010" s="178"/>
      <c r="C6010" s="178"/>
      <c r="D6010" s="178"/>
      <c r="E6010" s="178"/>
      <c r="F6010" s="178"/>
      <c r="G6010" s="144"/>
    </row>
    <row r="6011" spans="1:7" x14ac:dyDescent="0.2">
      <c r="A6011" s="318" t="s">
        <v>4501</v>
      </c>
      <c r="B6011" s="319"/>
      <c r="C6011" s="319"/>
      <c r="D6011" s="319"/>
      <c r="E6011" s="319"/>
      <c r="F6011" s="320"/>
      <c r="G6011" s="183" t="s">
        <v>3353</v>
      </c>
    </row>
    <row r="6012" spans="1:7" x14ac:dyDescent="0.2">
      <c r="G6012" s="144"/>
    </row>
    <row r="6013" spans="1:7" ht="21" x14ac:dyDescent="0.2">
      <c r="A6013" s="175" t="s">
        <v>4118</v>
      </c>
      <c r="B6013" s="174" t="s">
        <v>4117</v>
      </c>
      <c r="C6013" s="171" t="s">
        <v>4114</v>
      </c>
      <c r="D6013" s="171" t="s">
        <v>4113</v>
      </c>
      <c r="E6013" s="171" t="s">
        <v>4112</v>
      </c>
      <c r="F6013" s="182" t="s">
        <v>4116</v>
      </c>
      <c r="G6013" s="181" t="s">
        <v>4115</v>
      </c>
    </row>
    <row r="6014" spans="1:7" x14ac:dyDescent="0.2">
      <c r="A6014" s="162">
        <v>8</v>
      </c>
      <c r="B6014" s="128" t="s">
        <v>3745</v>
      </c>
      <c r="C6014" s="152">
        <v>5.12</v>
      </c>
      <c r="D6014" s="152">
        <v>11.16</v>
      </c>
      <c r="E6014" s="83">
        <v>117.99</v>
      </c>
      <c r="F6014" s="205">
        <v>1.335</v>
      </c>
      <c r="G6014" s="161">
        <f>TRUNC(F6014*D6014,2)</f>
        <v>14.89</v>
      </c>
    </row>
    <row r="6015" spans="1:7" x14ac:dyDescent="0.2">
      <c r="A6015" s="149">
        <v>12</v>
      </c>
      <c r="B6015" s="138" t="s">
        <v>3794</v>
      </c>
      <c r="C6015" s="152">
        <v>8.56</v>
      </c>
      <c r="D6015" s="152">
        <v>18.649999999999999</v>
      </c>
      <c r="E6015" s="83">
        <v>117.99</v>
      </c>
      <c r="F6015" s="204">
        <v>1.3841000000000001</v>
      </c>
      <c r="G6015" s="161">
        <f>TRUNC(F6015*D6015,2)</f>
        <v>25.81</v>
      </c>
    </row>
    <row r="6016" spans="1:7" x14ac:dyDescent="0.2">
      <c r="A6016" s="311" t="s">
        <v>4138</v>
      </c>
      <c r="B6016" s="311"/>
      <c r="C6016" s="311"/>
      <c r="D6016" s="311"/>
      <c r="E6016" s="311"/>
      <c r="F6016" s="311"/>
      <c r="G6016" s="155">
        <f>SUM(G6014:G6015)</f>
        <v>40.700000000000003</v>
      </c>
    </row>
    <row r="6017" spans="1:7" x14ac:dyDescent="0.2">
      <c r="G6017" s="144"/>
    </row>
    <row r="6018" spans="1:7" ht="21" x14ac:dyDescent="0.2">
      <c r="A6018" s="175" t="s">
        <v>4118</v>
      </c>
      <c r="B6018" s="174" t="s">
        <v>4130</v>
      </c>
      <c r="C6018" s="171" t="s">
        <v>4129</v>
      </c>
      <c r="D6018" s="171" t="s">
        <v>4128</v>
      </c>
      <c r="E6018" s="171" t="s">
        <v>4116</v>
      </c>
      <c r="F6018" s="173" t="s">
        <v>4127</v>
      </c>
      <c r="G6018" s="144"/>
    </row>
    <row r="6019" spans="1:7" ht="22.5" x14ac:dyDescent="0.2">
      <c r="A6019" s="132">
        <v>2810</v>
      </c>
      <c r="B6019" s="131" t="s">
        <v>3408</v>
      </c>
      <c r="C6019" s="127" t="s">
        <v>3287</v>
      </c>
      <c r="D6019" s="141">
        <v>12.23</v>
      </c>
      <c r="E6019" s="140">
        <v>2.3050000000000002</v>
      </c>
      <c r="F6019" s="127">
        <f t="shared" ref="F6019:F6028" si="54">TRUNC(E6019*D6019,2)</f>
        <v>28.19</v>
      </c>
      <c r="G6019" s="144"/>
    </row>
    <row r="6020" spans="1:7" x14ac:dyDescent="0.2">
      <c r="A6020" s="132">
        <v>2916</v>
      </c>
      <c r="B6020" s="131" t="s">
        <v>3331</v>
      </c>
      <c r="C6020" s="127" t="s">
        <v>3287</v>
      </c>
      <c r="D6020" s="141">
        <v>105.44</v>
      </c>
      <c r="E6020" s="140">
        <v>0.93320000000000003</v>
      </c>
      <c r="F6020" s="127">
        <f t="shared" si="54"/>
        <v>98.39</v>
      </c>
      <c r="G6020" s="144"/>
    </row>
    <row r="6021" spans="1:7" x14ac:dyDescent="0.2">
      <c r="A6021" s="132">
        <v>104</v>
      </c>
      <c r="B6021" s="131" t="s">
        <v>3327</v>
      </c>
      <c r="C6021" s="127" t="s">
        <v>3285</v>
      </c>
      <c r="D6021" s="141">
        <v>146.28</v>
      </c>
      <c r="E6021" s="140">
        <v>1.26E-2</v>
      </c>
      <c r="F6021" s="127">
        <f t="shared" si="54"/>
        <v>1.84</v>
      </c>
      <c r="G6021" s="144"/>
    </row>
    <row r="6022" spans="1:7" x14ac:dyDescent="0.2">
      <c r="A6022" s="132">
        <v>2372</v>
      </c>
      <c r="B6022" s="131" t="s">
        <v>3340</v>
      </c>
      <c r="C6022" s="127" t="s">
        <v>3292</v>
      </c>
      <c r="D6022" s="141">
        <v>9.1</v>
      </c>
      <c r="E6022" s="140">
        <v>24.21</v>
      </c>
      <c r="F6022" s="127">
        <f t="shared" si="54"/>
        <v>220.31</v>
      </c>
      <c r="G6022" s="144"/>
    </row>
    <row r="6023" spans="1:7" x14ac:dyDescent="0.2">
      <c r="A6023" s="132">
        <v>1215</v>
      </c>
      <c r="B6023" s="131" t="s">
        <v>3293</v>
      </c>
      <c r="C6023" s="127" t="s">
        <v>3292</v>
      </c>
      <c r="D6023" s="141">
        <v>0.54</v>
      </c>
      <c r="E6023" s="140">
        <v>3.7955999999999999</v>
      </c>
      <c r="F6023" s="127">
        <f t="shared" si="54"/>
        <v>2.04</v>
      </c>
      <c r="G6023" s="144"/>
    </row>
    <row r="6024" spans="1:7" x14ac:dyDescent="0.2">
      <c r="A6024" s="132">
        <v>1334</v>
      </c>
      <c r="B6024" s="131" t="s">
        <v>3330</v>
      </c>
      <c r="C6024" s="127" t="s">
        <v>3287</v>
      </c>
      <c r="D6024" s="141">
        <v>10.44</v>
      </c>
      <c r="E6024" s="140">
        <v>0.35460000000000003</v>
      </c>
      <c r="F6024" s="127">
        <f t="shared" si="54"/>
        <v>3.7</v>
      </c>
      <c r="G6024" s="144"/>
    </row>
    <row r="6025" spans="1:7" ht="22.5" x14ac:dyDescent="0.2">
      <c r="A6025" s="132">
        <v>1264</v>
      </c>
      <c r="B6025" s="131" t="s">
        <v>3329</v>
      </c>
      <c r="C6025" s="127" t="s">
        <v>3287</v>
      </c>
      <c r="D6025" s="141">
        <v>13.34</v>
      </c>
      <c r="E6025" s="140">
        <v>5.9499999999999997E-2</v>
      </c>
      <c r="F6025" s="127">
        <f t="shared" si="54"/>
        <v>0.79</v>
      </c>
      <c r="G6025" s="144"/>
    </row>
    <row r="6026" spans="1:7" x14ac:dyDescent="0.2">
      <c r="A6026" s="132">
        <v>2246</v>
      </c>
      <c r="B6026" s="131" t="s">
        <v>3322</v>
      </c>
      <c r="C6026" s="127" t="s">
        <v>3292</v>
      </c>
      <c r="D6026" s="141">
        <v>21.66</v>
      </c>
      <c r="E6026" s="140">
        <v>0.14219999999999999</v>
      </c>
      <c r="F6026" s="127">
        <f t="shared" si="54"/>
        <v>3.08</v>
      </c>
      <c r="G6026" s="144"/>
    </row>
    <row r="6027" spans="1:7" x14ac:dyDescent="0.2">
      <c r="A6027" s="132">
        <v>1672</v>
      </c>
      <c r="B6027" s="131" t="s">
        <v>3325</v>
      </c>
      <c r="C6027" s="127" t="s">
        <v>3287</v>
      </c>
      <c r="D6027" s="141">
        <v>2.3199999999999998</v>
      </c>
      <c r="E6027" s="140">
        <v>0.29759999999999998</v>
      </c>
      <c r="F6027" s="127">
        <f t="shared" si="54"/>
        <v>0.69</v>
      </c>
      <c r="G6027" s="144"/>
    </row>
    <row r="6028" spans="1:7" x14ac:dyDescent="0.2">
      <c r="A6028" s="132">
        <v>2417</v>
      </c>
      <c r="B6028" s="131" t="s">
        <v>3324</v>
      </c>
      <c r="C6028" s="127" t="s">
        <v>3292</v>
      </c>
      <c r="D6028" s="141">
        <v>28.06</v>
      </c>
      <c r="E6028" s="140">
        <v>0.24</v>
      </c>
      <c r="F6028" s="127">
        <f t="shared" si="54"/>
        <v>6.73</v>
      </c>
      <c r="G6028" s="144"/>
    </row>
    <row r="6029" spans="1:7" x14ac:dyDescent="0.2">
      <c r="A6029" s="313" t="s">
        <v>4125</v>
      </c>
      <c r="B6029" s="321"/>
      <c r="C6029" s="321"/>
      <c r="D6029" s="321"/>
      <c r="E6029" s="322"/>
      <c r="F6029" s="165">
        <f>SUM(F6019:F6028)</f>
        <v>365.76000000000005</v>
      </c>
      <c r="G6029" s="144"/>
    </row>
    <row r="6030" spans="1:7" x14ac:dyDescent="0.2">
      <c r="G6030" s="144"/>
    </row>
    <row r="6031" spans="1:7" x14ac:dyDescent="0.2">
      <c r="A6031" s="312" t="s">
        <v>4124</v>
      </c>
      <c r="B6031" s="312"/>
      <c r="C6031" s="312"/>
      <c r="D6031" s="312"/>
      <c r="E6031" s="312"/>
      <c r="F6031" s="173">
        <f>F6029+G6016</f>
        <v>406.46000000000004</v>
      </c>
      <c r="G6031" s="144"/>
    </row>
    <row r="6032" spans="1:7" ht="12.75" customHeight="1" x14ac:dyDescent="0.2">
      <c r="A6032" s="312" t="s">
        <v>4742</v>
      </c>
      <c r="B6032" s="312"/>
      <c r="C6032" s="312"/>
      <c r="D6032" s="312"/>
      <c r="E6032" s="313"/>
      <c r="F6032" s="180">
        <f>TRUNC('compos apresentar'!F6031*bdi!$D$19,2)</f>
        <v>82.67</v>
      </c>
      <c r="G6032" s="144"/>
    </row>
    <row r="6033" spans="1:7" x14ac:dyDescent="0.2">
      <c r="A6033" s="312" t="s">
        <v>4123</v>
      </c>
      <c r="B6033" s="312"/>
      <c r="C6033" s="312"/>
      <c r="D6033" s="312"/>
      <c r="E6033" s="312"/>
      <c r="F6033" s="179">
        <f>SUM(F6031:F6032)</f>
        <v>489.13000000000005</v>
      </c>
      <c r="G6033" s="144"/>
    </row>
    <row r="6034" spans="1:7" x14ac:dyDescent="0.2">
      <c r="A6034" s="178"/>
      <c r="B6034" s="178"/>
      <c r="C6034" s="178"/>
      <c r="D6034" s="178"/>
      <c r="E6034" s="178"/>
      <c r="F6034" s="178"/>
      <c r="G6034" s="144"/>
    </row>
    <row r="6035" spans="1:7" x14ac:dyDescent="0.2">
      <c r="A6035" s="178"/>
      <c r="B6035" s="178"/>
      <c r="C6035" s="178"/>
      <c r="D6035" s="178"/>
      <c r="E6035" s="178"/>
      <c r="F6035" s="178"/>
      <c r="G6035" s="144"/>
    </row>
    <row r="6036" spans="1:7" x14ac:dyDescent="0.2">
      <c r="A6036" s="318" t="s">
        <v>5059</v>
      </c>
      <c r="B6036" s="319"/>
      <c r="C6036" s="319"/>
      <c r="D6036" s="319"/>
      <c r="E6036" s="319"/>
      <c r="F6036" s="320"/>
      <c r="G6036" s="183" t="s">
        <v>3353</v>
      </c>
    </row>
    <row r="6037" spans="1:7" x14ac:dyDescent="0.2">
      <c r="G6037" s="144"/>
    </row>
    <row r="6038" spans="1:7" ht="21" x14ac:dyDescent="0.2">
      <c r="A6038" s="175" t="s">
        <v>4118</v>
      </c>
      <c r="B6038" s="174" t="s">
        <v>4117</v>
      </c>
      <c r="C6038" s="171" t="s">
        <v>4114</v>
      </c>
      <c r="D6038" s="171" t="s">
        <v>4113</v>
      </c>
      <c r="E6038" s="171" t="s">
        <v>4112</v>
      </c>
      <c r="F6038" s="182" t="s">
        <v>4116</v>
      </c>
      <c r="G6038" s="181" t="s">
        <v>4115</v>
      </c>
    </row>
    <row r="6039" spans="1:7" x14ac:dyDescent="0.2">
      <c r="A6039" s="162">
        <v>8</v>
      </c>
      <c r="B6039" s="128" t="s">
        <v>3745</v>
      </c>
      <c r="C6039" s="152">
        <v>5.12</v>
      </c>
      <c r="D6039" s="152">
        <v>11.16</v>
      </c>
      <c r="E6039" s="83">
        <v>117.99</v>
      </c>
      <c r="F6039" s="205">
        <v>1.335</v>
      </c>
      <c r="G6039" s="161">
        <f>TRUNC(F6039*D6039,2)</f>
        <v>14.89</v>
      </c>
    </row>
    <row r="6040" spans="1:7" x14ac:dyDescent="0.2">
      <c r="A6040" s="149">
        <v>12</v>
      </c>
      <c r="B6040" s="138" t="s">
        <v>3794</v>
      </c>
      <c r="C6040" s="152">
        <v>8.56</v>
      </c>
      <c r="D6040" s="152">
        <v>18.649999999999999</v>
      </c>
      <c r="E6040" s="83">
        <v>117.99</v>
      </c>
      <c r="F6040" s="204">
        <v>1.3841000000000001</v>
      </c>
      <c r="G6040" s="161">
        <f>TRUNC(F6040*D6040,2)</f>
        <v>25.81</v>
      </c>
    </row>
    <row r="6041" spans="1:7" x14ac:dyDescent="0.2">
      <c r="A6041" s="311" t="s">
        <v>4138</v>
      </c>
      <c r="B6041" s="311"/>
      <c r="C6041" s="311"/>
      <c r="D6041" s="311"/>
      <c r="E6041" s="311"/>
      <c r="F6041" s="311"/>
      <c r="G6041" s="155">
        <f>SUM(G6039:G6040)</f>
        <v>40.700000000000003</v>
      </c>
    </row>
    <row r="6042" spans="1:7" x14ac:dyDescent="0.2">
      <c r="G6042" s="144"/>
    </row>
    <row r="6043" spans="1:7" ht="21" x14ac:dyDescent="0.2">
      <c r="A6043" s="175" t="s">
        <v>4118</v>
      </c>
      <c r="B6043" s="174" t="s">
        <v>4130</v>
      </c>
      <c r="C6043" s="171" t="s">
        <v>4129</v>
      </c>
      <c r="D6043" s="171" t="s">
        <v>4128</v>
      </c>
      <c r="E6043" s="171" t="s">
        <v>4116</v>
      </c>
      <c r="F6043" s="173" t="s">
        <v>4127</v>
      </c>
      <c r="G6043" s="144"/>
    </row>
    <row r="6044" spans="1:7" ht="22.5" x14ac:dyDescent="0.2">
      <c r="A6044" s="132">
        <v>2810</v>
      </c>
      <c r="B6044" s="131" t="s">
        <v>3408</v>
      </c>
      <c r="C6044" s="127" t="s">
        <v>3287</v>
      </c>
      <c r="D6044" s="141">
        <v>12.23</v>
      </c>
      <c r="E6044" s="140">
        <v>4</v>
      </c>
      <c r="F6044" s="127">
        <f t="shared" ref="F6044:F6053" si="55">TRUNC(E6044*D6044,2)</f>
        <v>48.92</v>
      </c>
      <c r="G6044" s="144"/>
    </row>
    <row r="6045" spans="1:7" x14ac:dyDescent="0.2">
      <c r="A6045" s="132">
        <v>2916</v>
      </c>
      <c r="B6045" s="131" t="s">
        <v>3331</v>
      </c>
      <c r="C6045" s="127" t="s">
        <v>3287</v>
      </c>
      <c r="D6045" s="141">
        <v>180.29</v>
      </c>
      <c r="E6045" s="140">
        <v>1</v>
      </c>
      <c r="F6045" s="127">
        <f t="shared" si="55"/>
        <v>180.29</v>
      </c>
      <c r="G6045" s="144"/>
    </row>
    <row r="6046" spans="1:7" x14ac:dyDescent="0.2">
      <c r="A6046" s="132">
        <v>104</v>
      </c>
      <c r="B6046" s="131" t="s">
        <v>3327</v>
      </c>
      <c r="C6046" s="127" t="s">
        <v>3285</v>
      </c>
      <c r="D6046" s="141">
        <v>146.28</v>
      </c>
      <c r="E6046" s="140">
        <v>1.0800000000000001E-2</v>
      </c>
      <c r="F6046" s="127">
        <f t="shared" si="55"/>
        <v>1.57</v>
      </c>
      <c r="G6046" s="144"/>
    </row>
    <row r="6047" spans="1:7" x14ac:dyDescent="0.2">
      <c r="A6047" s="132">
        <v>2372</v>
      </c>
      <c r="B6047" s="131" t="s">
        <v>3340</v>
      </c>
      <c r="C6047" s="127" t="s">
        <v>3292</v>
      </c>
      <c r="D6047" s="141">
        <v>9.1</v>
      </c>
      <c r="E6047" s="140">
        <v>42.64</v>
      </c>
      <c r="F6047" s="127">
        <f t="shared" si="55"/>
        <v>388.02</v>
      </c>
      <c r="G6047" s="144"/>
    </row>
    <row r="6048" spans="1:7" x14ac:dyDescent="0.2">
      <c r="A6048" s="132">
        <v>1215</v>
      </c>
      <c r="B6048" s="131" t="s">
        <v>3293</v>
      </c>
      <c r="C6048" s="127" t="s">
        <v>3292</v>
      </c>
      <c r="D6048" s="141">
        <v>0.54</v>
      </c>
      <c r="E6048" s="140">
        <v>3.7955999999999999</v>
      </c>
      <c r="F6048" s="127">
        <f t="shared" si="55"/>
        <v>2.04</v>
      </c>
      <c r="G6048" s="144"/>
    </row>
    <row r="6049" spans="1:7" x14ac:dyDescent="0.2">
      <c r="A6049" s="132">
        <v>1334</v>
      </c>
      <c r="B6049" s="131" t="s">
        <v>3330</v>
      </c>
      <c r="C6049" s="127" t="s">
        <v>3287</v>
      </c>
      <c r="D6049" s="141">
        <v>10.44</v>
      </c>
      <c r="E6049" s="140">
        <v>0.35460000000000003</v>
      </c>
      <c r="F6049" s="127">
        <f t="shared" si="55"/>
        <v>3.7</v>
      </c>
      <c r="G6049" s="144"/>
    </row>
    <row r="6050" spans="1:7" ht="22.5" x14ac:dyDescent="0.2">
      <c r="A6050" s="132">
        <v>1264</v>
      </c>
      <c r="B6050" s="131" t="s">
        <v>3329</v>
      </c>
      <c r="C6050" s="127" t="s">
        <v>3287</v>
      </c>
      <c r="D6050" s="141">
        <v>13.34</v>
      </c>
      <c r="E6050" s="140">
        <v>5.9499999999999997E-2</v>
      </c>
      <c r="F6050" s="127">
        <f t="shared" si="55"/>
        <v>0.79</v>
      </c>
      <c r="G6050" s="144"/>
    </row>
    <row r="6051" spans="1:7" x14ac:dyDescent="0.2">
      <c r="A6051" s="132">
        <v>2246</v>
      </c>
      <c r="B6051" s="131" t="s">
        <v>3322</v>
      </c>
      <c r="C6051" s="127" t="s">
        <v>3292</v>
      </c>
      <c r="D6051" s="141">
        <v>21.66</v>
      </c>
      <c r="E6051" s="140">
        <v>0.43559999999999999</v>
      </c>
      <c r="F6051" s="127">
        <f t="shared" si="55"/>
        <v>9.43</v>
      </c>
      <c r="G6051" s="144"/>
    </row>
    <row r="6052" spans="1:7" x14ac:dyDescent="0.2">
      <c r="A6052" s="132">
        <v>1672</v>
      </c>
      <c r="B6052" s="131" t="s">
        <v>3325</v>
      </c>
      <c r="C6052" s="127" t="s">
        <v>3287</v>
      </c>
      <c r="D6052" s="141">
        <v>2.3199999999999998</v>
      </c>
      <c r="E6052" s="140">
        <v>0.29759999999999998</v>
      </c>
      <c r="F6052" s="127">
        <f t="shared" si="55"/>
        <v>0.69</v>
      </c>
      <c r="G6052" s="144"/>
    </row>
    <row r="6053" spans="1:7" x14ac:dyDescent="0.2">
      <c r="A6053" s="132">
        <v>2417</v>
      </c>
      <c r="B6053" s="131" t="s">
        <v>3324</v>
      </c>
      <c r="C6053" s="127" t="s">
        <v>3292</v>
      </c>
      <c r="D6053" s="141">
        <v>28.06</v>
      </c>
      <c r="E6053" s="140">
        <v>0.23810000000000001</v>
      </c>
      <c r="F6053" s="127">
        <f t="shared" si="55"/>
        <v>6.68</v>
      </c>
      <c r="G6053" s="144"/>
    </row>
    <row r="6054" spans="1:7" x14ac:dyDescent="0.2">
      <c r="A6054" s="313" t="s">
        <v>4125</v>
      </c>
      <c r="B6054" s="321"/>
      <c r="C6054" s="321"/>
      <c r="D6054" s="321"/>
      <c r="E6054" s="322"/>
      <c r="F6054" s="165">
        <f>SUM(F6044:F6053)</f>
        <v>642.12999999999988</v>
      </c>
      <c r="G6054" s="144"/>
    </row>
    <row r="6055" spans="1:7" x14ac:dyDescent="0.2">
      <c r="G6055" s="144"/>
    </row>
    <row r="6056" spans="1:7" x14ac:dyDescent="0.2">
      <c r="A6056" s="312" t="s">
        <v>4124</v>
      </c>
      <c r="B6056" s="312"/>
      <c r="C6056" s="312"/>
      <c r="D6056" s="312"/>
      <c r="E6056" s="312"/>
      <c r="F6056" s="173">
        <f>F6054+G6041</f>
        <v>682.82999999999993</v>
      </c>
      <c r="G6056" s="144"/>
    </row>
    <row r="6057" spans="1:7" x14ac:dyDescent="0.2">
      <c r="A6057" s="312" t="s">
        <v>4742</v>
      </c>
      <c r="B6057" s="312"/>
      <c r="C6057" s="312"/>
      <c r="D6057" s="312"/>
      <c r="E6057" s="313"/>
      <c r="F6057" s="180">
        <f>TRUNC('compos apresentar'!F6056*bdi!$D$19,2)</f>
        <v>138.88</v>
      </c>
      <c r="G6057" s="144"/>
    </row>
    <row r="6058" spans="1:7" x14ac:dyDescent="0.2">
      <c r="A6058" s="312" t="s">
        <v>4123</v>
      </c>
      <c r="B6058" s="312"/>
      <c r="C6058" s="312"/>
      <c r="D6058" s="312"/>
      <c r="E6058" s="312"/>
      <c r="F6058" s="179">
        <f>SUM(F6056:F6057)</f>
        <v>821.70999999999992</v>
      </c>
      <c r="G6058" s="144"/>
    </row>
    <row r="6059" spans="1:7" x14ac:dyDescent="0.2">
      <c r="A6059" s="178"/>
      <c r="B6059" s="178"/>
      <c r="C6059" s="178"/>
      <c r="D6059" s="178"/>
      <c r="E6059" s="178"/>
      <c r="F6059" s="178"/>
      <c r="G6059" s="144"/>
    </row>
    <row r="6060" spans="1:7" x14ac:dyDescent="0.2">
      <c r="A6060" s="178"/>
      <c r="B6060" s="178"/>
      <c r="C6060" s="178"/>
      <c r="D6060" s="178"/>
      <c r="E6060" s="178"/>
      <c r="F6060" s="178"/>
      <c r="G6060" s="144"/>
    </row>
    <row r="6061" spans="1:7" ht="21" x14ac:dyDescent="0.2">
      <c r="A6061" s="314" t="s">
        <v>4500</v>
      </c>
      <c r="B6061" s="314"/>
      <c r="C6061" s="314"/>
      <c r="D6061" s="314"/>
      <c r="E6061" s="314"/>
      <c r="F6061" s="314"/>
      <c r="G6061" s="175" t="s">
        <v>4155</v>
      </c>
    </row>
    <row r="6062" spans="1:7" x14ac:dyDescent="0.2">
      <c r="G6062" s="144"/>
    </row>
    <row r="6063" spans="1:7" ht="21" x14ac:dyDescent="0.2">
      <c r="A6063" s="175" t="s">
        <v>4118</v>
      </c>
      <c r="B6063" s="174" t="s">
        <v>4117</v>
      </c>
      <c r="C6063" s="171" t="s">
        <v>4114</v>
      </c>
      <c r="D6063" s="171" t="s">
        <v>4113</v>
      </c>
      <c r="E6063" s="171" t="s">
        <v>4112</v>
      </c>
      <c r="F6063" s="182" t="s">
        <v>4116</v>
      </c>
      <c r="G6063" s="181" t="s">
        <v>4115</v>
      </c>
    </row>
    <row r="6064" spans="1:7" x14ac:dyDescent="0.2">
      <c r="A6064" s="162">
        <v>8</v>
      </c>
      <c r="B6064" s="128" t="s">
        <v>4141</v>
      </c>
      <c r="C6064" s="152">
        <v>5.65</v>
      </c>
      <c r="D6064" s="152">
        <v>12.31</v>
      </c>
      <c r="E6064" s="83">
        <v>117.99</v>
      </c>
      <c r="F6064" s="127">
        <v>0.45050000000000001</v>
      </c>
      <c r="G6064" s="161">
        <f>TRUNC(F6064*D6064,2)</f>
        <v>5.54</v>
      </c>
    </row>
    <row r="6065" spans="1:7" x14ac:dyDescent="0.2">
      <c r="A6065" s="149">
        <v>11</v>
      </c>
      <c r="B6065" s="138" t="s">
        <v>4146</v>
      </c>
      <c r="C6065" s="152">
        <v>8.56</v>
      </c>
      <c r="D6065" s="152">
        <v>18.649999999999999</v>
      </c>
      <c r="E6065" s="83">
        <v>117.99</v>
      </c>
      <c r="F6065" s="137">
        <v>0.45419999999999999</v>
      </c>
      <c r="G6065" s="161">
        <f>TRUNC(F6065*D6065,2)</f>
        <v>8.4700000000000006</v>
      </c>
    </row>
    <row r="6066" spans="1:7" x14ac:dyDescent="0.2">
      <c r="A6066" s="311" t="s">
        <v>4138</v>
      </c>
      <c r="B6066" s="311"/>
      <c r="C6066" s="311"/>
      <c r="D6066" s="311"/>
      <c r="E6066" s="311"/>
      <c r="F6066" s="311"/>
      <c r="G6066" s="155">
        <f>SUM(G6064:G6065)</f>
        <v>14.010000000000002</v>
      </c>
    </row>
    <row r="6067" spans="1:7" x14ac:dyDescent="0.2">
      <c r="G6067" s="144"/>
    </row>
    <row r="6068" spans="1:7" ht="21" x14ac:dyDescent="0.2">
      <c r="A6068" s="175" t="s">
        <v>4118</v>
      </c>
      <c r="B6068" s="174" t="s">
        <v>4130</v>
      </c>
      <c r="C6068" s="171" t="s">
        <v>4129</v>
      </c>
      <c r="D6068" s="171" t="s">
        <v>4128</v>
      </c>
      <c r="E6068" s="171" t="s">
        <v>4116</v>
      </c>
      <c r="F6068" s="173" t="s">
        <v>4127</v>
      </c>
      <c r="G6068" s="144"/>
    </row>
    <row r="6069" spans="1:7" x14ac:dyDescent="0.2">
      <c r="A6069" s="129" t="s">
        <v>4499</v>
      </c>
      <c r="B6069" s="128" t="s">
        <v>4498</v>
      </c>
      <c r="C6069" s="127" t="s">
        <v>3287</v>
      </c>
      <c r="D6069" s="127">
        <v>8.57</v>
      </c>
      <c r="E6069" s="127">
        <v>1</v>
      </c>
      <c r="F6069" s="127">
        <f>TRUNC(E6069*D6069,2)</f>
        <v>8.57</v>
      </c>
      <c r="G6069" s="144"/>
    </row>
    <row r="6070" spans="1:7" x14ac:dyDescent="0.2">
      <c r="A6070" s="311" t="s">
        <v>4125</v>
      </c>
      <c r="B6070" s="311"/>
      <c r="C6070" s="311"/>
      <c r="D6070" s="311"/>
      <c r="E6070" s="311"/>
      <c r="F6070" s="165">
        <f>F6069</f>
        <v>8.57</v>
      </c>
      <c r="G6070" s="144"/>
    </row>
    <row r="6071" spans="1:7" x14ac:dyDescent="0.2">
      <c r="G6071" s="144"/>
    </row>
    <row r="6072" spans="1:7" x14ac:dyDescent="0.2">
      <c r="A6072" s="312" t="s">
        <v>4124</v>
      </c>
      <c r="B6072" s="312"/>
      <c r="C6072" s="312"/>
      <c r="D6072" s="312"/>
      <c r="E6072" s="312"/>
      <c r="F6072" s="173">
        <f>F6070+G6066</f>
        <v>22.580000000000002</v>
      </c>
      <c r="G6072" s="144"/>
    </row>
    <row r="6073" spans="1:7" ht="12.75" customHeight="1" x14ac:dyDescent="0.2">
      <c r="A6073" s="312" t="s">
        <v>4742</v>
      </c>
      <c r="B6073" s="312"/>
      <c r="C6073" s="312"/>
      <c r="D6073" s="312"/>
      <c r="E6073" s="313"/>
      <c r="F6073" s="180">
        <f>TRUNC('compos apresentar'!F6072*bdi!$D$19,2)</f>
        <v>4.59</v>
      </c>
      <c r="G6073" s="144"/>
    </row>
    <row r="6074" spans="1:7" ht="21" customHeight="1" x14ac:dyDescent="0.2">
      <c r="A6074" s="312" t="s">
        <v>4123</v>
      </c>
      <c r="B6074" s="312"/>
      <c r="C6074" s="312"/>
      <c r="D6074" s="312"/>
      <c r="E6074" s="312"/>
      <c r="F6074" s="179">
        <f>SUM(F6072:F6073)</f>
        <v>27.17</v>
      </c>
      <c r="G6074" s="144"/>
    </row>
    <row r="6075" spans="1:7" ht="21" customHeight="1" x14ac:dyDescent="0.2">
      <c r="A6075" s="178"/>
      <c r="B6075" s="178"/>
      <c r="C6075" s="178"/>
      <c r="D6075" s="178"/>
      <c r="E6075" s="178"/>
      <c r="F6075" s="178"/>
      <c r="G6075" s="144"/>
    </row>
    <row r="6076" spans="1:7" ht="21" customHeight="1" x14ac:dyDescent="0.2">
      <c r="A6076" s="314" t="s">
        <v>5267</v>
      </c>
      <c r="B6076" s="314"/>
      <c r="C6076" s="314"/>
      <c r="D6076" s="314"/>
      <c r="E6076" s="314"/>
      <c r="F6076" s="314"/>
      <c r="G6076" s="175" t="s">
        <v>4155</v>
      </c>
    </row>
    <row r="6077" spans="1:7" ht="21" customHeight="1" x14ac:dyDescent="0.2">
      <c r="G6077" s="144"/>
    </row>
    <row r="6078" spans="1:7" ht="21" customHeight="1" x14ac:dyDescent="0.2">
      <c r="A6078" s="175" t="s">
        <v>4118</v>
      </c>
      <c r="B6078" s="174" t="s">
        <v>4117</v>
      </c>
      <c r="C6078" s="171" t="s">
        <v>4114</v>
      </c>
      <c r="D6078" s="171" t="s">
        <v>4113</v>
      </c>
      <c r="E6078" s="171" t="s">
        <v>4112</v>
      </c>
      <c r="F6078" s="182" t="s">
        <v>4116</v>
      </c>
      <c r="G6078" s="181" t="s">
        <v>4115</v>
      </c>
    </row>
    <row r="6079" spans="1:7" x14ac:dyDescent="0.2">
      <c r="A6079" s="162">
        <v>8</v>
      </c>
      <c r="B6079" s="128" t="s">
        <v>4141</v>
      </c>
      <c r="C6079" s="152">
        <v>5.65</v>
      </c>
      <c r="D6079" s="152">
        <v>12.31</v>
      </c>
      <c r="E6079" s="83">
        <v>117.99</v>
      </c>
      <c r="F6079" s="127">
        <v>0.128</v>
      </c>
      <c r="G6079" s="161">
        <f>TRUNC(F6079*D6079,2)</f>
        <v>1.57</v>
      </c>
    </row>
    <row r="6080" spans="1:7" x14ac:dyDescent="0.2">
      <c r="A6080" s="149">
        <v>11</v>
      </c>
      <c r="B6080" s="138" t="s">
        <v>4146</v>
      </c>
      <c r="C6080" s="152">
        <v>8.56</v>
      </c>
      <c r="D6080" s="152">
        <v>18.649999999999999</v>
      </c>
      <c r="E6080" s="83">
        <v>117.99</v>
      </c>
      <c r="F6080" s="137">
        <v>0.1275</v>
      </c>
      <c r="G6080" s="161">
        <f>TRUNC(F6080*D6080,2)</f>
        <v>2.37</v>
      </c>
    </row>
    <row r="6081" spans="1:7" ht="21" customHeight="1" x14ac:dyDescent="0.2">
      <c r="A6081" s="311" t="s">
        <v>4138</v>
      </c>
      <c r="B6081" s="311"/>
      <c r="C6081" s="311"/>
      <c r="D6081" s="311"/>
      <c r="E6081" s="311"/>
      <c r="F6081" s="311"/>
      <c r="G6081" s="155">
        <f>SUM(G6079:G6080)</f>
        <v>3.9400000000000004</v>
      </c>
    </row>
    <row r="6082" spans="1:7" ht="21" customHeight="1" x14ac:dyDescent="0.2">
      <c r="G6082" s="144"/>
    </row>
    <row r="6083" spans="1:7" ht="21" customHeight="1" x14ac:dyDescent="0.2">
      <c r="A6083" s="175" t="s">
        <v>4118</v>
      </c>
      <c r="B6083" s="174" t="s">
        <v>4130</v>
      </c>
      <c r="C6083" s="171" t="s">
        <v>4129</v>
      </c>
      <c r="D6083" s="171" t="s">
        <v>4128</v>
      </c>
      <c r="E6083" s="171" t="s">
        <v>4116</v>
      </c>
      <c r="F6083" s="173" t="s">
        <v>4127</v>
      </c>
      <c r="G6083" s="144"/>
    </row>
    <row r="6084" spans="1:7" ht="22.5" x14ac:dyDescent="0.2">
      <c r="A6084" s="129">
        <v>3516</v>
      </c>
      <c r="B6084" s="128" t="s">
        <v>3866</v>
      </c>
      <c r="C6084" s="127" t="s">
        <v>3287</v>
      </c>
      <c r="D6084" s="127">
        <v>4.62</v>
      </c>
      <c r="E6084" s="127">
        <v>1</v>
      </c>
      <c r="F6084" s="127">
        <f>TRUNC(E6084*D6084,2)</f>
        <v>4.62</v>
      </c>
      <c r="G6084" s="144"/>
    </row>
    <row r="6085" spans="1:7" x14ac:dyDescent="0.2">
      <c r="A6085" s="311" t="s">
        <v>4125</v>
      </c>
      <c r="B6085" s="311"/>
      <c r="C6085" s="311"/>
      <c r="D6085" s="311"/>
      <c r="E6085" s="311"/>
      <c r="F6085" s="165">
        <f>F6084</f>
        <v>4.62</v>
      </c>
      <c r="G6085" s="144"/>
    </row>
    <row r="6086" spans="1:7" ht="21" customHeight="1" x14ac:dyDescent="0.2">
      <c r="G6086" s="144"/>
    </row>
    <row r="6087" spans="1:7" x14ac:dyDescent="0.2">
      <c r="A6087" s="312" t="s">
        <v>4124</v>
      </c>
      <c r="B6087" s="312"/>
      <c r="C6087" s="312"/>
      <c r="D6087" s="312"/>
      <c r="E6087" s="312"/>
      <c r="F6087" s="173">
        <f>F6085+G6081</f>
        <v>8.56</v>
      </c>
      <c r="G6087" s="144"/>
    </row>
    <row r="6088" spans="1:7" x14ac:dyDescent="0.2">
      <c r="A6088" s="312" t="s">
        <v>4742</v>
      </c>
      <c r="B6088" s="312"/>
      <c r="C6088" s="312"/>
      <c r="D6088" s="312"/>
      <c r="E6088" s="313"/>
      <c r="F6088" s="180">
        <f>TRUNC('compos apresentar'!F6087*bdi!$D$19,2)</f>
        <v>1.74</v>
      </c>
      <c r="G6088" s="144"/>
    </row>
    <row r="6089" spans="1:7" x14ac:dyDescent="0.2">
      <c r="A6089" s="312" t="s">
        <v>4123</v>
      </c>
      <c r="B6089" s="312"/>
      <c r="C6089" s="312"/>
      <c r="D6089" s="312"/>
      <c r="E6089" s="312"/>
      <c r="F6089" s="179">
        <f>SUM(F6087:F6088)</f>
        <v>10.3</v>
      </c>
      <c r="G6089" s="144"/>
    </row>
    <row r="6090" spans="1:7" x14ac:dyDescent="0.2">
      <c r="A6090" s="178"/>
      <c r="B6090" s="178"/>
      <c r="C6090" s="178"/>
      <c r="D6090" s="178"/>
      <c r="E6090" s="178"/>
      <c r="F6090" s="178"/>
      <c r="G6090" s="144"/>
    </row>
    <row r="6091" spans="1:7" ht="34.5" customHeight="1" x14ac:dyDescent="0.2">
      <c r="A6091" s="314" t="s">
        <v>5060</v>
      </c>
      <c r="B6091" s="314"/>
      <c r="C6091" s="314"/>
      <c r="D6091" s="314"/>
      <c r="E6091" s="314"/>
      <c r="F6091" s="314"/>
      <c r="G6091" s="175" t="s">
        <v>4155</v>
      </c>
    </row>
    <row r="6092" spans="1:7" x14ac:dyDescent="0.2">
      <c r="G6092" s="144"/>
    </row>
    <row r="6093" spans="1:7" ht="21" x14ac:dyDescent="0.2">
      <c r="A6093" s="175" t="s">
        <v>4118</v>
      </c>
      <c r="B6093" s="174" t="s">
        <v>4117</v>
      </c>
      <c r="C6093" s="171" t="s">
        <v>4114</v>
      </c>
      <c r="D6093" s="171" t="s">
        <v>4113</v>
      </c>
      <c r="E6093" s="171" t="s">
        <v>4112</v>
      </c>
      <c r="F6093" s="182" t="s">
        <v>4116</v>
      </c>
      <c r="G6093" s="181" t="s">
        <v>4115</v>
      </c>
    </row>
    <row r="6094" spans="1:7" x14ac:dyDescent="0.2">
      <c r="A6094" s="162">
        <v>8</v>
      </c>
      <c r="B6094" s="128" t="s">
        <v>4141</v>
      </c>
      <c r="C6094" s="152">
        <v>5.65</v>
      </c>
      <c r="D6094" s="152">
        <v>12.31</v>
      </c>
      <c r="E6094" s="83">
        <v>117.99</v>
      </c>
      <c r="F6094" s="127">
        <v>3.4000000000000002E-2</v>
      </c>
      <c r="G6094" s="161">
        <f>TRUNC(F6094*D6094,2)</f>
        <v>0.41</v>
      </c>
    </row>
    <row r="6095" spans="1:7" x14ac:dyDescent="0.2">
      <c r="A6095" s="149">
        <v>11</v>
      </c>
      <c r="B6095" s="138" t="s">
        <v>4146</v>
      </c>
      <c r="C6095" s="152">
        <v>8.56</v>
      </c>
      <c r="D6095" s="152">
        <v>18.649999999999999</v>
      </c>
      <c r="E6095" s="83">
        <v>117.99</v>
      </c>
      <c r="F6095" s="137">
        <v>3.4000000000000002E-2</v>
      </c>
      <c r="G6095" s="161">
        <f>TRUNC(F6095*D6095,2)</f>
        <v>0.63</v>
      </c>
    </row>
    <row r="6096" spans="1:7" x14ac:dyDescent="0.2">
      <c r="A6096" s="311" t="s">
        <v>4138</v>
      </c>
      <c r="B6096" s="311"/>
      <c r="C6096" s="311"/>
      <c r="D6096" s="311"/>
      <c r="E6096" s="311"/>
      <c r="F6096" s="311"/>
      <c r="G6096" s="155">
        <f>SUM(G6094:G6095)</f>
        <v>1.04</v>
      </c>
    </row>
    <row r="6097" spans="1:7" x14ac:dyDescent="0.2">
      <c r="G6097" s="144"/>
    </row>
    <row r="6098" spans="1:7" ht="21" x14ac:dyDescent="0.2">
      <c r="A6098" s="175" t="s">
        <v>4118</v>
      </c>
      <c r="B6098" s="174" t="s">
        <v>4130</v>
      </c>
      <c r="C6098" s="171" t="s">
        <v>4129</v>
      </c>
      <c r="D6098" s="171" t="s">
        <v>4128</v>
      </c>
      <c r="E6098" s="171" t="s">
        <v>4116</v>
      </c>
      <c r="F6098" s="173" t="s">
        <v>4127</v>
      </c>
      <c r="G6098" s="144"/>
    </row>
    <row r="6099" spans="1:7" ht="22.5" x14ac:dyDescent="0.2">
      <c r="A6099" s="129">
        <v>3518</v>
      </c>
      <c r="B6099" s="128" t="s">
        <v>3865</v>
      </c>
      <c r="C6099" s="127" t="s">
        <v>3287</v>
      </c>
      <c r="D6099" s="127">
        <v>8</v>
      </c>
      <c r="E6099" s="127">
        <v>1</v>
      </c>
      <c r="F6099" s="127">
        <f>TRUNC(E6099*D6099,2)</f>
        <v>8</v>
      </c>
      <c r="G6099" s="144"/>
    </row>
    <row r="6100" spans="1:7" x14ac:dyDescent="0.2">
      <c r="A6100" s="311" t="s">
        <v>4125</v>
      </c>
      <c r="B6100" s="311"/>
      <c r="C6100" s="311"/>
      <c r="D6100" s="311"/>
      <c r="E6100" s="311"/>
      <c r="F6100" s="165">
        <f>F6099</f>
        <v>8</v>
      </c>
      <c r="G6100" s="144"/>
    </row>
    <row r="6101" spans="1:7" x14ac:dyDescent="0.2">
      <c r="G6101" s="144"/>
    </row>
    <row r="6102" spans="1:7" x14ac:dyDescent="0.2">
      <c r="A6102" s="312" t="s">
        <v>4124</v>
      </c>
      <c r="B6102" s="312"/>
      <c r="C6102" s="312"/>
      <c r="D6102" s="312"/>
      <c r="E6102" s="312"/>
      <c r="F6102" s="173">
        <f>F6100+G6096</f>
        <v>9.0399999999999991</v>
      </c>
      <c r="G6102" s="144"/>
    </row>
    <row r="6103" spans="1:7" x14ac:dyDescent="0.2">
      <c r="A6103" s="312" t="s">
        <v>4742</v>
      </c>
      <c r="B6103" s="312"/>
      <c r="C6103" s="312"/>
      <c r="D6103" s="312"/>
      <c r="E6103" s="313"/>
      <c r="F6103" s="180">
        <f>TRUNC('compos apresentar'!F6102*bdi!$D$19,2)</f>
        <v>1.83</v>
      </c>
      <c r="G6103" s="144"/>
    </row>
    <row r="6104" spans="1:7" x14ac:dyDescent="0.2">
      <c r="A6104" s="312" t="s">
        <v>4123</v>
      </c>
      <c r="B6104" s="312"/>
      <c r="C6104" s="312"/>
      <c r="D6104" s="312"/>
      <c r="E6104" s="312"/>
      <c r="F6104" s="179">
        <f>SUM(F6102:F6103)</f>
        <v>10.87</v>
      </c>
      <c r="G6104" s="144"/>
    </row>
    <row r="6105" spans="1:7" x14ac:dyDescent="0.2">
      <c r="A6105" s="178"/>
      <c r="B6105" s="178"/>
      <c r="C6105" s="178"/>
      <c r="D6105" s="178"/>
      <c r="E6105" s="178"/>
      <c r="F6105" s="178"/>
      <c r="G6105" s="144"/>
    </row>
    <row r="6106" spans="1:7" x14ac:dyDescent="0.2">
      <c r="G6106" s="144"/>
    </row>
    <row r="6107" spans="1:7" ht="21" x14ac:dyDescent="0.2">
      <c r="A6107" s="314" t="s">
        <v>4497</v>
      </c>
      <c r="B6107" s="314"/>
      <c r="C6107" s="314"/>
      <c r="D6107" s="314"/>
      <c r="E6107" s="314"/>
      <c r="F6107" s="314"/>
      <c r="G6107" s="175" t="s">
        <v>4155</v>
      </c>
    </row>
    <row r="6108" spans="1:7" x14ac:dyDescent="0.2">
      <c r="G6108" s="144"/>
    </row>
    <row r="6109" spans="1:7" ht="21" x14ac:dyDescent="0.2">
      <c r="A6109" s="175" t="s">
        <v>4118</v>
      </c>
      <c r="B6109" s="174" t="s">
        <v>4117</v>
      </c>
      <c r="C6109" s="171" t="s">
        <v>4114</v>
      </c>
      <c r="D6109" s="171" t="s">
        <v>4113</v>
      </c>
      <c r="E6109" s="171" t="s">
        <v>4112</v>
      </c>
      <c r="F6109" s="182" t="s">
        <v>4116</v>
      </c>
      <c r="G6109" s="181" t="s">
        <v>4115</v>
      </c>
    </row>
    <row r="6110" spans="1:7" x14ac:dyDescent="0.2">
      <c r="A6110" s="162">
        <v>8</v>
      </c>
      <c r="B6110" s="128" t="s">
        <v>4141</v>
      </c>
      <c r="C6110" s="152">
        <v>5.65</v>
      </c>
      <c r="D6110" s="152">
        <v>12.31</v>
      </c>
      <c r="E6110" s="83">
        <v>117.99</v>
      </c>
      <c r="F6110" s="127">
        <v>0.28000000000000003</v>
      </c>
      <c r="G6110" s="161">
        <f>TRUNC(F6110*D6110,2)</f>
        <v>3.44</v>
      </c>
    </row>
    <row r="6111" spans="1:7" x14ac:dyDescent="0.2">
      <c r="A6111" s="149">
        <v>11</v>
      </c>
      <c r="B6111" s="138" t="s">
        <v>4146</v>
      </c>
      <c r="C6111" s="152">
        <v>8.56</v>
      </c>
      <c r="D6111" s="152">
        <v>18.649999999999999</v>
      </c>
      <c r="E6111" s="83">
        <v>117.99</v>
      </c>
      <c r="F6111" s="137">
        <v>0.28299999999999997</v>
      </c>
      <c r="G6111" s="161">
        <f>TRUNC(F6111*D6111,2)</f>
        <v>5.27</v>
      </c>
    </row>
    <row r="6112" spans="1:7" x14ac:dyDescent="0.2">
      <c r="A6112" s="311" t="s">
        <v>4138</v>
      </c>
      <c r="B6112" s="311"/>
      <c r="C6112" s="311"/>
      <c r="D6112" s="311"/>
      <c r="E6112" s="311"/>
      <c r="F6112" s="311"/>
      <c r="G6112" s="155">
        <f>SUM(G6110:G6111)</f>
        <v>8.7099999999999991</v>
      </c>
    </row>
    <row r="6113" spans="1:7" x14ac:dyDescent="0.2">
      <c r="G6113" s="144"/>
    </row>
    <row r="6114" spans="1:7" ht="21" x14ac:dyDescent="0.2">
      <c r="A6114" s="175" t="s">
        <v>4118</v>
      </c>
      <c r="B6114" s="174" t="s">
        <v>4130</v>
      </c>
      <c r="C6114" s="171" t="s">
        <v>4129</v>
      </c>
      <c r="D6114" s="171" t="s">
        <v>4128</v>
      </c>
      <c r="E6114" s="171" t="s">
        <v>4116</v>
      </c>
      <c r="F6114" s="173" t="s">
        <v>4127</v>
      </c>
      <c r="G6114" s="144"/>
    </row>
    <row r="6115" spans="1:7" x14ac:dyDescent="0.2">
      <c r="A6115" s="129" t="s">
        <v>3878</v>
      </c>
      <c r="B6115" s="128" t="s">
        <v>3877</v>
      </c>
      <c r="C6115" s="127" t="s">
        <v>3287</v>
      </c>
      <c r="D6115" s="127">
        <v>2.64</v>
      </c>
      <c r="E6115" s="127">
        <v>1</v>
      </c>
      <c r="F6115" s="127">
        <f>TRUNC(E6115*D6115,2)</f>
        <v>2.64</v>
      </c>
      <c r="G6115" s="144"/>
    </row>
    <row r="6116" spans="1:7" x14ac:dyDescent="0.2">
      <c r="A6116" s="311" t="s">
        <v>4125</v>
      </c>
      <c r="B6116" s="311"/>
      <c r="C6116" s="311"/>
      <c r="D6116" s="311"/>
      <c r="E6116" s="311"/>
      <c r="F6116" s="165">
        <f>F6115</f>
        <v>2.64</v>
      </c>
      <c r="G6116" s="144"/>
    </row>
    <row r="6117" spans="1:7" x14ac:dyDescent="0.2">
      <c r="G6117" s="144"/>
    </row>
    <row r="6118" spans="1:7" x14ac:dyDescent="0.2">
      <c r="A6118" s="312" t="s">
        <v>4124</v>
      </c>
      <c r="B6118" s="312"/>
      <c r="C6118" s="312"/>
      <c r="D6118" s="312"/>
      <c r="E6118" s="312"/>
      <c r="F6118" s="173">
        <f>F6116+G6112</f>
        <v>11.35</v>
      </c>
      <c r="G6118" s="144"/>
    </row>
    <row r="6119" spans="1:7" ht="12.75" customHeight="1" x14ac:dyDescent="0.2">
      <c r="A6119" s="312" t="s">
        <v>4742</v>
      </c>
      <c r="B6119" s="312"/>
      <c r="C6119" s="312"/>
      <c r="D6119" s="312"/>
      <c r="E6119" s="313"/>
      <c r="F6119" s="180">
        <f>TRUNC('compos apresentar'!F6118*bdi!$D$19,2)</f>
        <v>2.2999999999999998</v>
      </c>
      <c r="G6119" s="144"/>
    </row>
    <row r="6120" spans="1:7" x14ac:dyDescent="0.2">
      <c r="A6120" s="312" t="s">
        <v>4123</v>
      </c>
      <c r="B6120" s="312"/>
      <c r="C6120" s="312"/>
      <c r="D6120" s="312"/>
      <c r="E6120" s="312"/>
      <c r="F6120" s="179">
        <f>SUM(F6118:F6119)</f>
        <v>13.649999999999999</v>
      </c>
      <c r="G6120" s="144"/>
    </row>
    <row r="6121" spans="1:7" x14ac:dyDescent="0.2">
      <c r="A6121" s="178"/>
      <c r="B6121" s="178"/>
      <c r="C6121" s="178"/>
      <c r="D6121" s="178"/>
      <c r="E6121" s="178"/>
      <c r="F6121" s="178"/>
      <c r="G6121" s="144"/>
    </row>
    <row r="6122" spans="1:7" ht="21" x14ac:dyDescent="0.2">
      <c r="A6122" s="314" t="s">
        <v>5061</v>
      </c>
      <c r="B6122" s="314"/>
      <c r="C6122" s="314"/>
      <c r="D6122" s="314"/>
      <c r="E6122" s="314"/>
      <c r="F6122" s="314"/>
      <c r="G6122" s="175" t="s">
        <v>4155</v>
      </c>
    </row>
    <row r="6123" spans="1:7" x14ac:dyDescent="0.2">
      <c r="G6123" s="144"/>
    </row>
    <row r="6124" spans="1:7" ht="21" x14ac:dyDescent="0.2">
      <c r="A6124" s="175" t="s">
        <v>4118</v>
      </c>
      <c r="B6124" s="174" t="s">
        <v>4117</v>
      </c>
      <c r="C6124" s="171" t="s">
        <v>4114</v>
      </c>
      <c r="D6124" s="171" t="s">
        <v>4113</v>
      </c>
      <c r="E6124" s="171" t="s">
        <v>4112</v>
      </c>
      <c r="F6124" s="182" t="s">
        <v>4116</v>
      </c>
      <c r="G6124" s="181" t="s">
        <v>4115</v>
      </c>
    </row>
    <row r="6125" spans="1:7" x14ac:dyDescent="0.2">
      <c r="A6125" s="162">
        <v>8</v>
      </c>
      <c r="B6125" s="128" t="s">
        <v>4141</v>
      </c>
      <c r="C6125" s="152">
        <v>5.65</v>
      </c>
      <c r="D6125" s="152">
        <v>12.31</v>
      </c>
      <c r="E6125" s="83">
        <v>117.99</v>
      </c>
      <c r="F6125" s="127">
        <v>0.28000000000000003</v>
      </c>
      <c r="G6125" s="161">
        <f>TRUNC(F6125*D6125,2)</f>
        <v>3.44</v>
      </c>
    </row>
    <row r="6126" spans="1:7" x14ac:dyDescent="0.2">
      <c r="A6126" s="149">
        <v>11</v>
      </c>
      <c r="B6126" s="138" t="s">
        <v>4146</v>
      </c>
      <c r="C6126" s="152">
        <v>8.56</v>
      </c>
      <c r="D6126" s="152">
        <v>18.649999999999999</v>
      </c>
      <c r="E6126" s="83">
        <v>117.99</v>
      </c>
      <c r="F6126" s="137">
        <v>0.28299999999999997</v>
      </c>
      <c r="G6126" s="161">
        <f>TRUNC(F6126*D6126,2)</f>
        <v>5.27</v>
      </c>
    </row>
    <row r="6127" spans="1:7" x14ac:dyDescent="0.2">
      <c r="A6127" s="311" t="s">
        <v>4138</v>
      </c>
      <c r="B6127" s="311"/>
      <c r="C6127" s="311"/>
      <c r="D6127" s="311"/>
      <c r="E6127" s="311"/>
      <c r="F6127" s="311"/>
      <c r="G6127" s="155">
        <f>SUM(G6125:G6126)</f>
        <v>8.7099999999999991</v>
      </c>
    </row>
    <row r="6128" spans="1:7" x14ac:dyDescent="0.2">
      <c r="G6128" s="144"/>
    </row>
    <row r="6129" spans="1:7" ht="21" x14ac:dyDescent="0.2">
      <c r="A6129" s="175" t="s">
        <v>4118</v>
      </c>
      <c r="B6129" s="174" t="s">
        <v>4130</v>
      </c>
      <c r="C6129" s="171" t="s">
        <v>4129</v>
      </c>
      <c r="D6129" s="171" t="s">
        <v>4128</v>
      </c>
      <c r="E6129" s="171" t="s">
        <v>4116</v>
      </c>
      <c r="F6129" s="173" t="s">
        <v>4127</v>
      </c>
      <c r="G6129" s="144"/>
    </row>
    <row r="6130" spans="1:7" x14ac:dyDescent="0.2">
      <c r="A6130" s="129" t="s">
        <v>5062</v>
      </c>
      <c r="B6130" s="128" t="s">
        <v>1291</v>
      </c>
      <c r="C6130" s="127" t="s">
        <v>3287</v>
      </c>
      <c r="D6130" s="127">
        <v>2.95</v>
      </c>
      <c r="E6130" s="127">
        <v>1</v>
      </c>
      <c r="F6130" s="127">
        <f>TRUNC(E6130*D6130,2)</f>
        <v>2.95</v>
      </c>
      <c r="G6130" s="144"/>
    </row>
    <row r="6131" spans="1:7" x14ac:dyDescent="0.2">
      <c r="A6131" s="311" t="s">
        <v>4125</v>
      </c>
      <c r="B6131" s="311"/>
      <c r="C6131" s="311"/>
      <c r="D6131" s="311"/>
      <c r="E6131" s="311"/>
      <c r="F6131" s="165">
        <f>F6130</f>
        <v>2.95</v>
      </c>
      <c r="G6131" s="144"/>
    </row>
    <row r="6132" spans="1:7" x14ac:dyDescent="0.2">
      <c r="G6132" s="144"/>
    </row>
    <row r="6133" spans="1:7" x14ac:dyDescent="0.2">
      <c r="A6133" s="312" t="s">
        <v>4124</v>
      </c>
      <c r="B6133" s="312"/>
      <c r="C6133" s="312"/>
      <c r="D6133" s="312"/>
      <c r="E6133" s="312"/>
      <c r="F6133" s="173">
        <f>F6131+G6127</f>
        <v>11.66</v>
      </c>
      <c r="G6133" s="144"/>
    </row>
    <row r="6134" spans="1:7" x14ac:dyDescent="0.2">
      <c r="A6134" s="312" t="s">
        <v>4742</v>
      </c>
      <c r="B6134" s="312"/>
      <c r="C6134" s="312"/>
      <c r="D6134" s="312"/>
      <c r="E6134" s="313"/>
      <c r="F6134" s="180">
        <f>TRUNC('compos apresentar'!F6133*bdi!$D$19,2)</f>
        <v>2.37</v>
      </c>
      <c r="G6134" s="144"/>
    </row>
    <row r="6135" spans="1:7" x14ac:dyDescent="0.2">
      <c r="A6135" s="312" t="s">
        <v>4123</v>
      </c>
      <c r="B6135" s="312"/>
      <c r="C6135" s="312"/>
      <c r="D6135" s="312"/>
      <c r="E6135" s="312"/>
      <c r="F6135" s="179">
        <f>SUM(F6133:F6134)</f>
        <v>14.030000000000001</v>
      </c>
      <c r="G6135" s="144"/>
    </row>
    <row r="6136" spans="1:7" x14ac:dyDescent="0.2">
      <c r="A6136" s="178"/>
      <c r="B6136" s="178"/>
      <c r="C6136" s="178"/>
      <c r="D6136" s="178"/>
      <c r="E6136" s="178"/>
      <c r="F6136" s="178"/>
      <c r="G6136" s="144"/>
    </row>
    <row r="6137" spans="1:7" ht="21" x14ac:dyDescent="0.2">
      <c r="A6137" s="314" t="s">
        <v>5063</v>
      </c>
      <c r="B6137" s="314"/>
      <c r="C6137" s="314"/>
      <c r="D6137" s="314"/>
      <c r="E6137" s="314"/>
      <c r="F6137" s="314"/>
      <c r="G6137" s="175" t="s">
        <v>4155</v>
      </c>
    </row>
    <row r="6138" spans="1:7" x14ac:dyDescent="0.2">
      <c r="G6138" s="144"/>
    </row>
    <row r="6139" spans="1:7" ht="21" x14ac:dyDescent="0.2">
      <c r="A6139" s="175" t="s">
        <v>4118</v>
      </c>
      <c r="B6139" s="174" t="s">
        <v>4117</v>
      </c>
      <c r="C6139" s="171" t="s">
        <v>4114</v>
      </c>
      <c r="D6139" s="171" t="s">
        <v>4113</v>
      </c>
      <c r="E6139" s="171" t="s">
        <v>4112</v>
      </c>
      <c r="F6139" s="182" t="s">
        <v>4116</v>
      </c>
      <c r="G6139" s="181" t="s">
        <v>4115</v>
      </c>
    </row>
    <row r="6140" spans="1:7" x14ac:dyDescent="0.2">
      <c r="A6140" s="162">
        <v>8</v>
      </c>
      <c r="B6140" s="128" t="s">
        <v>4141</v>
      </c>
      <c r="C6140" s="152">
        <v>5.65</v>
      </c>
      <c r="D6140" s="152">
        <v>12.31</v>
      </c>
      <c r="E6140" s="83">
        <v>117.99</v>
      </c>
      <c r="F6140" s="127">
        <v>0.224</v>
      </c>
      <c r="G6140" s="161">
        <f>TRUNC(F6140*D6140,2)</f>
        <v>2.75</v>
      </c>
    </row>
    <row r="6141" spans="1:7" x14ac:dyDescent="0.2">
      <c r="A6141" s="149">
        <v>11</v>
      </c>
      <c r="B6141" s="138" t="s">
        <v>4146</v>
      </c>
      <c r="C6141" s="152">
        <v>8.56</v>
      </c>
      <c r="D6141" s="152">
        <v>18.649999999999999</v>
      </c>
      <c r="E6141" s="83">
        <v>117.99</v>
      </c>
      <c r="F6141" s="137">
        <v>0.22</v>
      </c>
      <c r="G6141" s="161">
        <f>TRUNC(F6141*D6141,2)</f>
        <v>4.0999999999999996</v>
      </c>
    </row>
    <row r="6142" spans="1:7" x14ac:dyDescent="0.2">
      <c r="A6142" s="311" t="s">
        <v>4138</v>
      </c>
      <c r="B6142" s="311"/>
      <c r="C6142" s="311"/>
      <c r="D6142" s="311"/>
      <c r="E6142" s="311"/>
      <c r="F6142" s="311"/>
      <c r="G6142" s="155">
        <f>SUM(G6140:G6141)</f>
        <v>6.85</v>
      </c>
    </row>
    <row r="6143" spans="1:7" x14ac:dyDescent="0.2">
      <c r="G6143" s="144"/>
    </row>
    <row r="6144" spans="1:7" ht="21" x14ac:dyDescent="0.2">
      <c r="A6144" s="175" t="s">
        <v>4118</v>
      </c>
      <c r="B6144" s="174" t="s">
        <v>4130</v>
      </c>
      <c r="C6144" s="171" t="s">
        <v>4129</v>
      </c>
      <c r="D6144" s="171" t="s">
        <v>4128</v>
      </c>
      <c r="E6144" s="171" t="s">
        <v>4116</v>
      </c>
      <c r="F6144" s="173" t="s">
        <v>4127</v>
      </c>
      <c r="G6144" s="144"/>
    </row>
    <row r="6145" spans="1:7" x14ac:dyDescent="0.2">
      <c r="A6145" s="129" t="s">
        <v>3876</v>
      </c>
      <c r="B6145" s="128" t="s">
        <v>5064</v>
      </c>
      <c r="C6145" s="127" t="s">
        <v>3287</v>
      </c>
      <c r="D6145" s="127">
        <v>14.28</v>
      </c>
      <c r="E6145" s="127">
        <v>1</v>
      </c>
      <c r="F6145" s="127">
        <f>TRUNC(E6145*D6145,2)</f>
        <v>14.28</v>
      </c>
      <c r="G6145" s="144"/>
    </row>
    <row r="6146" spans="1:7" x14ac:dyDescent="0.2">
      <c r="A6146" s="311" t="s">
        <v>4125</v>
      </c>
      <c r="B6146" s="311"/>
      <c r="C6146" s="311"/>
      <c r="D6146" s="311"/>
      <c r="E6146" s="311"/>
      <c r="F6146" s="165">
        <f>F6145</f>
        <v>14.28</v>
      </c>
      <c r="G6146" s="144"/>
    </row>
    <row r="6147" spans="1:7" x14ac:dyDescent="0.2">
      <c r="G6147" s="144"/>
    </row>
    <row r="6148" spans="1:7" x14ac:dyDescent="0.2">
      <c r="A6148" s="312" t="s">
        <v>4124</v>
      </c>
      <c r="B6148" s="312"/>
      <c r="C6148" s="312"/>
      <c r="D6148" s="312"/>
      <c r="E6148" s="312"/>
      <c r="F6148" s="173">
        <f>F6146+G6142</f>
        <v>21.13</v>
      </c>
      <c r="G6148" s="144"/>
    </row>
    <row r="6149" spans="1:7" x14ac:dyDescent="0.2">
      <c r="A6149" s="312" t="s">
        <v>4742</v>
      </c>
      <c r="B6149" s="312"/>
      <c r="C6149" s="312"/>
      <c r="D6149" s="312"/>
      <c r="E6149" s="313"/>
      <c r="F6149" s="180">
        <f>TRUNC('compos apresentar'!F6148*bdi!$D$19,2)</f>
        <v>4.29</v>
      </c>
      <c r="G6149" s="144"/>
    </row>
    <row r="6150" spans="1:7" x14ac:dyDescent="0.2">
      <c r="A6150" s="312" t="s">
        <v>4123</v>
      </c>
      <c r="B6150" s="312"/>
      <c r="C6150" s="312"/>
      <c r="D6150" s="312"/>
      <c r="E6150" s="312"/>
      <c r="F6150" s="179">
        <f>SUM(F6148:F6149)</f>
        <v>25.419999999999998</v>
      </c>
      <c r="G6150" s="144"/>
    </row>
    <row r="6151" spans="1:7" x14ac:dyDescent="0.2">
      <c r="A6151" s="178"/>
      <c r="B6151" s="178"/>
      <c r="C6151" s="178"/>
      <c r="D6151" s="178"/>
      <c r="E6151" s="178"/>
      <c r="F6151" s="178"/>
      <c r="G6151" s="144"/>
    </row>
    <row r="6152" spans="1:7" x14ac:dyDescent="0.2">
      <c r="A6152" s="178"/>
      <c r="B6152" s="178"/>
      <c r="C6152" s="178"/>
      <c r="D6152" s="178"/>
      <c r="E6152" s="178"/>
      <c r="F6152" s="178"/>
      <c r="G6152" s="144"/>
    </row>
    <row r="6153" spans="1:7" ht="21" x14ac:dyDescent="0.2">
      <c r="A6153" s="314" t="s">
        <v>5065</v>
      </c>
      <c r="B6153" s="314"/>
      <c r="C6153" s="314"/>
      <c r="D6153" s="314"/>
      <c r="E6153" s="314"/>
      <c r="F6153" s="314"/>
      <c r="G6153" s="175" t="s">
        <v>4155</v>
      </c>
    </row>
    <row r="6154" spans="1:7" x14ac:dyDescent="0.2">
      <c r="G6154" s="144"/>
    </row>
    <row r="6155" spans="1:7" ht="21" x14ac:dyDescent="0.2">
      <c r="A6155" s="175" t="s">
        <v>4118</v>
      </c>
      <c r="B6155" s="174" t="s">
        <v>4117</v>
      </c>
      <c r="C6155" s="171" t="s">
        <v>4114</v>
      </c>
      <c r="D6155" s="171" t="s">
        <v>4113</v>
      </c>
      <c r="E6155" s="171" t="s">
        <v>4112</v>
      </c>
      <c r="F6155" s="182" t="s">
        <v>4116</v>
      </c>
      <c r="G6155" s="181" t="s">
        <v>4115</v>
      </c>
    </row>
    <row r="6156" spans="1:7" x14ac:dyDescent="0.2">
      <c r="A6156" s="162">
        <v>8</v>
      </c>
      <c r="B6156" s="128" t="s">
        <v>4141</v>
      </c>
      <c r="C6156" s="152">
        <v>5.65</v>
      </c>
      <c r="D6156" s="152">
        <v>12.31</v>
      </c>
      <c r="E6156" s="83">
        <v>117.99</v>
      </c>
      <c r="F6156" s="127">
        <v>0.224</v>
      </c>
      <c r="G6156" s="161">
        <f>TRUNC(F6156*D6156,2)</f>
        <v>2.75</v>
      </c>
    </row>
    <row r="6157" spans="1:7" x14ac:dyDescent="0.2">
      <c r="A6157" s="149">
        <v>11</v>
      </c>
      <c r="B6157" s="138" t="s">
        <v>4146</v>
      </c>
      <c r="C6157" s="152">
        <v>8.56</v>
      </c>
      <c r="D6157" s="152">
        <v>18.649999999999999</v>
      </c>
      <c r="E6157" s="83">
        <v>117.99</v>
      </c>
      <c r="F6157" s="137">
        <v>0.22</v>
      </c>
      <c r="G6157" s="161">
        <f>TRUNC(F6157*D6157,2)</f>
        <v>4.0999999999999996</v>
      </c>
    </row>
    <row r="6158" spans="1:7" x14ac:dyDescent="0.2">
      <c r="A6158" s="311" t="s">
        <v>4138</v>
      </c>
      <c r="B6158" s="311"/>
      <c r="C6158" s="311"/>
      <c r="D6158" s="311"/>
      <c r="E6158" s="311"/>
      <c r="F6158" s="311"/>
      <c r="G6158" s="155">
        <f>SUM(G6156:G6157)</f>
        <v>6.85</v>
      </c>
    </row>
    <row r="6159" spans="1:7" x14ac:dyDescent="0.2">
      <c r="G6159" s="144"/>
    </row>
    <row r="6160" spans="1:7" ht="21" x14ac:dyDescent="0.2">
      <c r="A6160" s="175" t="s">
        <v>4118</v>
      </c>
      <c r="B6160" s="174" t="s">
        <v>4130</v>
      </c>
      <c r="C6160" s="171" t="s">
        <v>4129</v>
      </c>
      <c r="D6160" s="171" t="s">
        <v>4128</v>
      </c>
      <c r="E6160" s="171" t="s">
        <v>4116</v>
      </c>
      <c r="F6160" s="173" t="s">
        <v>4127</v>
      </c>
      <c r="G6160" s="144"/>
    </row>
    <row r="6161" spans="1:7" x14ac:dyDescent="0.2">
      <c r="A6161" s="129" t="s">
        <v>3875</v>
      </c>
      <c r="B6161" s="128" t="s">
        <v>5066</v>
      </c>
      <c r="C6161" s="127" t="s">
        <v>3287</v>
      </c>
      <c r="D6161" s="127">
        <v>9.8800000000000008</v>
      </c>
      <c r="E6161" s="127">
        <v>1</v>
      </c>
      <c r="F6161" s="127">
        <f>TRUNC(E6161*D6161,2)</f>
        <v>9.8800000000000008</v>
      </c>
      <c r="G6161" s="144"/>
    </row>
    <row r="6162" spans="1:7" x14ac:dyDescent="0.2">
      <c r="A6162" s="311" t="s">
        <v>4125</v>
      </c>
      <c r="B6162" s="311"/>
      <c r="C6162" s="311"/>
      <c r="D6162" s="311"/>
      <c r="E6162" s="311"/>
      <c r="F6162" s="165">
        <f>F6161</f>
        <v>9.8800000000000008</v>
      </c>
      <c r="G6162" s="144"/>
    </row>
    <row r="6163" spans="1:7" x14ac:dyDescent="0.2">
      <c r="G6163" s="144"/>
    </row>
    <row r="6164" spans="1:7" x14ac:dyDescent="0.2">
      <c r="A6164" s="312" t="s">
        <v>4124</v>
      </c>
      <c r="B6164" s="312"/>
      <c r="C6164" s="312"/>
      <c r="D6164" s="312"/>
      <c r="E6164" s="312"/>
      <c r="F6164" s="173">
        <f>F6162+G6158</f>
        <v>16.73</v>
      </c>
      <c r="G6164" s="144"/>
    </row>
    <row r="6165" spans="1:7" x14ac:dyDescent="0.2">
      <c r="A6165" s="312" t="s">
        <v>4742</v>
      </c>
      <c r="B6165" s="312"/>
      <c r="C6165" s="312"/>
      <c r="D6165" s="312"/>
      <c r="E6165" s="313"/>
      <c r="F6165" s="180">
        <f>TRUNC('compos apresentar'!F6164*bdi!$D$19,2)</f>
        <v>3.4</v>
      </c>
      <c r="G6165" s="144"/>
    </row>
    <row r="6166" spans="1:7" x14ac:dyDescent="0.2">
      <c r="A6166" s="312" t="s">
        <v>4123</v>
      </c>
      <c r="B6166" s="312"/>
      <c r="C6166" s="312"/>
      <c r="D6166" s="312"/>
      <c r="E6166" s="312"/>
      <c r="F6166" s="179">
        <f>SUM(F6164:F6165)</f>
        <v>20.13</v>
      </c>
      <c r="G6166" s="144"/>
    </row>
    <row r="6167" spans="1:7" x14ac:dyDescent="0.2">
      <c r="A6167" s="178"/>
      <c r="B6167" s="178"/>
      <c r="C6167" s="178"/>
      <c r="D6167" s="178"/>
      <c r="E6167" s="178"/>
      <c r="F6167" s="178"/>
      <c r="G6167" s="144"/>
    </row>
    <row r="6168" spans="1:7" ht="21" x14ac:dyDescent="0.2">
      <c r="A6168" s="314" t="s">
        <v>5067</v>
      </c>
      <c r="B6168" s="314"/>
      <c r="C6168" s="314"/>
      <c r="D6168" s="314"/>
      <c r="E6168" s="314"/>
      <c r="F6168" s="314"/>
      <c r="G6168" s="175" t="s">
        <v>4155</v>
      </c>
    </row>
    <row r="6169" spans="1:7" x14ac:dyDescent="0.2">
      <c r="G6169" s="144"/>
    </row>
    <row r="6170" spans="1:7" ht="21" x14ac:dyDescent="0.2">
      <c r="A6170" s="175" t="s">
        <v>4118</v>
      </c>
      <c r="B6170" s="174" t="s">
        <v>4117</v>
      </c>
      <c r="C6170" s="171" t="s">
        <v>4114</v>
      </c>
      <c r="D6170" s="171" t="s">
        <v>4113</v>
      </c>
      <c r="E6170" s="171" t="s">
        <v>4112</v>
      </c>
      <c r="F6170" s="182" t="s">
        <v>4116</v>
      </c>
      <c r="G6170" s="181" t="s">
        <v>4115</v>
      </c>
    </row>
    <row r="6171" spans="1:7" x14ac:dyDescent="0.2">
      <c r="A6171" s="162">
        <v>8</v>
      </c>
      <c r="B6171" s="128" t="s">
        <v>4141</v>
      </c>
      <c r="C6171" s="152">
        <v>5.65</v>
      </c>
      <c r="D6171" s="152">
        <v>12.31</v>
      </c>
      <c r="E6171" s="83">
        <v>117.99</v>
      </c>
      <c r="F6171" s="127">
        <v>0.45300000000000001</v>
      </c>
      <c r="G6171" s="161">
        <f>TRUNC(F6171*D6171,2)</f>
        <v>5.57</v>
      </c>
    </row>
    <row r="6172" spans="1:7" x14ac:dyDescent="0.2">
      <c r="A6172" s="149">
        <v>11</v>
      </c>
      <c r="B6172" s="138" t="s">
        <v>4146</v>
      </c>
      <c r="C6172" s="152">
        <v>8.56</v>
      </c>
      <c r="D6172" s="152">
        <v>18.649999999999999</v>
      </c>
      <c r="E6172" s="83">
        <v>117.99</v>
      </c>
      <c r="F6172" s="137">
        <v>0.45300000000000001</v>
      </c>
      <c r="G6172" s="161">
        <f>TRUNC(F6172*D6172,2)</f>
        <v>8.44</v>
      </c>
    </row>
    <row r="6173" spans="1:7" x14ac:dyDescent="0.2">
      <c r="A6173" s="311" t="s">
        <v>4138</v>
      </c>
      <c r="B6173" s="311"/>
      <c r="C6173" s="311"/>
      <c r="D6173" s="311"/>
      <c r="E6173" s="311"/>
      <c r="F6173" s="311"/>
      <c r="G6173" s="155">
        <f>SUM(G6171:G6172)</f>
        <v>14.01</v>
      </c>
    </row>
    <row r="6174" spans="1:7" x14ac:dyDescent="0.2">
      <c r="G6174" s="144"/>
    </row>
    <row r="6175" spans="1:7" ht="21" x14ac:dyDescent="0.2">
      <c r="A6175" s="175" t="s">
        <v>4118</v>
      </c>
      <c r="B6175" s="174" t="s">
        <v>4130</v>
      </c>
      <c r="C6175" s="171" t="s">
        <v>4129</v>
      </c>
      <c r="D6175" s="171" t="s">
        <v>4128</v>
      </c>
      <c r="E6175" s="171" t="s">
        <v>4116</v>
      </c>
      <c r="F6175" s="173" t="s">
        <v>4127</v>
      </c>
      <c r="G6175" s="144"/>
    </row>
    <row r="6176" spans="1:7" x14ac:dyDescent="0.2">
      <c r="A6176" s="129" t="s">
        <v>5068</v>
      </c>
      <c r="B6176" s="128" t="s">
        <v>5069</v>
      </c>
      <c r="C6176" s="127" t="s">
        <v>3287</v>
      </c>
      <c r="D6176" s="127">
        <v>18.5</v>
      </c>
      <c r="E6176" s="127">
        <v>1</v>
      </c>
      <c r="F6176" s="127">
        <f>TRUNC(E6176*D6176,2)</f>
        <v>18.5</v>
      </c>
      <c r="G6176" s="144"/>
    </row>
    <row r="6177" spans="1:7" x14ac:dyDescent="0.2">
      <c r="A6177" s="311" t="s">
        <v>4125</v>
      </c>
      <c r="B6177" s="311"/>
      <c r="C6177" s="311"/>
      <c r="D6177" s="311"/>
      <c r="E6177" s="311"/>
      <c r="F6177" s="165">
        <f>F6176</f>
        <v>18.5</v>
      </c>
      <c r="G6177" s="144"/>
    </row>
    <row r="6178" spans="1:7" x14ac:dyDescent="0.2">
      <c r="G6178" s="144"/>
    </row>
    <row r="6179" spans="1:7" x14ac:dyDescent="0.2">
      <c r="A6179" s="312" t="s">
        <v>4124</v>
      </c>
      <c r="B6179" s="312"/>
      <c r="C6179" s="312"/>
      <c r="D6179" s="312"/>
      <c r="E6179" s="312"/>
      <c r="F6179" s="173">
        <f>F6177+G6173</f>
        <v>32.51</v>
      </c>
      <c r="G6179" s="144"/>
    </row>
    <row r="6180" spans="1:7" x14ac:dyDescent="0.2">
      <c r="A6180" s="312" t="s">
        <v>4742</v>
      </c>
      <c r="B6180" s="312"/>
      <c r="C6180" s="312"/>
      <c r="D6180" s="312"/>
      <c r="E6180" s="313"/>
      <c r="F6180" s="180">
        <f>TRUNC('compos apresentar'!F6179*bdi!$D$19,2)</f>
        <v>6.61</v>
      </c>
      <c r="G6180" s="144"/>
    </row>
    <row r="6181" spans="1:7" x14ac:dyDescent="0.2">
      <c r="A6181" s="312" t="s">
        <v>4123</v>
      </c>
      <c r="B6181" s="312"/>
      <c r="C6181" s="312"/>
      <c r="D6181" s="312"/>
      <c r="E6181" s="312"/>
      <c r="F6181" s="179">
        <f>SUM(F6179:F6180)</f>
        <v>39.119999999999997</v>
      </c>
      <c r="G6181" s="144"/>
    </row>
    <row r="6182" spans="1:7" x14ac:dyDescent="0.2">
      <c r="A6182" s="178"/>
      <c r="B6182" s="178"/>
      <c r="C6182" s="178"/>
      <c r="D6182" s="178"/>
      <c r="E6182" s="178"/>
      <c r="F6182" s="178"/>
      <c r="G6182" s="144"/>
    </row>
    <row r="6183" spans="1:7" x14ac:dyDescent="0.2">
      <c r="A6183" s="178"/>
      <c r="B6183" s="178"/>
      <c r="C6183" s="178"/>
      <c r="D6183" s="178"/>
      <c r="E6183" s="178"/>
      <c r="F6183" s="178"/>
      <c r="G6183" s="144"/>
    </row>
    <row r="6184" spans="1:7" ht="37.5" customHeight="1" x14ac:dyDescent="0.2">
      <c r="A6184" s="315" t="s">
        <v>4496</v>
      </c>
      <c r="B6184" s="315"/>
      <c r="C6184" s="315"/>
      <c r="D6184" s="315"/>
      <c r="E6184" s="315"/>
      <c r="F6184" s="315"/>
      <c r="G6184" s="183" t="s">
        <v>230</v>
      </c>
    </row>
    <row r="6185" spans="1:7" x14ac:dyDescent="0.2">
      <c r="G6185" s="144"/>
    </row>
    <row r="6186" spans="1:7" ht="21" x14ac:dyDescent="0.2">
      <c r="A6186" s="175" t="s">
        <v>4118</v>
      </c>
      <c r="B6186" s="174" t="s">
        <v>4117</v>
      </c>
      <c r="C6186" s="171" t="s">
        <v>4114</v>
      </c>
      <c r="D6186" s="171" t="s">
        <v>4113</v>
      </c>
      <c r="E6186" s="171" t="s">
        <v>4112</v>
      </c>
      <c r="F6186" s="182" t="s">
        <v>4116</v>
      </c>
      <c r="G6186" s="181" t="s">
        <v>4115</v>
      </c>
    </row>
    <row r="6187" spans="1:7" ht="22.5" x14ac:dyDescent="0.2">
      <c r="A6187" s="157">
        <v>88248</v>
      </c>
      <c r="B6187" s="131" t="s">
        <v>4071</v>
      </c>
      <c r="C6187" s="152">
        <v>5.65</v>
      </c>
      <c r="D6187" s="152">
        <v>12.31</v>
      </c>
      <c r="E6187" s="83">
        <v>117.99</v>
      </c>
      <c r="F6187" s="130">
        <v>0.11849999999999999</v>
      </c>
      <c r="G6187" s="161">
        <f>TRUNC(F6187*D6187,2)</f>
        <v>1.45</v>
      </c>
    </row>
    <row r="6188" spans="1:7" ht="22.5" x14ac:dyDescent="0.2">
      <c r="A6188" s="154">
        <v>88267</v>
      </c>
      <c r="B6188" s="134" t="s">
        <v>3942</v>
      </c>
      <c r="C6188" s="148">
        <v>8.56</v>
      </c>
      <c r="D6188" s="148">
        <v>18.649999999999999</v>
      </c>
      <c r="E6188" s="83">
        <v>117.99</v>
      </c>
      <c r="F6188" s="133">
        <v>0.122</v>
      </c>
      <c r="G6188" s="161">
        <f>TRUNC(F6188*D6188,2)</f>
        <v>2.27</v>
      </c>
    </row>
    <row r="6189" spans="1:7" x14ac:dyDescent="0.2">
      <c r="A6189" s="311" t="s">
        <v>4138</v>
      </c>
      <c r="B6189" s="311"/>
      <c r="C6189" s="311"/>
      <c r="D6189" s="311"/>
      <c r="E6189" s="311"/>
      <c r="F6189" s="311"/>
      <c r="G6189" s="155">
        <f>SUM(G6187:G6188)</f>
        <v>3.7199999999999998</v>
      </c>
    </row>
    <row r="6190" spans="1:7" x14ac:dyDescent="0.2">
      <c r="G6190" s="144"/>
    </row>
    <row r="6191" spans="1:7" ht="21" x14ac:dyDescent="0.2">
      <c r="A6191" s="175" t="s">
        <v>4118</v>
      </c>
      <c r="B6191" s="174" t="s">
        <v>4130</v>
      </c>
      <c r="C6191" s="171" t="s">
        <v>4129</v>
      </c>
      <c r="D6191" s="171" t="s">
        <v>4128</v>
      </c>
      <c r="E6191" s="171" t="s">
        <v>4116</v>
      </c>
      <c r="F6191" s="173" t="s">
        <v>4127</v>
      </c>
      <c r="G6191" s="144"/>
    </row>
    <row r="6192" spans="1:7" ht="33.75" x14ac:dyDescent="0.2">
      <c r="A6192" s="132">
        <v>3522</v>
      </c>
      <c r="B6192" s="131" t="s">
        <v>4495</v>
      </c>
      <c r="C6192" s="130" t="s">
        <v>230</v>
      </c>
      <c r="D6192" s="130">
        <v>3.78</v>
      </c>
      <c r="E6192" s="130">
        <v>0.99299999999999999</v>
      </c>
      <c r="F6192" s="127">
        <f>TRUNC(E6192*D6192,2)</f>
        <v>3.75</v>
      </c>
      <c r="G6192" s="144"/>
    </row>
    <row r="6193" spans="1:7" x14ac:dyDescent="0.2">
      <c r="A6193" s="135">
        <v>20080</v>
      </c>
      <c r="B6193" s="134" t="s">
        <v>3617</v>
      </c>
      <c r="C6193" s="133" t="s">
        <v>230</v>
      </c>
      <c r="D6193" s="133">
        <v>16.809999999999999</v>
      </c>
      <c r="E6193" s="133">
        <v>0.04</v>
      </c>
      <c r="F6193" s="127">
        <f>TRUNC(E6193*D6193,2)</f>
        <v>0.67</v>
      </c>
      <c r="G6193" s="144"/>
    </row>
    <row r="6194" spans="1:7" ht="22.5" x14ac:dyDescent="0.2">
      <c r="A6194" s="135">
        <v>20083</v>
      </c>
      <c r="B6194" s="134" t="s">
        <v>3733</v>
      </c>
      <c r="C6194" s="133" t="s">
        <v>230</v>
      </c>
      <c r="D6194" s="133">
        <v>58.37</v>
      </c>
      <c r="E6194" s="133">
        <v>0.01</v>
      </c>
      <c r="F6194" s="127">
        <f>TRUNC(E6194*D6194,2)</f>
        <v>0.57999999999999996</v>
      </c>
      <c r="G6194" s="144"/>
    </row>
    <row r="6195" spans="1:7" x14ac:dyDescent="0.2">
      <c r="A6195" s="135">
        <v>38383</v>
      </c>
      <c r="B6195" s="134" t="s">
        <v>3850</v>
      </c>
      <c r="C6195" s="133" t="s">
        <v>230</v>
      </c>
      <c r="D6195" s="133">
        <v>1.58</v>
      </c>
      <c r="E6195" s="133">
        <v>1.2E-2</v>
      </c>
      <c r="F6195" s="127">
        <f>TRUNC(E6195*D6195,2)</f>
        <v>0.01</v>
      </c>
      <c r="G6195" s="144"/>
    </row>
    <row r="6196" spans="1:7" x14ac:dyDescent="0.2">
      <c r="A6196" s="311" t="s">
        <v>4125</v>
      </c>
      <c r="B6196" s="311"/>
      <c r="C6196" s="311"/>
      <c r="D6196" s="311"/>
      <c r="E6196" s="311"/>
      <c r="F6196" s="165">
        <f>SUM(F6192:F6195)</f>
        <v>5.01</v>
      </c>
      <c r="G6196" s="144"/>
    </row>
    <row r="6197" spans="1:7" x14ac:dyDescent="0.2">
      <c r="G6197" s="144"/>
    </row>
    <row r="6198" spans="1:7" x14ac:dyDescent="0.2">
      <c r="A6198" s="312" t="s">
        <v>4124</v>
      </c>
      <c r="B6198" s="312"/>
      <c r="C6198" s="312"/>
      <c r="D6198" s="312"/>
      <c r="E6198" s="312"/>
      <c r="F6198" s="173">
        <f>F6196+G6189</f>
        <v>8.73</v>
      </c>
      <c r="G6198" s="144"/>
    </row>
    <row r="6199" spans="1:7" ht="12.75" customHeight="1" x14ac:dyDescent="0.2">
      <c r="A6199" s="312" t="s">
        <v>4742</v>
      </c>
      <c r="B6199" s="312"/>
      <c r="C6199" s="312"/>
      <c r="D6199" s="312"/>
      <c r="E6199" s="313"/>
      <c r="F6199" s="180">
        <f>TRUNC('compos apresentar'!F6198*bdi!$D$19,2)</f>
        <v>1.77</v>
      </c>
      <c r="G6199" s="144"/>
    </row>
    <row r="6200" spans="1:7" x14ac:dyDescent="0.2">
      <c r="A6200" s="312" t="s">
        <v>4123</v>
      </c>
      <c r="B6200" s="312"/>
      <c r="C6200" s="312"/>
      <c r="D6200" s="312"/>
      <c r="E6200" s="312"/>
      <c r="F6200" s="179">
        <f>SUM(F6198:F6199)</f>
        <v>10.5</v>
      </c>
      <c r="G6200" s="144"/>
    </row>
    <row r="6201" spans="1:7" x14ac:dyDescent="0.2">
      <c r="A6201" s="178"/>
      <c r="B6201" s="178"/>
      <c r="C6201" s="178"/>
      <c r="D6201" s="178"/>
      <c r="E6201" s="178"/>
      <c r="F6201" s="178"/>
      <c r="G6201" s="144"/>
    </row>
    <row r="6202" spans="1:7" ht="21" x14ac:dyDescent="0.2">
      <c r="A6202" s="314" t="s">
        <v>4494</v>
      </c>
      <c r="B6202" s="314"/>
      <c r="C6202" s="314"/>
      <c r="D6202" s="314"/>
      <c r="E6202" s="314"/>
      <c r="F6202" s="314"/>
      <c r="G6202" s="175" t="s">
        <v>4155</v>
      </c>
    </row>
    <row r="6203" spans="1:7" x14ac:dyDescent="0.2">
      <c r="G6203" s="144"/>
    </row>
    <row r="6204" spans="1:7" ht="21" x14ac:dyDescent="0.2">
      <c r="A6204" s="175" t="s">
        <v>4118</v>
      </c>
      <c r="B6204" s="174" t="s">
        <v>4117</v>
      </c>
      <c r="C6204" s="171" t="s">
        <v>4114</v>
      </c>
      <c r="D6204" s="171" t="s">
        <v>4113</v>
      </c>
      <c r="E6204" s="171" t="s">
        <v>4112</v>
      </c>
      <c r="F6204" s="182" t="s">
        <v>4116</v>
      </c>
      <c r="G6204" s="181" t="s">
        <v>4115</v>
      </c>
    </row>
    <row r="6205" spans="1:7" x14ac:dyDescent="0.2">
      <c r="A6205" s="162">
        <v>11</v>
      </c>
      <c r="B6205" s="128" t="s">
        <v>4146</v>
      </c>
      <c r="C6205" s="152">
        <v>8.56</v>
      </c>
      <c r="D6205" s="152">
        <v>18.649999999999999</v>
      </c>
      <c r="E6205" s="83">
        <v>117.99</v>
      </c>
      <c r="F6205" s="127">
        <v>0.45400000000000001</v>
      </c>
      <c r="G6205" s="161">
        <f>TRUNC(F6205*D6205,2)</f>
        <v>8.4600000000000009</v>
      </c>
    </row>
    <row r="6206" spans="1:7" x14ac:dyDescent="0.2">
      <c r="A6206" s="149">
        <v>8</v>
      </c>
      <c r="B6206" s="138" t="s">
        <v>4141</v>
      </c>
      <c r="C6206" s="152">
        <v>5.65</v>
      </c>
      <c r="D6206" s="152">
        <v>12.31</v>
      </c>
      <c r="E6206" s="83">
        <v>117.99</v>
      </c>
      <c r="F6206" s="137">
        <v>0.45100000000000001</v>
      </c>
      <c r="G6206" s="161">
        <f>TRUNC(F6206*D6206,2)</f>
        <v>5.55</v>
      </c>
    </row>
    <row r="6207" spans="1:7" x14ac:dyDescent="0.2">
      <c r="A6207" s="311" t="s">
        <v>4138</v>
      </c>
      <c r="B6207" s="311"/>
      <c r="C6207" s="311"/>
      <c r="D6207" s="311"/>
      <c r="E6207" s="311"/>
      <c r="F6207" s="311"/>
      <c r="G6207" s="155">
        <f>SUM(G6205:G6206)</f>
        <v>14.010000000000002</v>
      </c>
    </row>
    <row r="6208" spans="1:7" x14ac:dyDescent="0.2">
      <c r="G6208" s="144"/>
    </row>
    <row r="6209" spans="1:7" ht="21" x14ac:dyDescent="0.2">
      <c r="A6209" s="175" t="s">
        <v>4118</v>
      </c>
      <c r="B6209" s="174" t="s">
        <v>4130</v>
      </c>
      <c r="C6209" s="171" t="s">
        <v>4129</v>
      </c>
      <c r="D6209" s="171" t="s">
        <v>4128</v>
      </c>
      <c r="E6209" s="171" t="s">
        <v>4116</v>
      </c>
      <c r="F6209" s="173" t="s">
        <v>4127</v>
      </c>
      <c r="G6209" s="144"/>
    </row>
    <row r="6210" spans="1:7" x14ac:dyDescent="0.2">
      <c r="A6210" s="129" t="s">
        <v>3874</v>
      </c>
      <c r="B6210" s="128" t="s">
        <v>3873</v>
      </c>
      <c r="C6210" s="127" t="s">
        <v>3287</v>
      </c>
      <c r="D6210" s="127">
        <v>8.35</v>
      </c>
      <c r="E6210" s="127">
        <v>1</v>
      </c>
      <c r="F6210" s="127">
        <f>TRUNC(E6210*D6210,2)</f>
        <v>8.35</v>
      </c>
      <c r="G6210" s="144"/>
    </row>
    <row r="6211" spans="1:7" x14ac:dyDescent="0.2">
      <c r="A6211" s="311" t="s">
        <v>4125</v>
      </c>
      <c r="B6211" s="311"/>
      <c r="C6211" s="311"/>
      <c r="D6211" s="311"/>
      <c r="E6211" s="311"/>
      <c r="F6211" s="165">
        <f>SUM(F6210)</f>
        <v>8.35</v>
      </c>
      <c r="G6211" s="144"/>
    </row>
    <row r="6212" spans="1:7" x14ac:dyDescent="0.2">
      <c r="G6212" s="144"/>
    </row>
    <row r="6213" spans="1:7" x14ac:dyDescent="0.2">
      <c r="A6213" s="312" t="s">
        <v>4124</v>
      </c>
      <c r="B6213" s="312"/>
      <c r="C6213" s="312"/>
      <c r="D6213" s="312"/>
      <c r="E6213" s="312"/>
      <c r="F6213" s="173">
        <f>F6211+G6207</f>
        <v>22.36</v>
      </c>
      <c r="G6213" s="144"/>
    </row>
    <row r="6214" spans="1:7" ht="12.75" customHeight="1" x14ac:dyDescent="0.2">
      <c r="A6214" s="312" t="s">
        <v>4742</v>
      </c>
      <c r="B6214" s="312"/>
      <c r="C6214" s="312"/>
      <c r="D6214" s="312"/>
      <c r="E6214" s="313"/>
      <c r="F6214" s="180">
        <f>TRUNC('compos apresentar'!F6213*bdi!$D$19,2)</f>
        <v>4.54</v>
      </c>
      <c r="G6214" s="144"/>
    </row>
    <row r="6215" spans="1:7" x14ac:dyDescent="0.2">
      <c r="A6215" s="312" t="s">
        <v>4123</v>
      </c>
      <c r="B6215" s="312"/>
      <c r="C6215" s="312"/>
      <c r="D6215" s="312"/>
      <c r="E6215" s="312"/>
      <c r="F6215" s="179">
        <f>SUM(F6213:F6214)</f>
        <v>26.9</v>
      </c>
      <c r="G6215" s="144"/>
    </row>
    <row r="6216" spans="1:7" x14ac:dyDescent="0.2">
      <c r="A6216" s="178"/>
      <c r="B6216" s="178"/>
      <c r="C6216" s="178"/>
      <c r="D6216" s="178"/>
      <c r="E6216" s="178"/>
      <c r="F6216" s="178"/>
      <c r="G6216" s="144"/>
    </row>
    <row r="6217" spans="1:7" x14ac:dyDescent="0.2">
      <c r="A6217" s="178"/>
      <c r="B6217" s="178"/>
      <c r="C6217" s="178"/>
      <c r="D6217" s="178"/>
      <c r="E6217" s="178"/>
      <c r="F6217" s="178"/>
      <c r="G6217" s="144"/>
    </row>
    <row r="6218" spans="1:7" ht="21" x14ac:dyDescent="0.2">
      <c r="A6218" s="314" t="s">
        <v>4493</v>
      </c>
      <c r="B6218" s="314"/>
      <c r="C6218" s="314"/>
      <c r="D6218" s="314"/>
      <c r="E6218" s="314"/>
      <c r="F6218" s="314"/>
      <c r="G6218" s="175" t="s">
        <v>4155</v>
      </c>
    </row>
    <row r="6219" spans="1:7" x14ac:dyDescent="0.2">
      <c r="G6219" s="144"/>
    </row>
    <row r="6220" spans="1:7" ht="21" x14ac:dyDescent="0.2">
      <c r="A6220" s="175" t="s">
        <v>4118</v>
      </c>
      <c r="B6220" s="174" t="s">
        <v>4117</v>
      </c>
      <c r="C6220" s="171" t="s">
        <v>4114</v>
      </c>
      <c r="D6220" s="171" t="s">
        <v>4113</v>
      </c>
      <c r="E6220" s="171" t="s">
        <v>4112</v>
      </c>
      <c r="F6220" s="182" t="s">
        <v>4116</v>
      </c>
      <c r="G6220" s="181" t="s">
        <v>4115</v>
      </c>
    </row>
    <row r="6221" spans="1:7" x14ac:dyDescent="0.2">
      <c r="A6221" s="162">
        <v>11</v>
      </c>
      <c r="B6221" s="128" t="s">
        <v>4146</v>
      </c>
      <c r="C6221" s="152">
        <v>8.56</v>
      </c>
      <c r="D6221" s="152">
        <v>18.649999999999999</v>
      </c>
      <c r="E6221" s="83">
        <v>117.99</v>
      </c>
      <c r="F6221" s="127">
        <v>0.28249999999999997</v>
      </c>
      <c r="G6221" s="161">
        <f>TRUNC(F6221*D6221,2)</f>
        <v>5.26</v>
      </c>
    </row>
    <row r="6222" spans="1:7" x14ac:dyDescent="0.2">
      <c r="A6222" s="149">
        <v>8</v>
      </c>
      <c r="B6222" s="138" t="s">
        <v>4141</v>
      </c>
      <c r="C6222" s="152">
        <v>5.65</v>
      </c>
      <c r="D6222" s="152">
        <v>12.31</v>
      </c>
      <c r="E6222" s="83">
        <v>117.99</v>
      </c>
      <c r="F6222" s="137">
        <v>0.28050000000000003</v>
      </c>
      <c r="G6222" s="161">
        <f>TRUNC(F6222*D6222,2)</f>
        <v>3.45</v>
      </c>
    </row>
    <row r="6223" spans="1:7" x14ac:dyDescent="0.2">
      <c r="A6223" s="311" t="s">
        <v>4138</v>
      </c>
      <c r="B6223" s="311"/>
      <c r="C6223" s="311"/>
      <c r="D6223" s="311"/>
      <c r="E6223" s="311"/>
      <c r="F6223" s="311"/>
      <c r="G6223" s="155">
        <f>SUM(G6221:G6222)</f>
        <v>8.7100000000000009</v>
      </c>
    </row>
    <row r="6224" spans="1:7" x14ac:dyDescent="0.2">
      <c r="G6224" s="144"/>
    </row>
    <row r="6225" spans="1:7" ht="21" x14ac:dyDescent="0.2">
      <c r="A6225" s="175" t="s">
        <v>4118</v>
      </c>
      <c r="B6225" s="174" t="s">
        <v>4130</v>
      </c>
      <c r="C6225" s="171" t="s">
        <v>4129</v>
      </c>
      <c r="D6225" s="171" t="s">
        <v>4128</v>
      </c>
      <c r="E6225" s="171" t="s">
        <v>4116</v>
      </c>
      <c r="F6225" s="173" t="s">
        <v>4127</v>
      </c>
      <c r="G6225" s="144"/>
    </row>
    <row r="6226" spans="1:7" x14ac:dyDescent="0.2">
      <c r="A6226" s="129" t="s">
        <v>4492</v>
      </c>
      <c r="B6226" s="128" t="s">
        <v>4491</v>
      </c>
      <c r="C6226" s="127" t="s">
        <v>3287</v>
      </c>
      <c r="D6226" s="127">
        <v>2.76</v>
      </c>
      <c r="E6226" s="127">
        <v>1</v>
      </c>
      <c r="F6226" s="127">
        <f>TRUNC(E6226*D6226,2)</f>
        <v>2.76</v>
      </c>
      <c r="G6226" s="144"/>
    </row>
    <row r="6227" spans="1:7" x14ac:dyDescent="0.2">
      <c r="A6227" s="311" t="s">
        <v>4125</v>
      </c>
      <c r="B6227" s="311"/>
      <c r="C6227" s="311"/>
      <c r="D6227" s="311"/>
      <c r="E6227" s="311"/>
      <c r="F6227" s="165">
        <f>SUM(F6226)</f>
        <v>2.76</v>
      </c>
      <c r="G6227" s="144"/>
    </row>
    <row r="6228" spans="1:7" x14ac:dyDescent="0.2">
      <c r="G6228" s="144"/>
    </row>
    <row r="6229" spans="1:7" x14ac:dyDescent="0.2">
      <c r="A6229" s="312" t="s">
        <v>4124</v>
      </c>
      <c r="B6229" s="312"/>
      <c r="C6229" s="312"/>
      <c r="D6229" s="312"/>
      <c r="E6229" s="312"/>
      <c r="F6229" s="173">
        <f>F6227+G6223</f>
        <v>11.47</v>
      </c>
      <c r="G6229" s="144"/>
    </row>
    <row r="6230" spans="1:7" ht="12.75" customHeight="1" x14ac:dyDescent="0.2">
      <c r="A6230" s="312" t="s">
        <v>4742</v>
      </c>
      <c r="B6230" s="312"/>
      <c r="C6230" s="312"/>
      <c r="D6230" s="312"/>
      <c r="E6230" s="313"/>
      <c r="F6230" s="180">
        <f>TRUNC('compos apresentar'!F6229*bdi!$D$19,2)</f>
        <v>2.33</v>
      </c>
      <c r="G6230" s="144"/>
    </row>
    <row r="6231" spans="1:7" x14ac:dyDescent="0.2">
      <c r="A6231" s="312" t="s">
        <v>4123</v>
      </c>
      <c r="B6231" s="312"/>
      <c r="C6231" s="312"/>
      <c r="D6231" s="312"/>
      <c r="E6231" s="312"/>
      <c r="F6231" s="179">
        <f>SUM(F6229:F6230)</f>
        <v>13.8</v>
      </c>
      <c r="G6231" s="144"/>
    </row>
    <row r="6232" spans="1:7" x14ac:dyDescent="0.2">
      <c r="A6232" s="178"/>
      <c r="B6232" s="178"/>
      <c r="C6232" s="178"/>
      <c r="D6232" s="178"/>
      <c r="E6232" s="178"/>
      <c r="F6232" s="178"/>
      <c r="G6232" s="144"/>
    </row>
    <row r="6233" spans="1:7" x14ac:dyDescent="0.2">
      <c r="A6233" s="178"/>
      <c r="B6233" s="178"/>
      <c r="C6233" s="178"/>
      <c r="D6233" s="178"/>
      <c r="E6233" s="178"/>
      <c r="F6233" s="178"/>
      <c r="G6233" s="144"/>
    </row>
    <row r="6234" spans="1:7" ht="21" x14ac:dyDescent="0.2">
      <c r="A6234" s="314" t="s">
        <v>4490</v>
      </c>
      <c r="B6234" s="314"/>
      <c r="C6234" s="314"/>
      <c r="D6234" s="314"/>
      <c r="E6234" s="314"/>
      <c r="F6234" s="314"/>
      <c r="G6234" s="175" t="s">
        <v>4155</v>
      </c>
    </row>
    <row r="6235" spans="1:7" x14ac:dyDescent="0.2">
      <c r="G6235" s="144"/>
    </row>
    <row r="6236" spans="1:7" ht="21" x14ac:dyDescent="0.2">
      <c r="A6236" s="175" t="s">
        <v>4118</v>
      </c>
      <c r="B6236" s="174" t="s">
        <v>4117</v>
      </c>
      <c r="C6236" s="171" t="s">
        <v>4114</v>
      </c>
      <c r="D6236" s="171" t="s">
        <v>4113</v>
      </c>
      <c r="E6236" s="171" t="s">
        <v>4112</v>
      </c>
      <c r="F6236" s="182" t="s">
        <v>4116</v>
      </c>
      <c r="G6236" s="181" t="s">
        <v>4115</v>
      </c>
    </row>
    <row r="6237" spans="1:7" x14ac:dyDescent="0.2">
      <c r="A6237" s="162">
        <v>8</v>
      </c>
      <c r="B6237" s="128" t="s">
        <v>4141</v>
      </c>
      <c r="C6237" s="152">
        <v>5.65</v>
      </c>
      <c r="D6237" s="152">
        <v>12.31</v>
      </c>
      <c r="E6237" s="83">
        <v>117.99</v>
      </c>
      <c r="F6237" s="127">
        <v>0.28000000000000003</v>
      </c>
      <c r="G6237" s="161">
        <f>TRUNC(F6237*D6237,2)</f>
        <v>3.44</v>
      </c>
    </row>
    <row r="6238" spans="1:7" x14ac:dyDescent="0.2">
      <c r="A6238" s="149">
        <v>11</v>
      </c>
      <c r="B6238" s="138" t="s">
        <v>4146</v>
      </c>
      <c r="C6238" s="152">
        <v>8.56</v>
      </c>
      <c r="D6238" s="152">
        <v>18.649999999999999</v>
      </c>
      <c r="E6238" s="83">
        <v>117.99</v>
      </c>
      <c r="F6238" s="137">
        <v>0.28299999999999997</v>
      </c>
      <c r="G6238" s="161">
        <f>TRUNC(F6238*D6238,2)</f>
        <v>5.27</v>
      </c>
    </row>
    <row r="6239" spans="1:7" x14ac:dyDescent="0.2">
      <c r="A6239" s="311" t="s">
        <v>4138</v>
      </c>
      <c r="B6239" s="311"/>
      <c r="C6239" s="311"/>
      <c r="D6239" s="311"/>
      <c r="E6239" s="311"/>
      <c r="F6239" s="311"/>
      <c r="G6239" s="155">
        <f>SUM(G6237:G6238)</f>
        <v>8.7099999999999991</v>
      </c>
    </row>
    <row r="6240" spans="1:7" x14ac:dyDescent="0.2">
      <c r="G6240" s="144"/>
    </row>
    <row r="6241" spans="1:7" ht="21" x14ac:dyDescent="0.2">
      <c r="A6241" s="175" t="s">
        <v>4118</v>
      </c>
      <c r="B6241" s="174" t="s">
        <v>4130</v>
      </c>
      <c r="C6241" s="171" t="s">
        <v>4129</v>
      </c>
      <c r="D6241" s="171" t="s">
        <v>4128</v>
      </c>
      <c r="E6241" s="171" t="s">
        <v>4116</v>
      </c>
      <c r="F6241" s="173" t="s">
        <v>4127</v>
      </c>
      <c r="G6241" s="144"/>
    </row>
    <row r="6242" spans="1:7" x14ac:dyDescent="0.2">
      <c r="A6242" s="129" t="s">
        <v>3872</v>
      </c>
      <c r="B6242" s="128" t="s">
        <v>3871</v>
      </c>
      <c r="C6242" s="127" t="s">
        <v>3287</v>
      </c>
      <c r="D6242" s="127">
        <v>4.9400000000000004</v>
      </c>
      <c r="E6242" s="127">
        <v>1</v>
      </c>
      <c r="F6242" s="127">
        <f>TRUNC(E6242*D6242,2)</f>
        <v>4.9400000000000004</v>
      </c>
      <c r="G6242" s="144"/>
    </row>
    <row r="6243" spans="1:7" x14ac:dyDescent="0.2">
      <c r="A6243" s="311" t="s">
        <v>4125</v>
      </c>
      <c r="B6243" s="311"/>
      <c r="C6243" s="311"/>
      <c r="D6243" s="311"/>
      <c r="E6243" s="311"/>
      <c r="F6243" s="165">
        <f>SUM(F6242)</f>
        <v>4.9400000000000004</v>
      </c>
      <c r="G6243" s="144"/>
    </row>
    <row r="6244" spans="1:7" x14ac:dyDescent="0.2">
      <c r="G6244" s="144"/>
    </row>
    <row r="6245" spans="1:7" x14ac:dyDescent="0.2">
      <c r="A6245" s="312" t="s">
        <v>4124</v>
      </c>
      <c r="B6245" s="312"/>
      <c r="C6245" s="312"/>
      <c r="D6245" s="312"/>
      <c r="E6245" s="312"/>
      <c r="F6245" s="173">
        <f>F6243+G6239</f>
        <v>13.649999999999999</v>
      </c>
      <c r="G6245" s="144"/>
    </row>
    <row r="6246" spans="1:7" ht="12.75" customHeight="1" x14ac:dyDescent="0.2">
      <c r="A6246" s="312" t="s">
        <v>4742</v>
      </c>
      <c r="B6246" s="312"/>
      <c r="C6246" s="312"/>
      <c r="D6246" s="312"/>
      <c r="E6246" s="313"/>
      <c r="F6246" s="180">
        <f>TRUNC('compos apresentar'!F6245*bdi!$D$19,2)</f>
        <v>2.77</v>
      </c>
      <c r="G6246" s="144"/>
    </row>
    <row r="6247" spans="1:7" x14ac:dyDescent="0.2">
      <c r="A6247" s="312" t="s">
        <v>4123</v>
      </c>
      <c r="B6247" s="312"/>
      <c r="C6247" s="312"/>
      <c r="D6247" s="312"/>
      <c r="E6247" s="312"/>
      <c r="F6247" s="179">
        <f>SUM(F6245:F6246)</f>
        <v>16.419999999999998</v>
      </c>
      <c r="G6247" s="144"/>
    </row>
    <row r="6248" spans="1:7" x14ac:dyDescent="0.2">
      <c r="A6248" s="178"/>
      <c r="B6248" s="178"/>
      <c r="C6248" s="178"/>
      <c r="D6248" s="178"/>
      <c r="E6248" s="178"/>
      <c r="F6248" s="178"/>
      <c r="G6248" s="144"/>
    </row>
    <row r="6249" spans="1:7" x14ac:dyDescent="0.2">
      <c r="A6249" s="178"/>
      <c r="B6249" s="178"/>
      <c r="C6249" s="178"/>
      <c r="D6249" s="178"/>
      <c r="E6249" s="178"/>
      <c r="F6249" s="178"/>
      <c r="G6249" s="144"/>
    </row>
    <row r="6250" spans="1:7" ht="21" x14ac:dyDescent="0.2">
      <c r="A6250" s="314" t="s">
        <v>4489</v>
      </c>
      <c r="B6250" s="314"/>
      <c r="C6250" s="314"/>
      <c r="D6250" s="314"/>
      <c r="E6250" s="314"/>
      <c r="F6250" s="314"/>
      <c r="G6250" s="175" t="s">
        <v>4155</v>
      </c>
    </row>
    <row r="6251" spans="1:7" x14ac:dyDescent="0.2">
      <c r="G6251" s="144"/>
    </row>
    <row r="6252" spans="1:7" ht="21" x14ac:dyDescent="0.2">
      <c r="A6252" s="175" t="s">
        <v>4118</v>
      </c>
      <c r="B6252" s="174" t="s">
        <v>4117</v>
      </c>
      <c r="C6252" s="171" t="s">
        <v>4114</v>
      </c>
      <c r="D6252" s="171" t="s">
        <v>4113</v>
      </c>
      <c r="E6252" s="171" t="s">
        <v>4112</v>
      </c>
      <c r="F6252" s="182" t="s">
        <v>4116</v>
      </c>
      <c r="G6252" s="181" t="s">
        <v>4115</v>
      </c>
    </row>
    <row r="6253" spans="1:7" x14ac:dyDescent="0.2">
      <c r="A6253" s="162">
        <v>11</v>
      </c>
      <c r="B6253" s="128" t="s">
        <v>4146</v>
      </c>
      <c r="C6253" s="152">
        <v>8.56</v>
      </c>
      <c r="D6253" s="152">
        <v>18.649999999999999</v>
      </c>
      <c r="E6253" s="83">
        <v>117.99</v>
      </c>
      <c r="F6253" s="127">
        <v>0.18099999999999999</v>
      </c>
      <c r="G6253" s="161">
        <f>TRUNC(F6253*D6253,2)</f>
        <v>3.37</v>
      </c>
    </row>
    <row r="6254" spans="1:7" x14ac:dyDescent="0.2">
      <c r="A6254" s="149">
        <v>8</v>
      </c>
      <c r="B6254" s="138" t="s">
        <v>4141</v>
      </c>
      <c r="C6254" s="152">
        <v>5.65</v>
      </c>
      <c r="D6254" s="152">
        <v>12.31</v>
      </c>
      <c r="E6254" s="83">
        <v>117.99</v>
      </c>
      <c r="F6254" s="137">
        <v>0.18099999999999999</v>
      </c>
      <c r="G6254" s="161">
        <f>TRUNC(F6254*D6254,2)</f>
        <v>2.2200000000000002</v>
      </c>
    </row>
    <row r="6255" spans="1:7" x14ac:dyDescent="0.2">
      <c r="A6255" s="311" t="s">
        <v>4138</v>
      </c>
      <c r="B6255" s="311"/>
      <c r="C6255" s="311"/>
      <c r="D6255" s="311"/>
      <c r="E6255" s="311"/>
      <c r="F6255" s="311"/>
      <c r="G6255" s="155">
        <f>SUM(G6253:G6254)</f>
        <v>5.59</v>
      </c>
    </row>
    <row r="6256" spans="1:7" x14ac:dyDescent="0.2">
      <c r="G6256" s="144"/>
    </row>
    <row r="6257" spans="1:7" ht="21" x14ac:dyDescent="0.2">
      <c r="A6257" s="175" t="s">
        <v>4118</v>
      </c>
      <c r="B6257" s="174" t="s">
        <v>4130</v>
      </c>
      <c r="C6257" s="171" t="s">
        <v>4129</v>
      </c>
      <c r="D6257" s="171" t="s">
        <v>4128</v>
      </c>
      <c r="E6257" s="171" t="s">
        <v>4116</v>
      </c>
      <c r="F6257" s="173" t="s">
        <v>4127</v>
      </c>
      <c r="G6257" s="144"/>
    </row>
    <row r="6258" spans="1:7" x14ac:dyDescent="0.2">
      <c r="A6258" s="129" t="s">
        <v>3475</v>
      </c>
      <c r="B6258" s="128" t="s">
        <v>3474</v>
      </c>
      <c r="C6258" s="127" t="s">
        <v>3287</v>
      </c>
      <c r="D6258" s="127">
        <v>1.8</v>
      </c>
      <c r="E6258" s="127">
        <v>1</v>
      </c>
      <c r="F6258" s="127">
        <f>TRUNC(E6258*D6258,2)</f>
        <v>1.8</v>
      </c>
      <c r="G6258" s="144"/>
    </row>
    <row r="6259" spans="1:7" x14ac:dyDescent="0.2">
      <c r="A6259" s="311" t="s">
        <v>4125</v>
      </c>
      <c r="B6259" s="311"/>
      <c r="C6259" s="311"/>
      <c r="D6259" s="311"/>
      <c r="E6259" s="311"/>
      <c r="F6259" s="165">
        <f>SUM(F6258)</f>
        <v>1.8</v>
      </c>
      <c r="G6259" s="144"/>
    </row>
    <row r="6260" spans="1:7" x14ac:dyDescent="0.2">
      <c r="G6260" s="144"/>
    </row>
    <row r="6261" spans="1:7" x14ac:dyDescent="0.2">
      <c r="A6261" s="312" t="s">
        <v>4124</v>
      </c>
      <c r="B6261" s="312"/>
      <c r="C6261" s="312"/>
      <c r="D6261" s="312"/>
      <c r="E6261" s="312"/>
      <c r="F6261" s="173">
        <f>F6259+G6255</f>
        <v>7.39</v>
      </c>
      <c r="G6261" s="144"/>
    </row>
    <row r="6262" spans="1:7" ht="12.75" customHeight="1" x14ac:dyDescent="0.2">
      <c r="A6262" s="312" t="s">
        <v>4742</v>
      </c>
      <c r="B6262" s="312"/>
      <c r="C6262" s="312"/>
      <c r="D6262" s="312"/>
      <c r="E6262" s="313"/>
      <c r="F6262" s="180">
        <f>TRUNC('compos apresentar'!F6261*bdi!$D$19,2)</f>
        <v>1.5</v>
      </c>
      <c r="G6262" s="144"/>
    </row>
    <row r="6263" spans="1:7" x14ac:dyDescent="0.2">
      <c r="A6263" s="312" t="s">
        <v>4123</v>
      </c>
      <c r="B6263" s="312"/>
      <c r="C6263" s="312"/>
      <c r="D6263" s="312"/>
      <c r="E6263" s="312"/>
      <c r="F6263" s="179">
        <f>SUM(F6261:F6262)</f>
        <v>8.89</v>
      </c>
      <c r="G6263" s="144"/>
    </row>
    <row r="6264" spans="1:7" x14ac:dyDescent="0.2">
      <c r="A6264" s="178"/>
      <c r="B6264" s="178"/>
      <c r="C6264" s="178"/>
      <c r="D6264" s="178"/>
      <c r="E6264" s="178"/>
      <c r="F6264" s="178"/>
      <c r="G6264" s="144"/>
    </row>
    <row r="6265" spans="1:7" x14ac:dyDescent="0.2">
      <c r="A6265" s="178"/>
      <c r="B6265" s="178"/>
      <c r="C6265" s="178"/>
      <c r="D6265" s="178"/>
      <c r="E6265" s="178"/>
      <c r="F6265" s="178"/>
      <c r="G6265" s="144"/>
    </row>
    <row r="6266" spans="1:7" ht="21" x14ac:dyDescent="0.2">
      <c r="A6266" s="314" t="s">
        <v>4488</v>
      </c>
      <c r="B6266" s="314"/>
      <c r="C6266" s="314"/>
      <c r="D6266" s="314"/>
      <c r="E6266" s="314"/>
      <c r="F6266" s="314"/>
      <c r="G6266" s="175" t="s">
        <v>4155</v>
      </c>
    </row>
    <row r="6267" spans="1:7" x14ac:dyDescent="0.2">
      <c r="G6267" s="144"/>
    </row>
    <row r="6268" spans="1:7" ht="21" x14ac:dyDescent="0.2">
      <c r="A6268" s="175" t="s">
        <v>4118</v>
      </c>
      <c r="B6268" s="174" t="s">
        <v>4117</v>
      </c>
      <c r="C6268" s="171" t="s">
        <v>4114</v>
      </c>
      <c r="D6268" s="171" t="s">
        <v>4113</v>
      </c>
      <c r="E6268" s="171" t="s">
        <v>4112</v>
      </c>
      <c r="F6268" s="182" t="s">
        <v>4116</v>
      </c>
      <c r="G6268" s="181" t="s">
        <v>4115</v>
      </c>
    </row>
    <row r="6269" spans="1:7" x14ac:dyDescent="0.2">
      <c r="A6269" s="162">
        <v>8</v>
      </c>
      <c r="B6269" s="128" t="s">
        <v>4141</v>
      </c>
      <c r="C6269" s="152">
        <v>5.65</v>
      </c>
      <c r="D6269" s="152">
        <v>12.31</v>
      </c>
      <c r="E6269" s="83">
        <v>117.99</v>
      </c>
      <c r="F6269" s="127">
        <v>0.28000000000000003</v>
      </c>
      <c r="G6269" s="161">
        <f>TRUNC(F6269*D6269,2)</f>
        <v>3.44</v>
      </c>
    </row>
    <row r="6270" spans="1:7" x14ac:dyDescent="0.2">
      <c r="A6270" s="149">
        <v>11</v>
      </c>
      <c r="B6270" s="138" t="s">
        <v>4146</v>
      </c>
      <c r="C6270" s="152">
        <v>8.56</v>
      </c>
      <c r="D6270" s="152">
        <v>18.649999999999999</v>
      </c>
      <c r="E6270" s="83">
        <v>117.99</v>
      </c>
      <c r="F6270" s="137">
        <v>0.28299999999999997</v>
      </c>
      <c r="G6270" s="161">
        <f>TRUNC(F6270*D6270,2)</f>
        <v>5.27</v>
      </c>
    </row>
    <row r="6271" spans="1:7" x14ac:dyDescent="0.2">
      <c r="A6271" s="311" t="s">
        <v>4138</v>
      </c>
      <c r="B6271" s="311"/>
      <c r="C6271" s="311"/>
      <c r="D6271" s="311"/>
      <c r="E6271" s="311"/>
      <c r="F6271" s="311"/>
      <c r="G6271" s="155">
        <f>SUM(G6269:G6270)</f>
        <v>8.7099999999999991</v>
      </c>
    </row>
    <row r="6272" spans="1:7" x14ac:dyDescent="0.2">
      <c r="G6272" s="144"/>
    </row>
    <row r="6273" spans="1:7" ht="21" x14ac:dyDescent="0.2">
      <c r="A6273" s="175" t="s">
        <v>4118</v>
      </c>
      <c r="B6273" s="174" t="s">
        <v>4130</v>
      </c>
      <c r="C6273" s="171" t="s">
        <v>4129</v>
      </c>
      <c r="D6273" s="171" t="s">
        <v>4128</v>
      </c>
      <c r="E6273" s="171" t="s">
        <v>4116</v>
      </c>
      <c r="F6273" s="173" t="s">
        <v>4127</v>
      </c>
      <c r="G6273" s="144"/>
    </row>
    <row r="6274" spans="1:7" x14ac:dyDescent="0.2">
      <c r="A6274" s="129" t="s">
        <v>3870</v>
      </c>
      <c r="B6274" s="128" t="s">
        <v>3869</v>
      </c>
      <c r="C6274" s="127" t="s">
        <v>3287</v>
      </c>
      <c r="D6274" s="127">
        <v>21</v>
      </c>
      <c r="E6274" s="127">
        <v>1</v>
      </c>
      <c r="F6274" s="127">
        <f>TRUNC(E6274*D6274,2)</f>
        <v>21</v>
      </c>
      <c r="G6274" s="144"/>
    </row>
    <row r="6275" spans="1:7" x14ac:dyDescent="0.2">
      <c r="A6275" s="311" t="s">
        <v>4125</v>
      </c>
      <c r="B6275" s="311"/>
      <c r="C6275" s="311"/>
      <c r="D6275" s="311"/>
      <c r="E6275" s="311"/>
      <c r="F6275" s="165">
        <f>SUM(F6274)</f>
        <v>21</v>
      </c>
      <c r="G6275" s="144"/>
    </row>
    <row r="6276" spans="1:7" x14ac:dyDescent="0.2">
      <c r="G6276" s="144"/>
    </row>
    <row r="6277" spans="1:7" x14ac:dyDescent="0.2">
      <c r="A6277" s="312" t="s">
        <v>4124</v>
      </c>
      <c r="B6277" s="312"/>
      <c r="C6277" s="312"/>
      <c r="D6277" s="312"/>
      <c r="E6277" s="312"/>
      <c r="F6277" s="173">
        <f>F6275+G6271</f>
        <v>29.71</v>
      </c>
      <c r="G6277" s="144"/>
    </row>
    <row r="6278" spans="1:7" ht="12.75" customHeight="1" x14ac:dyDescent="0.2">
      <c r="A6278" s="312" t="s">
        <v>4742</v>
      </c>
      <c r="B6278" s="312"/>
      <c r="C6278" s="312"/>
      <c r="D6278" s="312"/>
      <c r="E6278" s="313"/>
      <c r="F6278" s="180">
        <f>TRUNC('compos apresentar'!F6277*bdi!$D$19,2)</f>
        <v>6.04</v>
      </c>
      <c r="G6278" s="144"/>
    </row>
    <row r="6279" spans="1:7" x14ac:dyDescent="0.2">
      <c r="A6279" s="312" t="s">
        <v>4123</v>
      </c>
      <c r="B6279" s="312"/>
      <c r="C6279" s="312"/>
      <c r="D6279" s="312"/>
      <c r="E6279" s="312"/>
      <c r="F6279" s="179">
        <f>SUM(F6277:F6278)</f>
        <v>35.75</v>
      </c>
      <c r="G6279" s="144"/>
    </row>
    <row r="6280" spans="1:7" x14ac:dyDescent="0.2">
      <c r="G6280" s="144"/>
    </row>
    <row r="6281" spans="1:7" x14ac:dyDescent="0.2">
      <c r="A6281" s="178"/>
      <c r="B6281" s="178"/>
      <c r="C6281" s="178"/>
      <c r="D6281" s="178"/>
      <c r="E6281" s="178"/>
      <c r="F6281" s="178"/>
      <c r="G6281" s="144"/>
    </row>
    <row r="6282" spans="1:7" ht="21" x14ac:dyDescent="0.2">
      <c r="A6282" s="314" t="s">
        <v>4487</v>
      </c>
      <c r="B6282" s="314"/>
      <c r="C6282" s="314"/>
      <c r="D6282" s="314"/>
      <c r="E6282" s="314"/>
      <c r="F6282" s="314"/>
      <c r="G6282" s="175" t="s">
        <v>4155</v>
      </c>
    </row>
    <row r="6283" spans="1:7" x14ac:dyDescent="0.2">
      <c r="G6283" s="144"/>
    </row>
    <row r="6284" spans="1:7" ht="21" x14ac:dyDescent="0.2">
      <c r="A6284" s="175" t="s">
        <v>4118</v>
      </c>
      <c r="B6284" s="174" t="s">
        <v>4117</v>
      </c>
      <c r="C6284" s="171" t="s">
        <v>4114</v>
      </c>
      <c r="D6284" s="171" t="s">
        <v>4113</v>
      </c>
      <c r="E6284" s="171" t="s">
        <v>4112</v>
      </c>
      <c r="F6284" s="182" t="s">
        <v>4116</v>
      </c>
      <c r="G6284" s="181" t="s">
        <v>4115</v>
      </c>
    </row>
    <row r="6285" spans="1:7" x14ac:dyDescent="0.2">
      <c r="A6285" s="162">
        <v>11</v>
      </c>
      <c r="B6285" s="128" t="s">
        <v>4146</v>
      </c>
      <c r="C6285" s="152">
        <v>8.56</v>
      </c>
      <c r="D6285" s="152">
        <v>18.649999999999999</v>
      </c>
      <c r="E6285" s="83">
        <v>117.99</v>
      </c>
      <c r="F6285" s="127">
        <v>0.373</v>
      </c>
      <c r="G6285" s="161">
        <f>TRUNC(F6285*D6285,2)</f>
        <v>6.95</v>
      </c>
    </row>
    <row r="6286" spans="1:7" x14ac:dyDescent="0.2">
      <c r="A6286" s="149">
        <v>8</v>
      </c>
      <c r="B6286" s="138" t="s">
        <v>4141</v>
      </c>
      <c r="C6286" s="152">
        <v>5.65</v>
      </c>
      <c r="D6286" s="152">
        <v>12.31</v>
      </c>
      <c r="E6286" s="83">
        <v>117.99</v>
      </c>
      <c r="F6286" s="137">
        <v>0.371</v>
      </c>
      <c r="G6286" s="161">
        <f>TRUNC(F6286*D6286,2)</f>
        <v>4.5599999999999996</v>
      </c>
    </row>
    <row r="6287" spans="1:7" x14ac:dyDescent="0.2">
      <c r="A6287" s="311" t="s">
        <v>4138</v>
      </c>
      <c r="B6287" s="311"/>
      <c r="C6287" s="311"/>
      <c r="D6287" s="311"/>
      <c r="E6287" s="311"/>
      <c r="F6287" s="311"/>
      <c r="G6287" s="155">
        <f>SUM(G6285:G6286)</f>
        <v>11.51</v>
      </c>
    </row>
    <row r="6288" spans="1:7" x14ac:dyDescent="0.2">
      <c r="G6288" s="144"/>
    </row>
    <row r="6289" spans="1:7" ht="21" x14ac:dyDescent="0.2">
      <c r="A6289" s="175" t="s">
        <v>4118</v>
      </c>
      <c r="B6289" s="174" t="s">
        <v>4130</v>
      </c>
      <c r="C6289" s="171" t="s">
        <v>4129</v>
      </c>
      <c r="D6289" s="171" t="s">
        <v>4128</v>
      </c>
      <c r="E6289" s="171" t="s">
        <v>4116</v>
      </c>
      <c r="F6289" s="173" t="s">
        <v>4127</v>
      </c>
      <c r="G6289" s="144"/>
    </row>
    <row r="6290" spans="1:7" x14ac:dyDescent="0.2">
      <c r="A6290" s="129" t="s">
        <v>4486</v>
      </c>
      <c r="B6290" s="128" t="s">
        <v>4485</v>
      </c>
      <c r="C6290" s="127" t="s">
        <v>3287</v>
      </c>
      <c r="D6290" s="127">
        <v>110.01</v>
      </c>
      <c r="E6290" s="127">
        <v>1.0004</v>
      </c>
      <c r="F6290" s="127">
        <f>TRUNC(E6290*D6290,2)</f>
        <v>110.05</v>
      </c>
      <c r="G6290" s="144"/>
    </row>
    <row r="6291" spans="1:7" x14ac:dyDescent="0.2">
      <c r="A6291" s="311" t="s">
        <v>4125</v>
      </c>
      <c r="B6291" s="311"/>
      <c r="C6291" s="311"/>
      <c r="D6291" s="311"/>
      <c r="E6291" s="311"/>
      <c r="F6291" s="165">
        <f>SUM(F6290)</f>
        <v>110.05</v>
      </c>
      <c r="G6291" s="144"/>
    </row>
    <row r="6292" spans="1:7" x14ac:dyDescent="0.2">
      <c r="G6292" s="144"/>
    </row>
    <row r="6293" spans="1:7" x14ac:dyDescent="0.2">
      <c r="A6293" s="312" t="s">
        <v>4124</v>
      </c>
      <c r="B6293" s="312"/>
      <c r="C6293" s="312"/>
      <c r="D6293" s="312"/>
      <c r="E6293" s="312"/>
      <c r="F6293" s="173">
        <f>F6291+G6287</f>
        <v>121.56</v>
      </c>
      <c r="G6293" s="144"/>
    </row>
    <row r="6294" spans="1:7" ht="12.75" customHeight="1" x14ac:dyDescent="0.2">
      <c r="A6294" s="312" t="s">
        <v>4742</v>
      </c>
      <c r="B6294" s="312"/>
      <c r="C6294" s="312"/>
      <c r="D6294" s="312"/>
      <c r="E6294" s="313"/>
      <c r="F6294" s="180">
        <f>TRUNC('compos apresentar'!F6293*bdi!$D$19,2)</f>
        <v>24.72</v>
      </c>
      <c r="G6294" s="144"/>
    </row>
    <row r="6295" spans="1:7" x14ac:dyDescent="0.2">
      <c r="A6295" s="312" t="s">
        <v>4123</v>
      </c>
      <c r="B6295" s="312"/>
      <c r="C6295" s="312"/>
      <c r="D6295" s="312"/>
      <c r="E6295" s="312"/>
      <c r="F6295" s="179">
        <f>SUM(F6293:F6294)</f>
        <v>146.28</v>
      </c>
      <c r="G6295" s="144"/>
    </row>
    <row r="6296" spans="1:7" x14ac:dyDescent="0.2">
      <c r="A6296" s="178"/>
      <c r="B6296" s="178"/>
      <c r="C6296" s="178"/>
      <c r="D6296" s="178"/>
      <c r="E6296" s="178"/>
      <c r="F6296" s="178"/>
      <c r="G6296" s="144"/>
    </row>
    <row r="6297" spans="1:7" ht="31.15" customHeight="1" x14ac:dyDescent="0.2">
      <c r="A6297" s="317" t="s">
        <v>4484</v>
      </c>
      <c r="B6297" s="317"/>
      <c r="C6297" s="317"/>
      <c r="D6297" s="317"/>
      <c r="E6297" s="317"/>
      <c r="F6297" s="317"/>
      <c r="G6297" s="194" t="s">
        <v>4155</v>
      </c>
    </row>
    <row r="6298" spans="1:7" x14ac:dyDescent="0.2">
      <c r="G6298" s="144"/>
    </row>
    <row r="6299" spans="1:7" ht="21" x14ac:dyDescent="0.2">
      <c r="A6299" s="175" t="s">
        <v>4118</v>
      </c>
      <c r="B6299" s="174" t="s">
        <v>4117</v>
      </c>
      <c r="C6299" s="171" t="s">
        <v>4114</v>
      </c>
      <c r="D6299" s="171" t="s">
        <v>4113</v>
      </c>
      <c r="E6299" s="171" t="s">
        <v>4112</v>
      </c>
      <c r="F6299" s="182" t="s">
        <v>4116</v>
      </c>
      <c r="G6299" s="181" t="s">
        <v>4115</v>
      </c>
    </row>
    <row r="6300" spans="1:7" x14ac:dyDescent="0.2">
      <c r="A6300" s="162">
        <v>11</v>
      </c>
      <c r="B6300" s="128" t="s">
        <v>4146</v>
      </c>
      <c r="C6300" s="152">
        <v>8.56</v>
      </c>
      <c r="D6300" s="152">
        <v>18.649999999999999</v>
      </c>
      <c r="E6300" s="83">
        <v>117.99</v>
      </c>
      <c r="F6300" s="130">
        <v>0.44700000000000001</v>
      </c>
      <c r="G6300" s="161">
        <f>TRUNC(F6300*D6300,2)</f>
        <v>8.33</v>
      </c>
    </row>
    <row r="6301" spans="1:7" x14ac:dyDescent="0.2">
      <c r="A6301" s="149">
        <v>8</v>
      </c>
      <c r="B6301" s="138" t="s">
        <v>4141</v>
      </c>
      <c r="C6301" s="152">
        <v>5.65</v>
      </c>
      <c r="D6301" s="152">
        <v>12.31</v>
      </c>
      <c r="E6301" s="83">
        <v>117.99</v>
      </c>
      <c r="F6301" s="133">
        <v>0.44700000000000001</v>
      </c>
      <c r="G6301" s="161">
        <f>TRUNC(F6301*D6301,2)</f>
        <v>5.5</v>
      </c>
    </row>
    <row r="6302" spans="1:7" x14ac:dyDescent="0.2">
      <c r="A6302" s="311" t="s">
        <v>4138</v>
      </c>
      <c r="B6302" s="311"/>
      <c r="C6302" s="311"/>
      <c r="D6302" s="311"/>
      <c r="E6302" s="311"/>
      <c r="F6302" s="311"/>
      <c r="G6302" s="155">
        <f>SUM(G6300:G6301)</f>
        <v>13.83</v>
      </c>
    </row>
    <row r="6303" spans="1:7" x14ac:dyDescent="0.2">
      <c r="G6303" s="144"/>
    </row>
    <row r="6304" spans="1:7" ht="21" x14ac:dyDescent="0.2">
      <c r="A6304" s="175" t="s">
        <v>4118</v>
      </c>
      <c r="B6304" s="174" t="s">
        <v>4130</v>
      </c>
      <c r="C6304" s="171" t="s">
        <v>4129</v>
      </c>
      <c r="D6304" s="171" t="s">
        <v>4128</v>
      </c>
      <c r="E6304" s="171" t="s">
        <v>4116</v>
      </c>
      <c r="F6304" s="173" t="s">
        <v>4127</v>
      </c>
      <c r="G6304" s="144"/>
    </row>
    <row r="6305" spans="1:7" x14ac:dyDescent="0.2">
      <c r="A6305" s="132">
        <v>3148</v>
      </c>
      <c r="B6305" s="131" t="s">
        <v>3911</v>
      </c>
      <c r="C6305" s="130" t="s">
        <v>230</v>
      </c>
      <c r="D6305" s="130">
        <v>11.76</v>
      </c>
      <c r="E6305" s="130">
        <v>4.7E-2</v>
      </c>
      <c r="F6305" s="127">
        <f>TRUNC(E6305*D6305,2)</f>
        <v>0.55000000000000004</v>
      </c>
      <c r="G6305" s="144"/>
    </row>
    <row r="6306" spans="1:7" ht="22.5" x14ac:dyDescent="0.2">
      <c r="A6306" s="135">
        <v>3456</v>
      </c>
      <c r="B6306" s="134" t="s">
        <v>3976</v>
      </c>
      <c r="C6306" s="133" t="s">
        <v>230</v>
      </c>
      <c r="D6306" s="133">
        <v>13</v>
      </c>
      <c r="E6306" s="133">
        <v>1</v>
      </c>
      <c r="F6306" s="127">
        <f>TRUNC(E6306*D6306,2)</f>
        <v>13</v>
      </c>
      <c r="G6306" s="144"/>
    </row>
    <row r="6307" spans="1:7" ht="22.5" x14ac:dyDescent="0.2">
      <c r="A6307" s="135">
        <v>7307</v>
      </c>
      <c r="B6307" s="134" t="s">
        <v>3905</v>
      </c>
      <c r="C6307" s="133" t="s">
        <v>3359</v>
      </c>
      <c r="D6307" s="133">
        <v>31.43</v>
      </c>
      <c r="E6307" s="133">
        <v>3.0000000000000001E-3</v>
      </c>
      <c r="F6307" s="127">
        <f>TRUNC(E6307*D6307,2)</f>
        <v>0.09</v>
      </c>
      <c r="G6307" s="144"/>
    </row>
    <row r="6308" spans="1:7" x14ac:dyDescent="0.2">
      <c r="A6308" s="311" t="s">
        <v>4125</v>
      </c>
      <c r="B6308" s="311"/>
      <c r="C6308" s="311"/>
      <c r="D6308" s="311"/>
      <c r="E6308" s="311"/>
      <c r="F6308" s="165">
        <f>SUM(F6305:F6307)</f>
        <v>13.64</v>
      </c>
      <c r="G6308" s="144"/>
    </row>
    <row r="6309" spans="1:7" x14ac:dyDescent="0.2">
      <c r="G6309" s="144"/>
    </row>
    <row r="6310" spans="1:7" x14ac:dyDescent="0.2">
      <c r="A6310" s="312" t="s">
        <v>4124</v>
      </c>
      <c r="B6310" s="312"/>
      <c r="C6310" s="312"/>
      <c r="D6310" s="312"/>
      <c r="E6310" s="312"/>
      <c r="F6310" s="173">
        <f>F6308+G6302</f>
        <v>27.47</v>
      </c>
      <c r="G6310" s="144"/>
    </row>
    <row r="6311" spans="1:7" ht="12.75" customHeight="1" x14ac:dyDescent="0.2">
      <c r="A6311" s="312" t="s">
        <v>4742</v>
      </c>
      <c r="B6311" s="312"/>
      <c r="C6311" s="312"/>
      <c r="D6311" s="312"/>
      <c r="E6311" s="313"/>
      <c r="F6311" s="180">
        <f>TRUNC('compos apresentar'!F6310*bdi!$D$19,2)</f>
        <v>5.58</v>
      </c>
      <c r="G6311" s="144"/>
    </row>
    <row r="6312" spans="1:7" x14ac:dyDescent="0.2">
      <c r="A6312" s="312" t="s">
        <v>4123</v>
      </c>
      <c r="B6312" s="312"/>
      <c r="C6312" s="312"/>
      <c r="D6312" s="312"/>
      <c r="E6312" s="312"/>
      <c r="F6312" s="179">
        <f>SUM(F6310:F6311)</f>
        <v>33.049999999999997</v>
      </c>
      <c r="G6312" s="144"/>
    </row>
    <row r="6313" spans="1:7" x14ac:dyDescent="0.2">
      <c r="A6313" s="178"/>
      <c r="B6313" s="178"/>
      <c r="C6313" s="178"/>
      <c r="D6313" s="178"/>
      <c r="E6313" s="178"/>
      <c r="F6313" s="178"/>
      <c r="G6313" s="144"/>
    </row>
    <row r="6314" spans="1:7" ht="21" x14ac:dyDescent="0.2">
      <c r="A6314" s="317" t="s">
        <v>5070</v>
      </c>
      <c r="B6314" s="317"/>
      <c r="C6314" s="317"/>
      <c r="D6314" s="317"/>
      <c r="E6314" s="317"/>
      <c r="F6314" s="317"/>
      <c r="G6314" s="194" t="s">
        <v>4155</v>
      </c>
    </row>
    <row r="6315" spans="1:7" x14ac:dyDescent="0.2">
      <c r="G6315" s="144"/>
    </row>
    <row r="6316" spans="1:7" ht="21" x14ac:dyDescent="0.2">
      <c r="A6316" s="175" t="s">
        <v>4118</v>
      </c>
      <c r="B6316" s="174" t="s">
        <v>4117</v>
      </c>
      <c r="C6316" s="171" t="s">
        <v>4114</v>
      </c>
      <c r="D6316" s="171" t="s">
        <v>4113</v>
      </c>
      <c r="E6316" s="171" t="s">
        <v>4112</v>
      </c>
      <c r="F6316" s="182" t="s">
        <v>4116</v>
      </c>
      <c r="G6316" s="181" t="s">
        <v>4115</v>
      </c>
    </row>
    <row r="6317" spans="1:7" x14ac:dyDescent="0.2">
      <c r="A6317" s="162">
        <v>11</v>
      </c>
      <c r="B6317" s="128" t="s">
        <v>4146</v>
      </c>
      <c r="C6317" s="152">
        <v>8.56</v>
      </c>
      <c r="D6317" s="152">
        <v>18.649999999999999</v>
      </c>
      <c r="E6317" s="83">
        <v>117.99</v>
      </c>
      <c r="F6317" s="130">
        <v>0.03</v>
      </c>
      <c r="G6317" s="161">
        <f>TRUNC(F6317*D6317,2)</f>
        <v>0.55000000000000004</v>
      </c>
    </row>
    <row r="6318" spans="1:7" x14ac:dyDescent="0.2">
      <c r="A6318" s="149">
        <v>8</v>
      </c>
      <c r="B6318" s="138" t="s">
        <v>4141</v>
      </c>
      <c r="C6318" s="152">
        <v>5.65</v>
      </c>
      <c r="D6318" s="152">
        <v>12.31</v>
      </c>
      <c r="E6318" s="83">
        <v>117.99</v>
      </c>
      <c r="F6318" s="133">
        <v>0.04</v>
      </c>
      <c r="G6318" s="161">
        <f>TRUNC(F6318*D6318,2)</f>
        <v>0.49</v>
      </c>
    </row>
    <row r="6319" spans="1:7" x14ac:dyDescent="0.2">
      <c r="A6319" s="311" t="s">
        <v>4138</v>
      </c>
      <c r="B6319" s="311"/>
      <c r="C6319" s="311"/>
      <c r="D6319" s="311"/>
      <c r="E6319" s="311"/>
      <c r="F6319" s="311"/>
      <c r="G6319" s="155">
        <f>SUM(G6317:G6318)</f>
        <v>1.04</v>
      </c>
    </row>
    <row r="6320" spans="1:7" x14ac:dyDescent="0.2">
      <c r="G6320" s="144"/>
    </row>
    <row r="6321" spans="1:7" ht="21" x14ac:dyDescent="0.2">
      <c r="A6321" s="175" t="s">
        <v>4118</v>
      </c>
      <c r="B6321" s="174" t="s">
        <v>4130</v>
      </c>
      <c r="C6321" s="171" t="s">
        <v>4129</v>
      </c>
      <c r="D6321" s="171" t="s">
        <v>4128</v>
      </c>
      <c r="E6321" s="171" t="s">
        <v>4116</v>
      </c>
      <c r="F6321" s="173" t="s">
        <v>4127</v>
      </c>
      <c r="G6321" s="144"/>
    </row>
    <row r="6322" spans="1:7" x14ac:dyDescent="0.2">
      <c r="A6322" s="132">
        <v>122</v>
      </c>
      <c r="B6322" s="131" t="s">
        <v>4095</v>
      </c>
      <c r="C6322" s="130" t="s">
        <v>230</v>
      </c>
      <c r="D6322" s="130">
        <v>51.52</v>
      </c>
      <c r="E6322" s="130">
        <v>7.1000000000000004E-3</v>
      </c>
      <c r="F6322" s="127">
        <f>TRUNC(E6322*D6322,2)</f>
        <v>0.36</v>
      </c>
      <c r="G6322" s="144"/>
    </row>
    <row r="6323" spans="1:7" ht="22.5" x14ac:dyDescent="0.2">
      <c r="A6323" s="135">
        <v>3526</v>
      </c>
      <c r="B6323" s="134" t="s">
        <v>3864</v>
      </c>
      <c r="C6323" s="133" t="s">
        <v>230</v>
      </c>
      <c r="D6323" s="133">
        <v>6.39</v>
      </c>
      <c r="E6323" s="133">
        <v>1</v>
      </c>
      <c r="F6323" s="127">
        <f>TRUNC(E6323*D6323,2)</f>
        <v>6.39</v>
      </c>
      <c r="G6323" s="144"/>
    </row>
    <row r="6324" spans="1:7" ht="22.5" x14ac:dyDescent="0.2">
      <c r="A6324" s="135">
        <v>20083</v>
      </c>
      <c r="B6324" s="134" t="s">
        <v>3733</v>
      </c>
      <c r="C6324" s="133" t="s">
        <v>230</v>
      </c>
      <c r="D6324" s="133">
        <v>58.37</v>
      </c>
      <c r="E6324" s="133">
        <v>8.0000000000000002E-3</v>
      </c>
      <c r="F6324" s="127">
        <f>TRUNC(E6324*D6324,2)</f>
        <v>0.46</v>
      </c>
      <c r="G6324" s="144"/>
    </row>
    <row r="6325" spans="1:7" x14ac:dyDescent="0.2">
      <c r="A6325" s="135">
        <v>38383</v>
      </c>
      <c r="B6325" s="134" t="s">
        <v>3850</v>
      </c>
      <c r="C6325" s="133" t="s">
        <v>230</v>
      </c>
      <c r="D6325" s="133">
        <v>1.58</v>
      </c>
      <c r="E6325" s="133">
        <v>0.03</v>
      </c>
      <c r="F6325" s="127">
        <f>TRUNC(E6325*D6325,2)</f>
        <v>0.04</v>
      </c>
      <c r="G6325" s="144"/>
    </row>
    <row r="6326" spans="1:7" x14ac:dyDescent="0.2">
      <c r="A6326" s="311" t="s">
        <v>4125</v>
      </c>
      <c r="B6326" s="311"/>
      <c r="C6326" s="311"/>
      <c r="D6326" s="311"/>
      <c r="E6326" s="311"/>
      <c r="F6326" s="165">
        <f>SUM(F6322:F6325)</f>
        <v>7.25</v>
      </c>
      <c r="G6326" s="144"/>
    </row>
    <row r="6327" spans="1:7" x14ac:dyDescent="0.2">
      <c r="G6327" s="144"/>
    </row>
    <row r="6328" spans="1:7" x14ac:dyDescent="0.2">
      <c r="A6328" s="312" t="s">
        <v>4124</v>
      </c>
      <c r="B6328" s="312"/>
      <c r="C6328" s="312"/>
      <c r="D6328" s="312"/>
      <c r="E6328" s="312"/>
      <c r="F6328" s="173">
        <f>F6326+G6319</f>
        <v>8.2899999999999991</v>
      </c>
      <c r="G6328" s="144"/>
    </row>
    <row r="6329" spans="1:7" x14ac:dyDescent="0.2">
      <c r="A6329" s="312" t="s">
        <v>4742</v>
      </c>
      <c r="B6329" s="312"/>
      <c r="C6329" s="312"/>
      <c r="D6329" s="312"/>
      <c r="E6329" s="313"/>
      <c r="F6329" s="180">
        <f>TRUNC('compos apresentar'!F6328*bdi!$D$19,2)</f>
        <v>1.68</v>
      </c>
      <c r="G6329" s="144"/>
    </row>
    <row r="6330" spans="1:7" x14ac:dyDescent="0.2">
      <c r="A6330" s="312" t="s">
        <v>4123</v>
      </c>
      <c r="B6330" s="312"/>
      <c r="C6330" s="312"/>
      <c r="D6330" s="312"/>
      <c r="E6330" s="312"/>
      <c r="F6330" s="179">
        <f>SUM(F6328:F6329)</f>
        <v>9.9699999999999989</v>
      </c>
      <c r="G6330" s="144"/>
    </row>
    <row r="6331" spans="1:7" x14ac:dyDescent="0.2">
      <c r="A6331" s="178"/>
      <c r="B6331" s="178"/>
      <c r="C6331" s="178"/>
      <c r="D6331" s="178"/>
      <c r="E6331" s="178"/>
      <c r="F6331" s="178"/>
      <c r="G6331" s="144"/>
    </row>
    <row r="6332" spans="1:7" x14ac:dyDescent="0.2">
      <c r="G6332" s="144"/>
    </row>
    <row r="6333" spans="1:7" ht="27" customHeight="1" x14ac:dyDescent="0.2">
      <c r="A6333" s="317" t="s">
        <v>4483</v>
      </c>
      <c r="B6333" s="317"/>
      <c r="C6333" s="317"/>
      <c r="D6333" s="317"/>
      <c r="E6333" s="317"/>
      <c r="F6333" s="317"/>
      <c r="G6333" s="194" t="s">
        <v>4155</v>
      </c>
    </row>
    <row r="6334" spans="1:7" x14ac:dyDescent="0.2">
      <c r="G6334" s="144"/>
    </row>
    <row r="6335" spans="1:7" ht="21" x14ac:dyDescent="0.2">
      <c r="A6335" s="175" t="s">
        <v>4118</v>
      </c>
      <c r="B6335" s="174" t="s">
        <v>4117</v>
      </c>
      <c r="C6335" s="171" t="s">
        <v>4114</v>
      </c>
      <c r="D6335" s="171" t="s">
        <v>4113</v>
      </c>
      <c r="E6335" s="171" t="s">
        <v>4112</v>
      </c>
      <c r="F6335" s="182" t="s">
        <v>4116</v>
      </c>
      <c r="G6335" s="181" t="s">
        <v>4115</v>
      </c>
    </row>
    <row r="6336" spans="1:7" x14ac:dyDescent="0.2">
      <c r="A6336" s="162">
        <v>11</v>
      </c>
      <c r="B6336" s="128" t="s">
        <v>4146</v>
      </c>
      <c r="C6336" s="152">
        <v>8.56</v>
      </c>
      <c r="D6336" s="152">
        <v>18.649999999999999</v>
      </c>
      <c r="E6336" s="83">
        <v>117.99</v>
      </c>
      <c r="F6336" s="130">
        <v>7.0999999999999994E-2</v>
      </c>
      <c r="G6336" s="161">
        <f>TRUNC(F6336*D6336,2)</f>
        <v>1.32</v>
      </c>
    </row>
    <row r="6337" spans="1:7" x14ac:dyDescent="0.2">
      <c r="A6337" s="149">
        <v>8</v>
      </c>
      <c r="B6337" s="138" t="s">
        <v>4141</v>
      </c>
      <c r="C6337" s="152">
        <v>5.65</v>
      </c>
      <c r="D6337" s="152">
        <v>12.31</v>
      </c>
      <c r="E6337" s="83">
        <v>117.99</v>
      </c>
      <c r="F6337" s="133">
        <v>7.0999999999999994E-2</v>
      </c>
      <c r="G6337" s="161">
        <f>TRUNC(F6337*D6337,2)</f>
        <v>0.87</v>
      </c>
    </row>
    <row r="6338" spans="1:7" x14ac:dyDescent="0.2">
      <c r="A6338" s="311" t="s">
        <v>4138</v>
      </c>
      <c r="B6338" s="311"/>
      <c r="C6338" s="311"/>
      <c r="D6338" s="311"/>
      <c r="E6338" s="311"/>
      <c r="F6338" s="311"/>
      <c r="G6338" s="155">
        <f>SUM(G6336:G6337)</f>
        <v>2.19</v>
      </c>
    </row>
    <row r="6339" spans="1:7" x14ac:dyDescent="0.2">
      <c r="G6339" s="144"/>
    </row>
    <row r="6340" spans="1:7" ht="21" x14ac:dyDescent="0.2">
      <c r="A6340" s="175" t="s">
        <v>4118</v>
      </c>
      <c r="B6340" s="174" t="s">
        <v>4130</v>
      </c>
      <c r="C6340" s="171" t="s">
        <v>4129</v>
      </c>
      <c r="D6340" s="171" t="s">
        <v>4128</v>
      </c>
      <c r="E6340" s="171" t="s">
        <v>4116</v>
      </c>
      <c r="F6340" s="173" t="s">
        <v>4127</v>
      </c>
      <c r="G6340" s="144"/>
    </row>
    <row r="6341" spans="1:7" x14ac:dyDescent="0.2">
      <c r="A6341" s="132">
        <v>122</v>
      </c>
      <c r="B6341" s="131" t="s">
        <v>4095</v>
      </c>
      <c r="C6341" s="130" t="s">
        <v>230</v>
      </c>
      <c r="D6341" s="130">
        <v>51.52</v>
      </c>
      <c r="E6341" s="130">
        <v>7.1000000000000004E-3</v>
      </c>
      <c r="F6341" s="127">
        <f>TRUNC(E6341*D6341,2)</f>
        <v>0.36</v>
      </c>
      <c r="G6341" s="144"/>
    </row>
    <row r="6342" spans="1:7" ht="22.5" x14ac:dyDescent="0.2">
      <c r="A6342" s="135">
        <v>3529</v>
      </c>
      <c r="B6342" s="134" t="s">
        <v>3867</v>
      </c>
      <c r="C6342" s="133" t="s">
        <v>230</v>
      </c>
      <c r="D6342" s="133">
        <v>1.43</v>
      </c>
      <c r="E6342" s="133">
        <v>1</v>
      </c>
      <c r="F6342" s="127">
        <f>TRUNC(E6342*D6342,2)</f>
        <v>1.43</v>
      </c>
      <c r="G6342" s="144"/>
    </row>
    <row r="6343" spans="1:7" ht="22.5" x14ac:dyDescent="0.2">
      <c r="A6343" s="135">
        <v>20083</v>
      </c>
      <c r="B6343" s="134" t="s">
        <v>3733</v>
      </c>
      <c r="C6343" s="133" t="s">
        <v>230</v>
      </c>
      <c r="D6343" s="133">
        <v>58.37</v>
      </c>
      <c r="E6343" s="133">
        <v>8.0000000000000002E-3</v>
      </c>
      <c r="F6343" s="127">
        <f>TRUNC(E6343*D6343,2)</f>
        <v>0.46</v>
      </c>
      <c r="G6343" s="144"/>
    </row>
    <row r="6344" spans="1:7" x14ac:dyDescent="0.2">
      <c r="A6344" s="135">
        <v>38383</v>
      </c>
      <c r="B6344" s="134" t="s">
        <v>3850</v>
      </c>
      <c r="C6344" s="133" t="s">
        <v>230</v>
      </c>
      <c r="D6344" s="133">
        <v>1.58</v>
      </c>
      <c r="E6344" s="133">
        <v>0.03</v>
      </c>
      <c r="F6344" s="127">
        <f>TRUNC(E6344*D6344,2)</f>
        <v>0.04</v>
      </c>
      <c r="G6344" s="144"/>
    </row>
    <row r="6345" spans="1:7" x14ac:dyDescent="0.2">
      <c r="A6345" s="311" t="s">
        <v>4125</v>
      </c>
      <c r="B6345" s="311"/>
      <c r="C6345" s="311"/>
      <c r="D6345" s="311"/>
      <c r="E6345" s="311"/>
      <c r="F6345" s="165">
        <f>SUM(F6341:F6344)</f>
        <v>2.29</v>
      </c>
      <c r="G6345" s="144"/>
    </row>
    <row r="6346" spans="1:7" x14ac:dyDescent="0.2">
      <c r="G6346" s="144"/>
    </row>
    <row r="6347" spans="1:7" x14ac:dyDescent="0.2">
      <c r="A6347" s="312" t="s">
        <v>4124</v>
      </c>
      <c r="B6347" s="312"/>
      <c r="C6347" s="312"/>
      <c r="D6347" s="312"/>
      <c r="E6347" s="312"/>
      <c r="F6347" s="173">
        <f>F6345+G6338</f>
        <v>4.4800000000000004</v>
      </c>
      <c r="G6347" s="144"/>
    </row>
    <row r="6348" spans="1:7" ht="12.75" customHeight="1" x14ac:dyDescent="0.2">
      <c r="A6348" s="312" t="s">
        <v>4742</v>
      </c>
      <c r="B6348" s="312"/>
      <c r="C6348" s="312"/>
      <c r="D6348" s="312"/>
      <c r="E6348" s="313"/>
      <c r="F6348" s="180">
        <f>TRUNC('compos apresentar'!F6347*bdi!$D$19,2)</f>
        <v>0.91</v>
      </c>
      <c r="G6348" s="144"/>
    </row>
    <row r="6349" spans="1:7" x14ac:dyDescent="0.2">
      <c r="A6349" s="312" t="s">
        <v>4123</v>
      </c>
      <c r="B6349" s="312"/>
      <c r="C6349" s="312"/>
      <c r="D6349" s="312"/>
      <c r="E6349" s="312"/>
      <c r="F6349" s="179">
        <f>SUM(F6347:F6348)</f>
        <v>5.3900000000000006</v>
      </c>
      <c r="G6349" s="144"/>
    </row>
    <row r="6350" spans="1:7" x14ac:dyDescent="0.2">
      <c r="A6350" s="178"/>
      <c r="B6350" s="178"/>
      <c r="C6350" s="178"/>
      <c r="D6350" s="178"/>
      <c r="E6350" s="178"/>
      <c r="F6350" s="178"/>
      <c r="G6350" s="144"/>
    </row>
    <row r="6351" spans="1:7" ht="21" x14ac:dyDescent="0.2">
      <c r="A6351" s="317" t="s">
        <v>5071</v>
      </c>
      <c r="B6351" s="317"/>
      <c r="C6351" s="317"/>
      <c r="D6351" s="317"/>
      <c r="E6351" s="317"/>
      <c r="F6351" s="317"/>
      <c r="G6351" s="194" t="s">
        <v>4155</v>
      </c>
    </row>
    <row r="6352" spans="1:7" x14ac:dyDescent="0.2">
      <c r="G6352" s="144"/>
    </row>
    <row r="6353" spans="1:7" ht="21" x14ac:dyDescent="0.2">
      <c r="A6353" s="175" t="s">
        <v>4118</v>
      </c>
      <c r="B6353" s="174" t="s">
        <v>4117</v>
      </c>
      <c r="C6353" s="171" t="s">
        <v>4114</v>
      </c>
      <c r="D6353" s="171" t="s">
        <v>4113</v>
      </c>
      <c r="E6353" s="171" t="s">
        <v>4112</v>
      </c>
      <c r="F6353" s="182" t="s">
        <v>4116</v>
      </c>
      <c r="G6353" s="181" t="s">
        <v>4115</v>
      </c>
    </row>
    <row r="6354" spans="1:7" x14ac:dyDescent="0.2">
      <c r="A6354" s="162">
        <v>11</v>
      </c>
      <c r="B6354" s="128" t="s">
        <v>4146</v>
      </c>
      <c r="C6354" s="152">
        <v>8.56</v>
      </c>
      <c r="D6354" s="152">
        <v>18.649999999999999</v>
      </c>
      <c r="E6354" s="83">
        <v>117.99</v>
      </c>
      <c r="F6354" s="130">
        <v>0.129</v>
      </c>
      <c r="G6354" s="161">
        <f>TRUNC(F6354*D6354,2)</f>
        <v>2.4</v>
      </c>
    </row>
    <row r="6355" spans="1:7" x14ac:dyDescent="0.2">
      <c r="A6355" s="149">
        <v>8</v>
      </c>
      <c r="B6355" s="138" t="s">
        <v>4141</v>
      </c>
      <c r="C6355" s="152">
        <v>5.65</v>
      </c>
      <c r="D6355" s="152">
        <v>12.31</v>
      </c>
      <c r="E6355" s="83">
        <v>117.99</v>
      </c>
      <c r="F6355" s="133">
        <v>0.1255</v>
      </c>
      <c r="G6355" s="161">
        <f>TRUNC(F6355*D6355,2)</f>
        <v>1.54</v>
      </c>
    </row>
    <row r="6356" spans="1:7" x14ac:dyDescent="0.2">
      <c r="A6356" s="311" t="s">
        <v>4138</v>
      </c>
      <c r="B6356" s="311"/>
      <c r="C6356" s="311"/>
      <c r="D6356" s="311"/>
      <c r="E6356" s="311"/>
      <c r="F6356" s="311"/>
      <c r="G6356" s="155">
        <f>SUM(G6354:G6355)</f>
        <v>3.94</v>
      </c>
    </row>
    <row r="6357" spans="1:7" x14ac:dyDescent="0.2">
      <c r="G6357" s="144"/>
    </row>
    <row r="6358" spans="1:7" ht="21" x14ac:dyDescent="0.2">
      <c r="A6358" s="175" t="s">
        <v>4118</v>
      </c>
      <c r="B6358" s="174" t="s">
        <v>4130</v>
      </c>
      <c r="C6358" s="171" t="s">
        <v>4129</v>
      </c>
      <c r="D6358" s="171" t="s">
        <v>4128</v>
      </c>
      <c r="E6358" s="171" t="s">
        <v>4116</v>
      </c>
      <c r="F6358" s="173" t="s">
        <v>4127</v>
      </c>
      <c r="G6358" s="144"/>
    </row>
    <row r="6359" spans="1:7" x14ac:dyDescent="0.2">
      <c r="A6359" s="132">
        <v>122</v>
      </c>
      <c r="B6359" s="131" t="s">
        <v>4095</v>
      </c>
      <c r="C6359" s="130" t="s">
        <v>230</v>
      </c>
      <c r="D6359" s="130">
        <v>51.52</v>
      </c>
      <c r="E6359" s="130">
        <v>1.6500000000000001E-2</v>
      </c>
      <c r="F6359" s="127">
        <f>TRUNC(E6359*D6359,2)</f>
        <v>0.85</v>
      </c>
      <c r="G6359" s="144"/>
    </row>
    <row r="6360" spans="1:7" ht="22.5" x14ac:dyDescent="0.2">
      <c r="A6360" s="135">
        <v>3540</v>
      </c>
      <c r="B6360" s="134" t="s">
        <v>5072</v>
      </c>
      <c r="C6360" s="133" t="s">
        <v>230</v>
      </c>
      <c r="D6360" s="133">
        <v>7.43</v>
      </c>
      <c r="E6360" s="133">
        <v>1</v>
      </c>
      <c r="F6360" s="127">
        <f>TRUNC(E6360*D6360,2)</f>
        <v>7.43</v>
      </c>
      <c r="G6360" s="144"/>
    </row>
    <row r="6361" spans="1:7" ht="22.5" x14ac:dyDescent="0.2">
      <c r="A6361" s="135">
        <v>20083</v>
      </c>
      <c r="B6361" s="134" t="s">
        <v>3733</v>
      </c>
      <c r="C6361" s="133" t="s">
        <v>230</v>
      </c>
      <c r="D6361" s="133">
        <v>58.37</v>
      </c>
      <c r="E6361" s="133">
        <v>8.0000000000000002E-3</v>
      </c>
      <c r="F6361" s="127">
        <f>TRUNC(E6361*D6361,2)</f>
        <v>0.46</v>
      </c>
      <c r="G6361" s="144"/>
    </row>
    <row r="6362" spans="1:7" x14ac:dyDescent="0.2">
      <c r="A6362" s="135">
        <v>38383</v>
      </c>
      <c r="B6362" s="134" t="s">
        <v>3850</v>
      </c>
      <c r="C6362" s="133" t="s">
        <v>230</v>
      </c>
      <c r="D6362" s="133">
        <v>1.58</v>
      </c>
      <c r="E6362" s="133">
        <v>0.03</v>
      </c>
      <c r="F6362" s="127">
        <f>TRUNC(E6362*D6362,2)</f>
        <v>0.04</v>
      </c>
      <c r="G6362" s="144"/>
    </row>
    <row r="6363" spans="1:7" x14ac:dyDescent="0.2">
      <c r="A6363" s="311" t="s">
        <v>4125</v>
      </c>
      <c r="B6363" s="311"/>
      <c r="C6363" s="311"/>
      <c r="D6363" s="311"/>
      <c r="E6363" s="311"/>
      <c r="F6363" s="165">
        <f>SUM(F6359:F6362)</f>
        <v>8.7799999999999994</v>
      </c>
      <c r="G6363" s="144"/>
    </row>
    <row r="6364" spans="1:7" x14ac:dyDescent="0.2">
      <c r="G6364" s="144"/>
    </row>
    <row r="6365" spans="1:7" x14ac:dyDescent="0.2">
      <c r="A6365" s="312" t="s">
        <v>4124</v>
      </c>
      <c r="B6365" s="312"/>
      <c r="C6365" s="312"/>
      <c r="D6365" s="312"/>
      <c r="E6365" s="312"/>
      <c r="F6365" s="173">
        <f>F6363+G6356</f>
        <v>12.719999999999999</v>
      </c>
      <c r="G6365" s="144"/>
    </row>
    <row r="6366" spans="1:7" x14ac:dyDescent="0.2">
      <c r="A6366" s="312" t="s">
        <v>4742</v>
      </c>
      <c r="B6366" s="312"/>
      <c r="C6366" s="312"/>
      <c r="D6366" s="312"/>
      <c r="E6366" s="313"/>
      <c r="F6366" s="180">
        <f>TRUNC('compos apresentar'!F6365*bdi!$D$19,2)</f>
        <v>2.58</v>
      </c>
      <c r="G6366" s="144"/>
    </row>
    <row r="6367" spans="1:7" x14ac:dyDescent="0.2">
      <c r="A6367" s="312" t="s">
        <v>4123</v>
      </c>
      <c r="B6367" s="312"/>
      <c r="C6367" s="312"/>
      <c r="D6367" s="312"/>
      <c r="E6367" s="312"/>
      <c r="F6367" s="179">
        <f>SUM(F6365:F6366)</f>
        <v>15.299999999999999</v>
      </c>
      <c r="G6367" s="144"/>
    </row>
    <row r="6368" spans="1:7" x14ac:dyDescent="0.2">
      <c r="A6368" s="178"/>
      <c r="B6368" s="178"/>
      <c r="C6368" s="178"/>
      <c r="D6368" s="178"/>
      <c r="E6368" s="178"/>
      <c r="F6368" s="178"/>
      <c r="G6368" s="144"/>
    </row>
    <row r="6369" spans="1:7" ht="21" x14ac:dyDescent="0.2">
      <c r="A6369" s="317" t="s">
        <v>5073</v>
      </c>
      <c r="B6369" s="317"/>
      <c r="C6369" s="317"/>
      <c r="D6369" s="317"/>
      <c r="E6369" s="317"/>
      <c r="F6369" s="317"/>
      <c r="G6369" s="194" t="s">
        <v>4155</v>
      </c>
    </row>
    <row r="6370" spans="1:7" x14ac:dyDescent="0.2">
      <c r="G6370" s="144"/>
    </row>
    <row r="6371" spans="1:7" ht="21" x14ac:dyDescent="0.2">
      <c r="A6371" s="175" t="s">
        <v>4118</v>
      </c>
      <c r="B6371" s="174" t="s">
        <v>4117</v>
      </c>
      <c r="C6371" s="171" t="s">
        <v>4114</v>
      </c>
      <c r="D6371" s="171" t="s">
        <v>4113</v>
      </c>
      <c r="E6371" s="171" t="s">
        <v>4112</v>
      </c>
      <c r="F6371" s="182" t="s">
        <v>4116</v>
      </c>
      <c r="G6371" s="181" t="s">
        <v>4115</v>
      </c>
    </row>
    <row r="6372" spans="1:7" x14ac:dyDescent="0.2">
      <c r="A6372" s="162">
        <v>11</v>
      </c>
      <c r="B6372" s="128" t="s">
        <v>4146</v>
      </c>
      <c r="C6372" s="152">
        <v>8.56</v>
      </c>
      <c r="D6372" s="152">
        <v>18.649999999999999</v>
      </c>
      <c r="E6372" s="83">
        <v>117.99</v>
      </c>
      <c r="F6372" s="130">
        <v>0.115</v>
      </c>
      <c r="G6372" s="161">
        <f>TRUNC(F6372*D6372,2)</f>
        <v>2.14</v>
      </c>
    </row>
    <row r="6373" spans="1:7" x14ac:dyDescent="0.2">
      <c r="A6373" s="149">
        <v>8</v>
      </c>
      <c r="B6373" s="138" t="s">
        <v>4141</v>
      </c>
      <c r="C6373" s="152">
        <v>5.65</v>
      </c>
      <c r="D6373" s="152">
        <v>12.31</v>
      </c>
      <c r="E6373" s="83">
        <v>117.99</v>
      </c>
      <c r="F6373" s="133">
        <v>0.1145</v>
      </c>
      <c r="G6373" s="161">
        <f>TRUNC(F6373*D6373,2)</f>
        <v>1.4</v>
      </c>
    </row>
    <row r="6374" spans="1:7" x14ac:dyDescent="0.2">
      <c r="A6374" s="311" t="s">
        <v>4138</v>
      </c>
      <c r="B6374" s="311"/>
      <c r="C6374" s="311"/>
      <c r="D6374" s="311"/>
      <c r="E6374" s="311"/>
      <c r="F6374" s="311"/>
      <c r="G6374" s="155">
        <f>SUM(G6372:G6373)</f>
        <v>3.54</v>
      </c>
    </row>
    <row r="6375" spans="1:7" x14ac:dyDescent="0.2">
      <c r="G6375" s="144"/>
    </row>
    <row r="6376" spans="1:7" ht="21" x14ac:dyDescent="0.2">
      <c r="A6376" s="175" t="s">
        <v>4118</v>
      </c>
      <c r="B6376" s="174" t="s">
        <v>4130</v>
      </c>
      <c r="C6376" s="171" t="s">
        <v>4129</v>
      </c>
      <c r="D6376" s="171" t="s">
        <v>4128</v>
      </c>
      <c r="E6376" s="171" t="s">
        <v>4116</v>
      </c>
      <c r="F6376" s="173" t="s">
        <v>4127</v>
      </c>
      <c r="G6376" s="144"/>
    </row>
    <row r="6377" spans="1:7" ht="22.5" x14ac:dyDescent="0.2">
      <c r="A6377" s="132" t="s">
        <v>3868</v>
      </c>
      <c r="B6377" s="131" t="s">
        <v>601</v>
      </c>
      <c r="C6377" s="130" t="s">
        <v>230</v>
      </c>
      <c r="D6377" s="130">
        <v>6.36</v>
      </c>
      <c r="E6377" s="130">
        <v>1</v>
      </c>
      <c r="F6377" s="127">
        <f>TRUNC(E6377*D6377,2)</f>
        <v>6.36</v>
      </c>
      <c r="G6377" s="144"/>
    </row>
    <row r="6378" spans="1:7" x14ac:dyDescent="0.2">
      <c r="A6378" s="311" t="s">
        <v>4125</v>
      </c>
      <c r="B6378" s="311"/>
      <c r="C6378" s="311"/>
      <c r="D6378" s="311"/>
      <c r="E6378" s="311"/>
      <c r="F6378" s="165">
        <f>SUM(F6377:F6377)</f>
        <v>6.36</v>
      </c>
      <c r="G6378" s="144"/>
    </row>
    <row r="6379" spans="1:7" x14ac:dyDescent="0.2">
      <c r="G6379" s="144"/>
    </row>
    <row r="6380" spans="1:7" x14ac:dyDescent="0.2">
      <c r="A6380" s="312" t="s">
        <v>4124</v>
      </c>
      <c r="B6380" s="312"/>
      <c r="C6380" s="312"/>
      <c r="D6380" s="312"/>
      <c r="E6380" s="312"/>
      <c r="F6380" s="173">
        <f>F6378+G6374</f>
        <v>9.9</v>
      </c>
      <c r="G6380" s="144"/>
    </row>
    <row r="6381" spans="1:7" x14ac:dyDescent="0.2">
      <c r="A6381" s="312" t="s">
        <v>4742</v>
      </c>
      <c r="B6381" s="312"/>
      <c r="C6381" s="312"/>
      <c r="D6381" s="312"/>
      <c r="E6381" s="313"/>
      <c r="F6381" s="180">
        <f>TRUNC('compos apresentar'!F6380*bdi!$D$19,2)</f>
        <v>2.0099999999999998</v>
      </c>
      <c r="G6381" s="144"/>
    </row>
    <row r="6382" spans="1:7" x14ac:dyDescent="0.2">
      <c r="A6382" s="312" t="s">
        <v>4123</v>
      </c>
      <c r="B6382" s="312"/>
      <c r="C6382" s="312"/>
      <c r="D6382" s="312"/>
      <c r="E6382" s="312"/>
      <c r="F6382" s="179">
        <f>SUM(F6380:F6381)</f>
        <v>11.91</v>
      </c>
      <c r="G6382" s="144"/>
    </row>
    <row r="6383" spans="1:7" x14ac:dyDescent="0.2">
      <c r="A6383" s="178"/>
      <c r="B6383" s="178"/>
      <c r="C6383" s="178"/>
      <c r="D6383" s="178"/>
      <c r="E6383" s="178"/>
      <c r="F6383" s="178"/>
      <c r="G6383" s="144"/>
    </row>
    <row r="6384" spans="1:7" ht="21" x14ac:dyDescent="0.2">
      <c r="A6384" s="317" t="s">
        <v>5074</v>
      </c>
      <c r="B6384" s="317"/>
      <c r="C6384" s="317"/>
      <c r="D6384" s="317"/>
      <c r="E6384" s="317"/>
      <c r="F6384" s="317"/>
      <c r="G6384" s="194" t="s">
        <v>4155</v>
      </c>
    </row>
    <row r="6385" spans="1:7" x14ac:dyDescent="0.2">
      <c r="G6385" s="144"/>
    </row>
    <row r="6386" spans="1:7" ht="21" x14ac:dyDescent="0.2">
      <c r="A6386" s="175" t="s">
        <v>4118</v>
      </c>
      <c r="B6386" s="174" t="s">
        <v>4117</v>
      </c>
      <c r="C6386" s="171" t="s">
        <v>4114</v>
      </c>
      <c r="D6386" s="171" t="s">
        <v>4113</v>
      </c>
      <c r="E6386" s="171" t="s">
        <v>4112</v>
      </c>
      <c r="F6386" s="182" t="s">
        <v>4116</v>
      </c>
      <c r="G6386" s="181" t="s">
        <v>4115</v>
      </c>
    </row>
    <row r="6387" spans="1:7" x14ac:dyDescent="0.2">
      <c r="A6387" s="162">
        <v>11</v>
      </c>
      <c r="B6387" s="128" t="s">
        <v>4146</v>
      </c>
      <c r="C6387" s="152">
        <v>8.56</v>
      </c>
      <c r="D6387" s="152">
        <v>18.649999999999999</v>
      </c>
      <c r="E6387" s="83">
        <v>117.99</v>
      </c>
      <c r="F6387" s="130">
        <v>0.18149999999999999</v>
      </c>
      <c r="G6387" s="161">
        <f>TRUNC(F6387*D6387,2)</f>
        <v>3.38</v>
      </c>
    </row>
    <row r="6388" spans="1:7" x14ac:dyDescent="0.2">
      <c r="A6388" s="149">
        <v>8</v>
      </c>
      <c r="B6388" s="138" t="s">
        <v>4141</v>
      </c>
      <c r="C6388" s="152">
        <v>5.65</v>
      </c>
      <c r="D6388" s="152">
        <v>12.31</v>
      </c>
      <c r="E6388" s="83">
        <v>117.99</v>
      </c>
      <c r="F6388" s="133">
        <v>0.18</v>
      </c>
      <c r="G6388" s="161">
        <f>TRUNC(F6388*D6388,2)</f>
        <v>2.21</v>
      </c>
    </row>
    <row r="6389" spans="1:7" x14ac:dyDescent="0.2">
      <c r="A6389" s="311" t="s">
        <v>4138</v>
      </c>
      <c r="B6389" s="311"/>
      <c r="C6389" s="311"/>
      <c r="D6389" s="311"/>
      <c r="E6389" s="311"/>
      <c r="F6389" s="311"/>
      <c r="G6389" s="155">
        <f>SUM(G6387:G6388)</f>
        <v>5.59</v>
      </c>
    </row>
    <row r="6390" spans="1:7" x14ac:dyDescent="0.2">
      <c r="G6390" s="144"/>
    </row>
    <row r="6391" spans="1:7" ht="21" x14ac:dyDescent="0.2">
      <c r="A6391" s="175" t="s">
        <v>4118</v>
      </c>
      <c r="B6391" s="174" t="s">
        <v>4130</v>
      </c>
      <c r="C6391" s="171" t="s">
        <v>4129</v>
      </c>
      <c r="D6391" s="171" t="s">
        <v>4128</v>
      </c>
      <c r="E6391" s="171" t="s">
        <v>4116</v>
      </c>
      <c r="F6391" s="173" t="s">
        <v>4127</v>
      </c>
      <c r="G6391" s="144"/>
    </row>
    <row r="6392" spans="1:7" ht="22.5" x14ac:dyDescent="0.2">
      <c r="A6392" s="132" t="s">
        <v>5075</v>
      </c>
      <c r="B6392" s="131" t="s">
        <v>1251</v>
      </c>
      <c r="C6392" s="130" t="s">
        <v>230</v>
      </c>
      <c r="D6392" s="130">
        <v>4.18</v>
      </c>
      <c r="E6392" s="130">
        <v>1</v>
      </c>
      <c r="F6392" s="127">
        <f>TRUNC(E6392*D6392,2)</f>
        <v>4.18</v>
      </c>
      <c r="G6392" s="144"/>
    </row>
    <row r="6393" spans="1:7" x14ac:dyDescent="0.2">
      <c r="A6393" s="311" t="s">
        <v>4125</v>
      </c>
      <c r="B6393" s="311"/>
      <c r="C6393" s="311"/>
      <c r="D6393" s="311"/>
      <c r="E6393" s="311"/>
      <c r="F6393" s="165">
        <f>SUM(F6392:F6392)</f>
        <v>4.18</v>
      </c>
      <c r="G6393" s="144"/>
    </row>
    <row r="6394" spans="1:7" x14ac:dyDescent="0.2">
      <c r="G6394" s="144"/>
    </row>
    <row r="6395" spans="1:7" x14ac:dyDescent="0.2">
      <c r="A6395" s="312" t="s">
        <v>4124</v>
      </c>
      <c r="B6395" s="312"/>
      <c r="C6395" s="312"/>
      <c r="D6395" s="312"/>
      <c r="E6395" s="312"/>
      <c r="F6395" s="173">
        <f>F6393+G6389</f>
        <v>9.77</v>
      </c>
      <c r="G6395" s="144"/>
    </row>
    <row r="6396" spans="1:7" x14ac:dyDescent="0.2">
      <c r="A6396" s="312" t="s">
        <v>4742</v>
      </c>
      <c r="B6396" s="312"/>
      <c r="C6396" s="312"/>
      <c r="D6396" s="312"/>
      <c r="E6396" s="313"/>
      <c r="F6396" s="180">
        <f>TRUNC('compos apresentar'!F6395*bdi!$D$19,2)</f>
        <v>1.98</v>
      </c>
      <c r="G6396" s="144"/>
    </row>
    <row r="6397" spans="1:7" x14ac:dyDescent="0.2">
      <c r="A6397" s="312" t="s">
        <v>4123</v>
      </c>
      <c r="B6397" s="312"/>
      <c r="C6397" s="312"/>
      <c r="D6397" s="312"/>
      <c r="E6397" s="312"/>
      <c r="F6397" s="179">
        <f>SUM(F6395:F6396)</f>
        <v>11.75</v>
      </c>
      <c r="G6397" s="144"/>
    </row>
    <row r="6398" spans="1:7" x14ac:dyDescent="0.2">
      <c r="A6398" s="178"/>
      <c r="B6398" s="178"/>
      <c r="C6398" s="178"/>
      <c r="D6398" s="178"/>
      <c r="E6398" s="178"/>
      <c r="F6398" s="178"/>
      <c r="G6398" s="144"/>
    </row>
    <row r="6399" spans="1:7" x14ac:dyDescent="0.2">
      <c r="A6399" s="178"/>
      <c r="B6399" s="178"/>
      <c r="C6399" s="178"/>
      <c r="D6399" s="178"/>
      <c r="E6399" s="178"/>
      <c r="F6399" s="178"/>
      <c r="G6399" s="144"/>
    </row>
    <row r="6400" spans="1:7" ht="21" x14ac:dyDescent="0.2">
      <c r="A6400" s="314" t="s">
        <v>4480</v>
      </c>
      <c r="B6400" s="314"/>
      <c r="C6400" s="314"/>
      <c r="D6400" s="314"/>
      <c r="E6400" s="314"/>
      <c r="F6400" s="314"/>
      <c r="G6400" s="175" t="s">
        <v>4155</v>
      </c>
    </row>
    <row r="6401" spans="1:7" x14ac:dyDescent="0.2">
      <c r="G6401" s="144"/>
    </row>
    <row r="6402" spans="1:7" ht="21" x14ac:dyDescent="0.2">
      <c r="A6402" s="175" t="s">
        <v>4118</v>
      </c>
      <c r="B6402" s="174" t="s">
        <v>4117</v>
      </c>
      <c r="C6402" s="171" t="s">
        <v>4114</v>
      </c>
      <c r="D6402" s="171" t="s">
        <v>4113</v>
      </c>
      <c r="E6402" s="171" t="s">
        <v>4112</v>
      </c>
      <c r="F6402" s="182" t="s">
        <v>4116</v>
      </c>
      <c r="G6402" s="181" t="s">
        <v>4115</v>
      </c>
    </row>
    <row r="6403" spans="1:7" x14ac:dyDescent="0.2">
      <c r="A6403" s="162">
        <v>8</v>
      </c>
      <c r="B6403" s="128" t="s">
        <v>4141</v>
      </c>
      <c r="C6403" s="152">
        <v>5.65</v>
      </c>
      <c r="D6403" s="152">
        <v>12.31</v>
      </c>
      <c r="E6403" s="83">
        <v>117.99</v>
      </c>
      <c r="F6403" s="127">
        <v>0.29099999999999998</v>
      </c>
      <c r="G6403" s="161">
        <f>TRUNC(F6403*D6403,2)</f>
        <v>3.58</v>
      </c>
    </row>
    <row r="6404" spans="1:7" x14ac:dyDescent="0.2">
      <c r="A6404" s="149">
        <v>11</v>
      </c>
      <c r="B6404" s="138" t="s">
        <v>4146</v>
      </c>
      <c r="C6404" s="152">
        <v>8.56</v>
      </c>
      <c r="D6404" s="152">
        <v>18.649999999999999</v>
      </c>
      <c r="E6404" s="83">
        <v>117.99</v>
      </c>
      <c r="F6404" s="137">
        <v>0.57599999999999996</v>
      </c>
      <c r="G6404" s="161">
        <f>TRUNC(F6404*D6404,2)</f>
        <v>10.74</v>
      </c>
    </row>
    <row r="6405" spans="1:7" x14ac:dyDescent="0.2">
      <c r="A6405" s="311" t="s">
        <v>4138</v>
      </c>
      <c r="B6405" s="311"/>
      <c r="C6405" s="311"/>
      <c r="D6405" s="311"/>
      <c r="E6405" s="311"/>
      <c r="F6405" s="311"/>
      <c r="G6405" s="155">
        <f>SUM(G6403:G6404)</f>
        <v>14.32</v>
      </c>
    </row>
    <row r="6406" spans="1:7" x14ac:dyDescent="0.2">
      <c r="G6406" s="144"/>
    </row>
    <row r="6407" spans="1:7" ht="21" x14ac:dyDescent="0.2">
      <c r="A6407" s="175" t="s">
        <v>4118</v>
      </c>
      <c r="B6407" s="174" t="s">
        <v>4130</v>
      </c>
      <c r="C6407" s="171" t="s">
        <v>4129</v>
      </c>
      <c r="D6407" s="171" t="s">
        <v>4128</v>
      </c>
      <c r="E6407" s="171" t="s">
        <v>4116</v>
      </c>
      <c r="F6407" s="173" t="s">
        <v>4127</v>
      </c>
      <c r="G6407" s="144"/>
    </row>
    <row r="6408" spans="1:7" x14ac:dyDescent="0.2">
      <c r="A6408" s="129" t="s">
        <v>4482</v>
      </c>
      <c r="B6408" s="128" t="s">
        <v>4481</v>
      </c>
      <c r="C6408" s="127" t="s">
        <v>3287</v>
      </c>
      <c r="D6408" s="127">
        <v>20</v>
      </c>
      <c r="E6408" s="127">
        <v>1</v>
      </c>
      <c r="F6408" s="127">
        <f>TRUNC(E6408*D6408,2)</f>
        <v>20</v>
      </c>
      <c r="G6408" s="144"/>
    </row>
    <row r="6409" spans="1:7" x14ac:dyDescent="0.2">
      <c r="A6409" s="311" t="s">
        <v>4125</v>
      </c>
      <c r="B6409" s="311"/>
      <c r="C6409" s="311"/>
      <c r="D6409" s="311"/>
      <c r="E6409" s="311"/>
      <c r="F6409" s="165">
        <f>SUM(F6408)</f>
        <v>20</v>
      </c>
      <c r="G6409" s="144"/>
    </row>
    <row r="6410" spans="1:7" x14ac:dyDescent="0.2">
      <c r="G6410" s="144"/>
    </row>
    <row r="6411" spans="1:7" x14ac:dyDescent="0.2">
      <c r="A6411" s="312" t="s">
        <v>4124</v>
      </c>
      <c r="B6411" s="312"/>
      <c r="C6411" s="312"/>
      <c r="D6411" s="312"/>
      <c r="E6411" s="312"/>
      <c r="F6411" s="173">
        <f>F6409+G6405</f>
        <v>34.32</v>
      </c>
      <c r="G6411" s="144"/>
    </row>
    <row r="6412" spans="1:7" ht="12.75" customHeight="1" x14ac:dyDescent="0.2">
      <c r="A6412" s="312" t="s">
        <v>4742</v>
      </c>
      <c r="B6412" s="312"/>
      <c r="C6412" s="312"/>
      <c r="D6412" s="312"/>
      <c r="E6412" s="313"/>
      <c r="F6412" s="180">
        <f>TRUNC('compos apresentar'!F6411*bdi!$D$19,2)</f>
        <v>6.98</v>
      </c>
      <c r="G6412" s="144"/>
    </row>
    <row r="6413" spans="1:7" x14ac:dyDescent="0.2">
      <c r="A6413" s="312" t="s">
        <v>4123</v>
      </c>
      <c r="B6413" s="312"/>
      <c r="C6413" s="312"/>
      <c r="D6413" s="312"/>
      <c r="E6413" s="312"/>
      <c r="F6413" s="179">
        <f>SUM(F6411:F6412)</f>
        <v>41.3</v>
      </c>
      <c r="G6413" s="144"/>
    </row>
    <row r="6414" spans="1:7" x14ac:dyDescent="0.2">
      <c r="A6414" s="178"/>
      <c r="B6414" s="178"/>
      <c r="C6414" s="178"/>
      <c r="D6414" s="178"/>
      <c r="E6414" s="178"/>
      <c r="F6414" s="178"/>
      <c r="G6414" s="144"/>
    </row>
    <row r="6415" spans="1:7" x14ac:dyDescent="0.2">
      <c r="G6415" s="144"/>
    </row>
    <row r="6416" spans="1:7" ht="21" x14ac:dyDescent="0.2">
      <c r="A6416" s="314" t="s">
        <v>4479</v>
      </c>
      <c r="B6416" s="314"/>
      <c r="C6416" s="314"/>
      <c r="D6416" s="314"/>
      <c r="E6416" s="314"/>
      <c r="F6416" s="314"/>
      <c r="G6416" s="175" t="s">
        <v>4155</v>
      </c>
    </row>
    <row r="6417" spans="1:7" x14ac:dyDescent="0.2">
      <c r="G6417" s="144"/>
    </row>
    <row r="6418" spans="1:7" ht="21" x14ac:dyDescent="0.2">
      <c r="A6418" s="175" t="s">
        <v>4118</v>
      </c>
      <c r="B6418" s="174" t="s">
        <v>4117</v>
      </c>
      <c r="C6418" s="171" t="s">
        <v>4114</v>
      </c>
      <c r="D6418" s="171" t="s">
        <v>4113</v>
      </c>
      <c r="E6418" s="171" t="s">
        <v>4112</v>
      </c>
      <c r="F6418" s="182" t="s">
        <v>4116</v>
      </c>
      <c r="G6418" s="181" t="s">
        <v>4115</v>
      </c>
    </row>
    <row r="6419" spans="1:7" x14ac:dyDescent="0.2">
      <c r="A6419" s="162">
        <v>8</v>
      </c>
      <c r="B6419" s="128" t="s">
        <v>4141</v>
      </c>
      <c r="C6419" s="152">
        <v>5.65</v>
      </c>
      <c r="D6419" s="152">
        <v>12.31</v>
      </c>
      <c r="E6419" s="83">
        <v>117.99</v>
      </c>
      <c r="F6419" s="127">
        <v>0.46600000000000003</v>
      </c>
      <c r="G6419" s="161">
        <f>TRUNC(F6419*D6419,2)</f>
        <v>5.73</v>
      </c>
    </row>
    <row r="6420" spans="1:7" x14ac:dyDescent="0.2">
      <c r="A6420" s="149">
        <v>11</v>
      </c>
      <c r="B6420" s="138" t="s">
        <v>4146</v>
      </c>
      <c r="C6420" s="152">
        <v>8.56</v>
      </c>
      <c r="D6420" s="152">
        <v>18.649999999999999</v>
      </c>
      <c r="E6420" s="83">
        <v>117.99</v>
      </c>
      <c r="F6420" s="137">
        <v>0.46100000000000002</v>
      </c>
      <c r="G6420" s="161">
        <f>TRUNC(F6420*D6420,2)</f>
        <v>8.59</v>
      </c>
    </row>
    <row r="6421" spans="1:7" x14ac:dyDescent="0.2">
      <c r="A6421" s="311" t="s">
        <v>4138</v>
      </c>
      <c r="B6421" s="311"/>
      <c r="C6421" s="311"/>
      <c r="D6421" s="311"/>
      <c r="E6421" s="311"/>
      <c r="F6421" s="311"/>
      <c r="G6421" s="155">
        <f>SUM(G6419:G6420)</f>
        <v>14.32</v>
      </c>
    </row>
    <row r="6422" spans="1:7" x14ac:dyDescent="0.2">
      <c r="G6422" s="144"/>
    </row>
    <row r="6423" spans="1:7" ht="21" x14ac:dyDescent="0.2">
      <c r="A6423" s="175" t="s">
        <v>4118</v>
      </c>
      <c r="B6423" s="174" t="s">
        <v>4130</v>
      </c>
      <c r="C6423" s="171" t="s">
        <v>4129</v>
      </c>
      <c r="D6423" s="171" t="s">
        <v>4128</v>
      </c>
      <c r="E6423" s="171" t="s">
        <v>4116</v>
      </c>
      <c r="F6423" s="173" t="s">
        <v>4127</v>
      </c>
      <c r="G6423" s="144"/>
    </row>
    <row r="6424" spans="1:7" x14ac:dyDescent="0.2">
      <c r="A6424" s="129" t="s">
        <v>3863</v>
      </c>
      <c r="B6424" s="128" t="s">
        <v>3862</v>
      </c>
      <c r="C6424" s="127" t="s">
        <v>3287</v>
      </c>
      <c r="D6424" s="127">
        <v>13.3</v>
      </c>
      <c r="E6424" s="127">
        <v>1</v>
      </c>
      <c r="F6424" s="127">
        <f>TRUNC(E6424*D6424,2)</f>
        <v>13.3</v>
      </c>
      <c r="G6424" s="144"/>
    </row>
    <row r="6425" spans="1:7" x14ac:dyDescent="0.2">
      <c r="A6425" s="311" t="s">
        <v>4125</v>
      </c>
      <c r="B6425" s="311"/>
      <c r="C6425" s="311"/>
      <c r="D6425" s="311"/>
      <c r="E6425" s="311"/>
      <c r="F6425" s="165">
        <f>SUM(F6424)</f>
        <v>13.3</v>
      </c>
      <c r="G6425" s="144"/>
    </row>
    <row r="6426" spans="1:7" x14ac:dyDescent="0.2">
      <c r="G6426" s="144"/>
    </row>
    <row r="6427" spans="1:7" x14ac:dyDescent="0.2">
      <c r="A6427" s="312" t="s">
        <v>4124</v>
      </c>
      <c r="B6427" s="312"/>
      <c r="C6427" s="312"/>
      <c r="D6427" s="312"/>
      <c r="E6427" s="312"/>
      <c r="F6427" s="173">
        <f>F6425+G6421</f>
        <v>27.62</v>
      </c>
      <c r="G6427" s="144"/>
    </row>
    <row r="6428" spans="1:7" ht="12.75" customHeight="1" x14ac:dyDescent="0.2">
      <c r="A6428" s="312" t="s">
        <v>4742</v>
      </c>
      <c r="B6428" s="312"/>
      <c r="C6428" s="312"/>
      <c r="D6428" s="312"/>
      <c r="E6428" s="313"/>
      <c r="F6428" s="180">
        <f>TRUNC('compos apresentar'!F6427*bdi!$D$19,2)</f>
        <v>5.61</v>
      </c>
      <c r="G6428" s="144"/>
    </row>
    <row r="6429" spans="1:7" x14ac:dyDescent="0.2">
      <c r="A6429" s="312" t="s">
        <v>4123</v>
      </c>
      <c r="B6429" s="312"/>
      <c r="C6429" s="312"/>
      <c r="D6429" s="312"/>
      <c r="E6429" s="312"/>
      <c r="F6429" s="179">
        <f>SUM(F6427:F6428)</f>
        <v>33.230000000000004</v>
      </c>
      <c r="G6429" s="144"/>
    </row>
    <row r="6430" spans="1:7" x14ac:dyDescent="0.2">
      <c r="G6430" s="144"/>
    </row>
    <row r="6431" spans="1:7" ht="21" x14ac:dyDescent="0.2">
      <c r="A6431" s="314" t="s">
        <v>4478</v>
      </c>
      <c r="B6431" s="314"/>
      <c r="C6431" s="314"/>
      <c r="D6431" s="314"/>
      <c r="E6431" s="314"/>
      <c r="F6431" s="314"/>
      <c r="G6431" s="175" t="s">
        <v>4155</v>
      </c>
    </row>
    <row r="6432" spans="1:7" x14ac:dyDescent="0.2">
      <c r="G6432" s="144"/>
    </row>
    <row r="6433" spans="1:7" ht="21" x14ac:dyDescent="0.2">
      <c r="A6433" s="175" t="s">
        <v>4118</v>
      </c>
      <c r="B6433" s="174" t="s">
        <v>4117</v>
      </c>
      <c r="C6433" s="171" t="s">
        <v>4114</v>
      </c>
      <c r="D6433" s="171" t="s">
        <v>4113</v>
      </c>
      <c r="E6433" s="171" t="s">
        <v>4112</v>
      </c>
      <c r="F6433" s="182" t="s">
        <v>4116</v>
      </c>
      <c r="G6433" s="181" t="s">
        <v>4115</v>
      </c>
    </row>
    <row r="6434" spans="1:7" x14ac:dyDescent="0.2">
      <c r="A6434" s="162">
        <v>8</v>
      </c>
      <c r="B6434" s="128" t="s">
        <v>4141</v>
      </c>
      <c r="C6434" s="152">
        <v>5.65</v>
      </c>
      <c r="D6434" s="152">
        <v>12.31</v>
      </c>
      <c r="E6434" s="83">
        <v>117.99</v>
      </c>
      <c r="F6434" s="127">
        <v>0.371</v>
      </c>
      <c r="G6434" s="161">
        <f>TRUNC(F6434*D6434,2)</f>
        <v>4.5599999999999996</v>
      </c>
    </row>
    <row r="6435" spans="1:7" x14ac:dyDescent="0.2">
      <c r="A6435" s="149">
        <v>11</v>
      </c>
      <c r="B6435" s="138" t="s">
        <v>4146</v>
      </c>
      <c r="C6435" s="152">
        <v>8.56</v>
      </c>
      <c r="D6435" s="152">
        <v>18.649999999999999</v>
      </c>
      <c r="E6435" s="83">
        <v>117.99</v>
      </c>
      <c r="F6435" s="137">
        <v>0.373</v>
      </c>
      <c r="G6435" s="161">
        <f>TRUNC(F6435*D6435,2)</f>
        <v>6.95</v>
      </c>
    </row>
    <row r="6436" spans="1:7" x14ac:dyDescent="0.2">
      <c r="A6436" s="311" t="s">
        <v>4138</v>
      </c>
      <c r="B6436" s="311"/>
      <c r="C6436" s="311"/>
      <c r="D6436" s="311"/>
      <c r="E6436" s="311"/>
      <c r="F6436" s="311"/>
      <c r="G6436" s="155">
        <f>SUM(G6434:G6435)</f>
        <v>11.51</v>
      </c>
    </row>
    <row r="6437" spans="1:7" x14ac:dyDescent="0.2">
      <c r="G6437" s="144"/>
    </row>
    <row r="6438" spans="1:7" ht="21" x14ac:dyDescent="0.2">
      <c r="A6438" s="175" t="s">
        <v>4118</v>
      </c>
      <c r="B6438" s="174" t="s">
        <v>4130</v>
      </c>
      <c r="C6438" s="171" t="s">
        <v>4129</v>
      </c>
      <c r="D6438" s="171" t="s">
        <v>4128</v>
      </c>
      <c r="E6438" s="171" t="s">
        <v>4116</v>
      </c>
      <c r="F6438" s="173" t="s">
        <v>4127</v>
      </c>
      <c r="G6438" s="144"/>
    </row>
    <row r="6439" spans="1:7" x14ac:dyDescent="0.2">
      <c r="A6439" s="129" t="s">
        <v>3859</v>
      </c>
      <c r="B6439" s="128" t="s">
        <v>3858</v>
      </c>
      <c r="C6439" s="127" t="s">
        <v>3287</v>
      </c>
      <c r="D6439" s="127">
        <v>11.4</v>
      </c>
      <c r="E6439" s="127">
        <v>1</v>
      </c>
      <c r="F6439" s="127">
        <f>TRUNC(E6439*D6439,2)</f>
        <v>11.4</v>
      </c>
      <c r="G6439" s="144"/>
    </row>
    <row r="6440" spans="1:7" x14ac:dyDescent="0.2">
      <c r="A6440" s="311" t="s">
        <v>4125</v>
      </c>
      <c r="B6440" s="311"/>
      <c r="C6440" s="311"/>
      <c r="D6440" s="311"/>
      <c r="E6440" s="311"/>
      <c r="F6440" s="165">
        <f>SUM(F6439)</f>
        <v>11.4</v>
      </c>
      <c r="G6440" s="144"/>
    </row>
    <row r="6441" spans="1:7" x14ac:dyDescent="0.2">
      <c r="G6441" s="144"/>
    </row>
    <row r="6442" spans="1:7" x14ac:dyDescent="0.2">
      <c r="A6442" s="312" t="s">
        <v>4124</v>
      </c>
      <c r="B6442" s="312"/>
      <c r="C6442" s="312"/>
      <c r="D6442" s="312"/>
      <c r="E6442" s="312"/>
      <c r="F6442" s="173">
        <f>F6440+G6436</f>
        <v>22.91</v>
      </c>
      <c r="G6442" s="144"/>
    </row>
    <row r="6443" spans="1:7" ht="12.75" customHeight="1" x14ac:dyDescent="0.2">
      <c r="A6443" s="312" t="s">
        <v>4742</v>
      </c>
      <c r="B6443" s="312"/>
      <c r="C6443" s="312"/>
      <c r="D6443" s="312"/>
      <c r="E6443" s="313"/>
      <c r="F6443" s="180">
        <f>TRUNC('compos apresentar'!F6442*bdi!$D$19,2)</f>
        <v>4.6500000000000004</v>
      </c>
      <c r="G6443" s="144"/>
    </row>
    <row r="6444" spans="1:7" x14ac:dyDescent="0.2">
      <c r="A6444" s="312" t="s">
        <v>4123</v>
      </c>
      <c r="B6444" s="312"/>
      <c r="C6444" s="312"/>
      <c r="D6444" s="312"/>
      <c r="E6444" s="312"/>
      <c r="F6444" s="179">
        <f>SUM(F6442:F6443)</f>
        <v>27.560000000000002</v>
      </c>
      <c r="G6444" s="144"/>
    </row>
    <row r="6445" spans="1:7" x14ac:dyDescent="0.2">
      <c r="G6445" s="144"/>
    </row>
    <row r="6446" spans="1:7" x14ac:dyDescent="0.2">
      <c r="G6446" s="144"/>
    </row>
    <row r="6447" spans="1:7" ht="21" x14ac:dyDescent="0.2">
      <c r="A6447" s="314" t="s">
        <v>4477</v>
      </c>
      <c r="B6447" s="314"/>
      <c r="C6447" s="314"/>
      <c r="D6447" s="314"/>
      <c r="E6447" s="314"/>
      <c r="F6447" s="314"/>
      <c r="G6447" s="175" t="s">
        <v>4155</v>
      </c>
    </row>
    <row r="6448" spans="1:7" x14ac:dyDescent="0.2">
      <c r="G6448" s="144"/>
    </row>
    <row r="6449" spans="1:7" ht="21" x14ac:dyDescent="0.2">
      <c r="A6449" s="175" t="s">
        <v>4118</v>
      </c>
      <c r="B6449" s="174" t="s">
        <v>4117</v>
      </c>
      <c r="C6449" s="171" t="s">
        <v>4114</v>
      </c>
      <c r="D6449" s="171" t="s">
        <v>4113</v>
      </c>
      <c r="E6449" s="171" t="s">
        <v>4112</v>
      </c>
      <c r="F6449" s="182" t="s">
        <v>4116</v>
      </c>
      <c r="G6449" s="181" t="s">
        <v>4115</v>
      </c>
    </row>
    <row r="6450" spans="1:7" x14ac:dyDescent="0.2">
      <c r="A6450" s="162">
        <v>11</v>
      </c>
      <c r="B6450" s="128" t="s">
        <v>4146</v>
      </c>
      <c r="C6450" s="152">
        <v>8.56</v>
      </c>
      <c r="D6450" s="152">
        <v>18.649999999999999</v>
      </c>
      <c r="E6450" s="83">
        <v>117.99</v>
      </c>
      <c r="F6450" s="127">
        <v>0.29299999999999998</v>
      </c>
      <c r="G6450" s="161">
        <f>TRUNC(F6450*D6450,2)</f>
        <v>5.46</v>
      </c>
    </row>
    <row r="6451" spans="1:7" x14ac:dyDescent="0.2">
      <c r="A6451" s="149">
        <v>8</v>
      </c>
      <c r="B6451" s="138" t="s">
        <v>4141</v>
      </c>
      <c r="C6451" s="152">
        <v>5.65</v>
      </c>
      <c r="D6451" s="152">
        <v>12.31</v>
      </c>
      <c r="E6451" s="83">
        <v>117.99</v>
      </c>
      <c r="F6451" s="137">
        <v>0.28999999999999998</v>
      </c>
      <c r="G6451" s="161">
        <f>TRUNC(F6451*D6451,2)</f>
        <v>3.56</v>
      </c>
    </row>
    <row r="6452" spans="1:7" x14ac:dyDescent="0.2">
      <c r="A6452" s="311" t="s">
        <v>4138</v>
      </c>
      <c r="B6452" s="311"/>
      <c r="C6452" s="311"/>
      <c r="D6452" s="311"/>
      <c r="E6452" s="311"/>
      <c r="F6452" s="311"/>
      <c r="G6452" s="155">
        <f>SUM(G6450:G6451)</f>
        <v>9.02</v>
      </c>
    </row>
    <row r="6453" spans="1:7" x14ac:dyDescent="0.2">
      <c r="G6453" s="144"/>
    </row>
    <row r="6454" spans="1:7" ht="21" x14ac:dyDescent="0.2">
      <c r="A6454" s="175" t="s">
        <v>4118</v>
      </c>
      <c r="B6454" s="174" t="s">
        <v>4130</v>
      </c>
      <c r="C6454" s="171" t="s">
        <v>4129</v>
      </c>
      <c r="D6454" s="171" t="s">
        <v>4128</v>
      </c>
      <c r="E6454" s="171" t="s">
        <v>4116</v>
      </c>
      <c r="F6454" s="173" t="s">
        <v>4127</v>
      </c>
      <c r="G6454" s="144"/>
    </row>
    <row r="6455" spans="1:7" x14ac:dyDescent="0.2">
      <c r="A6455" s="129" t="s">
        <v>3861</v>
      </c>
      <c r="B6455" s="128" t="s">
        <v>3860</v>
      </c>
      <c r="C6455" s="127" t="s">
        <v>3287</v>
      </c>
      <c r="D6455" s="127">
        <v>7.37</v>
      </c>
      <c r="E6455" s="127">
        <v>1</v>
      </c>
      <c r="F6455" s="127">
        <f>TRUNC(E6455*D6455,2)</f>
        <v>7.37</v>
      </c>
      <c r="G6455" s="144"/>
    </row>
    <row r="6456" spans="1:7" x14ac:dyDescent="0.2">
      <c r="A6456" s="311" t="s">
        <v>4125</v>
      </c>
      <c r="B6456" s="311"/>
      <c r="C6456" s="311"/>
      <c r="D6456" s="311"/>
      <c r="E6456" s="311"/>
      <c r="F6456" s="165">
        <f>SUM(F6455)</f>
        <v>7.37</v>
      </c>
      <c r="G6456" s="144"/>
    </row>
    <row r="6457" spans="1:7" x14ac:dyDescent="0.2">
      <c r="G6457" s="144"/>
    </row>
    <row r="6458" spans="1:7" x14ac:dyDescent="0.2">
      <c r="A6458" s="312" t="s">
        <v>4124</v>
      </c>
      <c r="B6458" s="312"/>
      <c r="C6458" s="312"/>
      <c r="D6458" s="312"/>
      <c r="E6458" s="312"/>
      <c r="F6458" s="173">
        <f>F6456+G6452</f>
        <v>16.39</v>
      </c>
      <c r="G6458" s="144"/>
    </row>
    <row r="6459" spans="1:7" ht="12.75" customHeight="1" x14ac:dyDescent="0.2">
      <c r="A6459" s="312" t="s">
        <v>4742</v>
      </c>
      <c r="B6459" s="312"/>
      <c r="C6459" s="312"/>
      <c r="D6459" s="312"/>
      <c r="E6459" s="313"/>
      <c r="F6459" s="180">
        <f>TRUNC('compos apresentar'!F6458*bdi!$D$19,2)</f>
        <v>3.33</v>
      </c>
      <c r="G6459" s="144"/>
    </row>
    <row r="6460" spans="1:7" x14ac:dyDescent="0.2">
      <c r="A6460" s="312" t="s">
        <v>4123</v>
      </c>
      <c r="B6460" s="312"/>
      <c r="C6460" s="312"/>
      <c r="D6460" s="312"/>
      <c r="E6460" s="312"/>
      <c r="F6460" s="179">
        <f>SUM(F6458:F6459)</f>
        <v>19.72</v>
      </c>
      <c r="G6460" s="144"/>
    </row>
    <row r="6461" spans="1:7" x14ac:dyDescent="0.2">
      <c r="G6461" s="144"/>
    </row>
    <row r="6462" spans="1:7" x14ac:dyDescent="0.2">
      <c r="G6462" s="144"/>
    </row>
    <row r="6463" spans="1:7" x14ac:dyDescent="0.2">
      <c r="G6463" s="144"/>
    </row>
    <row r="6464" spans="1:7" ht="21" x14ac:dyDescent="0.2">
      <c r="A6464" s="314" t="s">
        <v>4476</v>
      </c>
      <c r="B6464" s="314"/>
      <c r="C6464" s="314"/>
      <c r="D6464" s="314"/>
      <c r="E6464" s="314"/>
      <c r="F6464" s="314"/>
      <c r="G6464" s="175" t="s">
        <v>4155</v>
      </c>
    </row>
    <row r="6465" spans="1:7" x14ac:dyDescent="0.2">
      <c r="G6465" s="144"/>
    </row>
    <row r="6466" spans="1:7" ht="21" x14ac:dyDescent="0.2">
      <c r="A6466" s="175" t="s">
        <v>4118</v>
      </c>
      <c r="B6466" s="174" t="s">
        <v>4117</v>
      </c>
      <c r="C6466" s="171" t="s">
        <v>4114</v>
      </c>
      <c r="D6466" s="171" t="s">
        <v>4113</v>
      </c>
      <c r="E6466" s="171" t="s">
        <v>4112</v>
      </c>
      <c r="F6466" s="182" t="s">
        <v>4116</v>
      </c>
      <c r="G6466" s="181" t="s">
        <v>4115</v>
      </c>
    </row>
    <row r="6467" spans="1:7" x14ac:dyDescent="0.2">
      <c r="A6467" s="162">
        <v>11</v>
      </c>
      <c r="B6467" s="128" t="s">
        <v>4146</v>
      </c>
      <c r="C6467" s="152">
        <v>8.56</v>
      </c>
      <c r="D6467" s="152">
        <v>18.649999999999999</v>
      </c>
      <c r="E6467" s="83">
        <v>117.99</v>
      </c>
      <c r="F6467" s="127">
        <v>1.4</v>
      </c>
      <c r="G6467" s="161">
        <f>TRUNC(F6467*D6467,2)</f>
        <v>26.11</v>
      </c>
    </row>
    <row r="6468" spans="1:7" x14ac:dyDescent="0.2">
      <c r="A6468" s="149">
        <v>18</v>
      </c>
      <c r="B6468" s="138" t="s">
        <v>4271</v>
      </c>
      <c r="C6468" s="148">
        <v>8.56</v>
      </c>
      <c r="D6468" s="148">
        <v>18.649999999999999</v>
      </c>
      <c r="E6468" s="83">
        <v>117.99</v>
      </c>
      <c r="F6468" s="137">
        <v>0.70399999999999996</v>
      </c>
      <c r="G6468" s="161">
        <f>TRUNC(F6468*D6468,2)</f>
        <v>13.12</v>
      </c>
    </row>
    <row r="6469" spans="1:7" x14ac:dyDescent="0.2">
      <c r="A6469" s="149">
        <v>4</v>
      </c>
      <c r="B6469" s="138" t="s">
        <v>4262</v>
      </c>
      <c r="C6469" s="152">
        <v>8.56</v>
      </c>
      <c r="D6469" s="152">
        <v>18.649999999999999</v>
      </c>
      <c r="E6469" s="83">
        <v>117.99</v>
      </c>
      <c r="F6469" s="137">
        <v>1.361</v>
      </c>
      <c r="G6469" s="161">
        <f>TRUNC(F6469*D6469,2)</f>
        <v>25.38</v>
      </c>
    </row>
    <row r="6470" spans="1:7" x14ac:dyDescent="0.2">
      <c r="A6470" s="149">
        <v>5</v>
      </c>
      <c r="B6470" s="138" t="s">
        <v>4140</v>
      </c>
      <c r="C6470" s="148">
        <v>5.12</v>
      </c>
      <c r="D6470" s="148">
        <v>11.16</v>
      </c>
      <c r="E6470" s="83">
        <v>117.99</v>
      </c>
      <c r="F6470" s="137">
        <v>2.0299999999999998</v>
      </c>
      <c r="G6470" s="161">
        <f>TRUNC(F6470*D6470,2)</f>
        <v>22.65</v>
      </c>
    </row>
    <row r="6471" spans="1:7" x14ac:dyDescent="0.2">
      <c r="A6471" s="149">
        <v>8</v>
      </c>
      <c r="B6471" s="138" t="s">
        <v>4141</v>
      </c>
      <c r="C6471" s="152">
        <v>5.65</v>
      </c>
      <c r="D6471" s="152">
        <v>12.31</v>
      </c>
      <c r="E6471" s="83">
        <v>117.99</v>
      </c>
      <c r="F6471" s="137">
        <v>1.67</v>
      </c>
      <c r="G6471" s="161">
        <f>TRUNC(F6471*D6471,2)</f>
        <v>20.55</v>
      </c>
    </row>
    <row r="6472" spans="1:7" x14ac:dyDescent="0.2">
      <c r="A6472" s="311" t="s">
        <v>4138</v>
      </c>
      <c r="B6472" s="311"/>
      <c r="C6472" s="311"/>
      <c r="D6472" s="311"/>
      <c r="E6472" s="311"/>
      <c r="F6472" s="311"/>
      <c r="G6472" s="155">
        <f>SUM(G6467:G6471)</f>
        <v>107.80999999999999</v>
      </c>
    </row>
    <row r="6473" spans="1:7" x14ac:dyDescent="0.2">
      <c r="G6473" s="144"/>
    </row>
    <row r="6474" spans="1:7" ht="21" x14ac:dyDescent="0.2">
      <c r="A6474" s="175" t="s">
        <v>4118</v>
      </c>
      <c r="B6474" s="174" t="s">
        <v>4130</v>
      </c>
      <c r="C6474" s="171" t="s">
        <v>4129</v>
      </c>
      <c r="D6474" s="171" t="s">
        <v>4128</v>
      </c>
      <c r="E6474" s="171" t="s">
        <v>4116</v>
      </c>
      <c r="F6474" s="173" t="s">
        <v>4127</v>
      </c>
      <c r="G6474" s="144"/>
    </row>
    <row r="6475" spans="1:7" ht="67.5" x14ac:dyDescent="0.2">
      <c r="A6475" s="129">
        <v>2788</v>
      </c>
      <c r="B6475" s="128" t="s">
        <v>3995</v>
      </c>
      <c r="C6475" s="127" t="s">
        <v>3287</v>
      </c>
      <c r="D6475" s="127">
        <v>2.41</v>
      </c>
      <c r="E6475" s="127">
        <v>3.2000000000000002E-3</v>
      </c>
      <c r="F6475" s="127">
        <f t="shared" ref="F6475:F6490" si="56">TRUNC(E6475*D6475,2)</f>
        <v>0</v>
      </c>
      <c r="G6475" s="144"/>
    </row>
    <row r="6476" spans="1:7" x14ac:dyDescent="0.2">
      <c r="A6476" s="139" t="s">
        <v>4154</v>
      </c>
      <c r="B6476" s="138" t="s">
        <v>4153</v>
      </c>
      <c r="C6476" s="137" t="s">
        <v>3290</v>
      </c>
      <c r="D6476" s="137">
        <v>0.38</v>
      </c>
      <c r="E6476" s="137">
        <v>9.0478000000000005</v>
      </c>
      <c r="F6476" s="127">
        <f t="shared" si="56"/>
        <v>3.43</v>
      </c>
      <c r="G6476" s="144"/>
    </row>
    <row r="6477" spans="1:7" ht="33.75" x14ac:dyDescent="0.2">
      <c r="A6477" s="139" t="s">
        <v>3857</v>
      </c>
      <c r="B6477" s="138" t="s">
        <v>3856</v>
      </c>
      <c r="C6477" s="137" t="s">
        <v>3287</v>
      </c>
      <c r="D6477" s="137">
        <v>117.57</v>
      </c>
      <c r="E6477" s="137">
        <v>1</v>
      </c>
      <c r="F6477" s="127">
        <f t="shared" si="56"/>
        <v>117.57</v>
      </c>
      <c r="G6477" s="144"/>
    </row>
    <row r="6478" spans="1:7" x14ac:dyDescent="0.2">
      <c r="A6478" s="139">
        <v>1672</v>
      </c>
      <c r="B6478" s="138" t="s">
        <v>4270</v>
      </c>
      <c r="C6478" s="137" t="s">
        <v>3287</v>
      </c>
      <c r="D6478" s="137">
        <v>2.3199999999999998</v>
      </c>
      <c r="E6478" s="137">
        <v>0.11</v>
      </c>
      <c r="F6478" s="127">
        <f t="shared" si="56"/>
        <v>0.25</v>
      </c>
      <c r="G6478" s="144"/>
    </row>
    <row r="6479" spans="1:7" x14ac:dyDescent="0.2">
      <c r="A6479" s="139">
        <v>1674</v>
      </c>
      <c r="B6479" s="138" t="s">
        <v>4369</v>
      </c>
      <c r="C6479" s="137" t="s">
        <v>3287</v>
      </c>
      <c r="D6479" s="137">
        <v>0.92</v>
      </c>
      <c r="E6479" s="137">
        <v>0.12</v>
      </c>
      <c r="F6479" s="127">
        <f t="shared" si="56"/>
        <v>0.11</v>
      </c>
      <c r="G6479" s="144"/>
    </row>
    <row r="6480" spans="1:7" x14ac:dyDescent="0.2">
      <c r="A6480" s="139">
        <v>1970</v>
      </c>
      <c r="B6480" s="138" t="s">
        <v>3395</v>
      </c>
      <c r="C6480" s="137" t="s">
        <v>3308</v>
      </c>
      <c r="D6480" s="137">
        <v>17.73</v>
      </c>
      <c r="E6480" s="137">
        <v>0.02</v>
      </c>
      <c r="F6480" s="127">
        <f t="shared" si="56"/>
        <v>0.35</v>
      </c>
      <c r="G6480" s="144"/>
    </row>
    <row r="6481" spans="1:7" x14ac:dyDescent="0.2">
      <c r="A6481" s="139">
        <v>2294</v>
      </c>
      <c r="B6481" s="138" t="s">
        <v>3746</v>
      </c>
      <c r="C6481" s="137" t="s">
        <v>3308</v>
      </c>
      <c r="D6481" s="137">
        <v>7.85</v>
      </c>
      <c r="E6481" s="137">
        <v>0.14000000000000001</v>
      </c>
      <c r="F6481" s="127">
        <f t="shared" si="56"/>
        <v>1.0900000000000001</v>
      </c>
      <c r="G6481" s="144"/>
    </row>
    <row r="6482" spans="1:7" x14ac:dyDescent="0.2">
      <c r="A6482" s="139">
        <v>2051</v>
      </c>
      <c r="B6482" s="138" t="s">
        <v>3682</v>
      </c>
      <c r="C6482" s="137" t="s">
        <v>3308</v>
      </c>
      <c r="D6482" s="137">
        <v>22.51</v>
      </c>
      <c r="E6482" s="137">
        <v>0.26</v>
      </c>
      <c r="F6482" s="127">
        <f t="shared" si="56"/>
        <v>5.85</v>
      </c>
      <c r="G6482" s="144"/>
    </row>
    <row r="6483" spans="1:7" x14ac:dyDescent="0.2">
      <c r="A6483" s="139">
        <v>2054</v>
      </c>
      <c r="B6483" s="138" t="s">
        <v>3683</v>
      </c>
      <c r="C6483" s="137" t="s">
        <v>3308</v>
      </c>
      <c r="D6483" s="137">
        <v>36.53</v>
      </c>
      <c r="E6483" s="137">
        <v>0.06</v>
      </c>
      <c r="F6483" s="127">
        <f t="shared" si="56"/>
        <v>2.19</v>
      </c>
      <c r="G6483" s="144"/>
    </row>
    <row r="6484" spans="1:7" x14ac:dyDescent="0.2">
      <c r="A6484" s="139">
        <v>2034</v>
      </c>
      <c r="B6484" s="138" t="s">
        <v>3686</v>
      </c>
      <c r="C6484" s="137" t="s">
        <v>3287</v>
      </c>
      <c r="D6484" s="137">
        <v>0.56000000000000005</v>
      </c>
      <c r="E6484" s="137">
        <v>15.9</v>
      </c>
      <c r="F6484" s="127">
        <f t="shared" si="56"/>
        <v>8.9</v>
      </c>
      <c r="G6484" s="144"/>
    </row>
    <row r="6485" spans="1:7" x14ac:dyDescent="0.2">
      <c r="A6485" s="139">
        <v>1215</v>
      </c>
      <c r="B6485" s="138" t="s">
        <v>4134</v>
      </c>
      <c r="C6485" s="137" t="s">
        <v>3292</v>
      </c>
      <c r="D6485" s="137">
        <v>0.54</v>
      </c>
      <c r="E6485" s="137">
        <v>15.03</v>
      </c>
      <c r="F6485" s="127">
        <f t="shared" si="56"/>
        <v>8.11</v>
      </c>
      <c r="G6485" s="144"/>
    </row>
    <row r="6486" spans="1:7" x14ac:dyDescent="0.2">
      <c r="A6486" s="139">
        <v>1221</v>
      </c>
      <c r="B6486" s="138" t="s">
        <v>3336</v>
      </c>
      <c r="C6486" s="137" t="s">
        <v>3292</v>
      </c>
      <c r="D6486" s="137">
        <v>0.82</v>
      </c>
      <c r="E6486" s="137">
        <v>3.49</v>
      </c>
      <c r="F6486" s="127">
        <f t="shared" si="56"/>
        <v>2.86</v>
      </c>
      <c r="G6486" s="144"/>
    </row>
    <row r="6487" spans="1:7" x14ac:dyDescent="0.2">
      <c r="A6487" s="139">
        <v>2386</v>
      </c>
      <c r="B6487" s="138" t="s">
        <v>4135</v>
      </c>
      <c r="C6487" s="137" t="s">
        <v>3285</v>
      </c>
      <c r="D6487" s="137">
        <v>114.18</v>
      </c>
      <c r="E6487" s="137">
        <v>1.4999999999999999E-2</v>
      </c>
      <c r="F6487" s="127">
        <f t="shared" si="56"/>
        <v>1.71</v>
      </c>
      <c r="G6487" s="144"/>
    </row>
    <row r="6488" spans="1:7" x14ac:dyDescent="0.2">
      <c r="A6488" s="139">
        <v>2387</v>
      </c>
      <c r="B6488" s="138" t="s">
        <v>4061</v>
      </c>
      <c r="C6488" s="137" t="s">
        <v>3285</v>
      </c>
      <c r="D6488" s="137">
        <v>122.26</v>
      </c>
      <c r="E6488" s="137">
        <v>1.4999999999999999E-2</v>
      </c>
      <c r="F6488" s="127">
        <f t="shared" si="56"/>
        <v>1.83</v>
      </c>
      <c r="G6488" s="144"/>
    </row>
    <row r="6489" spans="1:7" x14ac:dyDescent="0.2">
      <c r="A6489" s="139">
        <v>104</v>
      </c>
      <c r="B6489" s="138" t="s">
        <v>4282</v>
      </c>
      <c r="C6489" s="137" t="s">
        <v>3285</v>
      </c>
      <c r="D6489" s="137">
        <v>146.28</v>
      </c>
      <c r="E6489" s="137">
        <v>5.1999999999999998E-2</v>
      </c>
      <c r="F6489" s="127">
        <f t="shared" si="56"/>
        <v>7.6</v>
      </c>
      <c r="G6489" s="144"/>
    </row>
    <row r="6490" spans="1:7" x14ac:dyDescent="0.2">
      <c r="A6490" s="139">
        <v>2502</v>
      </c>
      <c r="B6490" s="138" t="s">
        <v>4083</v>
      </c>
      <c r="C6490" s="137" t="s">
        <v>3285</v>
      </c>
      <c r="D6490" s="137">
        <v>133.93</v>
      </c>
      <c r="E6490" s="137">
        <v>1.54E-2</v>
      </c>
      <c r="F6490" s="127">
        <f t="shared" si="56"/>
        <v>2.06</v>
      </c>
      <c r="G6490" s="144"/>
    </row>
    <row r="6491" spans="1:7" x14ac:dyDescent="0.2">
      <c r="A6491" s="311" t="s">
        <v>4125</v>
      </c>
      <c r="B6491" s="311"/>
      <c r="C6491" s="311"/>
      <c r="D6491" s="311"/>
      <c r="E6491" s="311"/>
      <c r="F6491" s="165">
        <f>SUM(F6475:F6490)</f>
        <v>163.91000000000005</v>
      </c>
      <c r="G6491" s="144"/>
    </row>
    <row r="6492" spans="1:7" x14ac:dyDescent="0.2">
      <c r="G6492" s="144"/>
    </row>
    <row r="6493" spans="1:7" x14ac:dyDescent="0.2">
      <c r="A6493" s="312" t="s">
        <v>4124</v>
      </c>
      <c r="B6493" s="312"/>
      <c r="C6493" s="312"/>
      <c r="D6493" s="312"/>
      <c r="E6493" s="312"/>
      <c r="F6493" s="173">
        <f>F6491+G6472</f>
        <v>271.72000000000003</v>
      </c>
      <c r="G6493" s="144"/>
    </row>
    <row r="6494" spans="1:7" ht="12.75" customHeight="1" x14ac:dyDescent="0.2">
      <c r="A6494" s="312" t="s">
        <v>4742</v>
      </c>
      <c r="B6494" s="312"/>
      <c r="C6494" s="312"/>
      <c r="D6494" s="312"/>
      <c r="E6494" s="313"/>
      <c r="F6494" s="180">
        <f>TRUNC('compos apresentar'!F6493*bdi!$D$19,2)</f>
        <v>55.26</v>
      </c>
      <c r="G6494" s="144"/>
    </row>
    <row r="6495" spans="1:7" x14ac:dyDescent="0.2">
      <c r="A6495" s="312" t="s">
        <v>4123</v>
      </c>
      <c r="B6495" s="312"/>
      <c r="C6495" s="312"/>
      <c r="D6495" s="312"/>
      <c r="E6495" s="312"/>
      <c r="F6495" s="179">
        <f>SUM(F6493:F6494)</f>
        <v>326.98</v>
      </c>
      <c r="G6495" s="144"/>
    </row>
    <row r="6496" spans="1:7" x14ac:dyDescent="0.2">
      <c r="G6496" s="144"/>
    </row>
    <row r="6497" spans="1:7" x14ac:dyDescent="0.2">
      <c r="A6497" s="178"/>
      <c r="B6497" s="178"/>
      <c r="C6497" s="178"/>
      <c r="D6497" s="178"/>
      <c r="E6497" s="178"/>
      <c r="F6497" s="178"/>
      <c r="G6497" s="144"/>
    </row>
    <row r="6498" spans="1:7" ht="21" x14ac:dyDescent="0.2">
      <c r="A6498" s="314" t="s">
        <v>4475</v>
      </c>
      <c r="B6498" s="314"/>
      <c r="C6498" s="314"/>
      <c r="D6498" s="314"/>
      <c r="E6498" s="314"/>
      <c r="F6498" s="314"/>
      <c r="G6498" s="175" t="s">
        <v>4155</v>
      </c>
    </row>
    <row r="6499" spans="1:7" x14ac:dyDescent="0.2">
      <c r="G6499" s="144"/>
    </row>
    <row r="6500" spans="1:7" ht="21" x14ac:dyDescent="0.2">
      <c r="A6500" s="175" t="s">
        <v>4118</v>
      </c>
      <c r="B6500" s="174" t="s">
        <v>4117</v>
      </c>
      <c r="C6500" s="171" t="s">
        <v>4114</v>
      </c>
      <c r="D6500" s="171" t="s">
        <v>4113</v>
      </c>
      <c r="E6500" s="171" t="s">
        <v>4112</v>
      </c>
      <c r="F6500" s="182" t="s">
        <v>4116</v>
      </c>
      <c r="G6500" s="181" t="s">
        <v>4115</v>
      </c>
    </row>
    <row r="6501" spans="1:7" x14ac:dyDescent="0.2">
      <c r="A6501" s="162">
        <v>12</v>
      </c>
      <c r="B6501" s="128" t="s">
        <v>4213</v>
      </c>
      <c r="C6501" s="152">
        <v>8.56</v>
      </c>
      <c r="D6501" s="152">
        <v>18.649999999999999</v>
      </c>
      <c r="E6501" s="83">
        <v>117.99</v>
      </c>
      <c r="F6501" s="127">
        <v>0.20050000000000001</v>
      </c>
      <c r="G6501" s="161">
        <f>TRUNC(F6501*D6501,2)</f>
        <v>3.73</v>
      </c>
    </row>
    <row r="6502" spans="1:7" x14ac:dyDescent="0.2">
      <c r="A6502" s="149">
        <v>8</v>
      </c>
      <c r="B6502" s="138" t="s">
        <v>4141</v>
      </c>
      <c r="C6502" s="152">
        <v>5.65</v>
      </c>
      <c r="D6502" s="152">
        <v>12.31</v>
      </c>
      <c r="E6502" s="83">
        <v>117.99</v>
      </c>
      <c r="F6502" s="137">
        <v>0.20200000000000001</v>
      </c>
      <c r="G6502" s="161">
        <f>TRUNC(F6502*D6502,2)</f>
        <v>2.48</v>
      </c>
    </row>
    <row r="6503" spans="1:7" x14ac:dyDescent="0.2">
      <c r="A6503" s="311" t="s">
        <v>4138</v>
      </c>
      <c r="B6503" s="311"/>
      <c r="C6503" s="311"/>
      <c r="D6503" s="311"/>
      <c r="E6503" s="311"/>
      <c r="F6503" s="311"/>
      <c r="G6503" s="155">
        <f>SUM(G6501:G6502)</f>
        <v>6.21</v>
      </c>
    </row>
    <row r="6504" spans="1:7" x14ac:dyDescent="0.2">
      <c r="G6504" s="144"/>
    </row>
    <row r="6505" spans="1:7" ht="21" x14ac:dyDescent="0.2">
      <c r="A6505" s="175" t="s">
        <v>4118</v>
      </c>
      <c r="B6505" s="174" t="s">
        <v>4130</v>
      </c>
      <c r="C6505" s="171" t="s">
        <v>4129</v>
      </c>
      <c r="D6505" s="171" t="s">
        <v>4128</v>
      </c>
      <c r="E6505" s="171" t="s">
        <v>4116</v>
      </c>
      <c r="F6505" s="173" t="s">
        <v>4127</v>
      </c>
      <c r="G6505" s="144"/>
    </row>
    <row r="6506" spans="1:7" x14ac:dyDescent="0.2">
      <c r="A6506" s="129">
        <v>3714</v>
      </c>
      <c r="B6506" s="128" t="s">
        <v>3855</v>
      </c>
      <c r="C6506" s="127" t="s">
        <v>3287</v>
      </c>
      <c r="D6506" s="127">
        <v>5.12</v>
      </c>
      <c r="E6506" s="127">
        <v>1.012</v>
      </c>
      <c r="F6506" s="127">
        <f>TRUNC(E6506*D6506,2)</f>
        <v>5.18</v>
      </c>
      <c r="G6506" s="144"/>
    </row>
    <row r="6507" spans="1:7" x14ac:dyDescent="0.2">
      <c r="A6507" s="311" t="s">
        <v>4125</v>
      </c>
      <c r="B6507" s="311"/>
      <c r="C6507" s="311"/>
      <c r="D6507" s="311"/>
      <c r="E6507" s="311"/>
      <c r="F6507" s="165">
        <f>F6506</f>
        <v>5.18</v>
      </c>
      <c r="G6507" s="144"/>
    </row>
    <row r="6508" spans="1:7" x14ac:dyDescent="0.2">
      <c r="G6508" s="144"/>
    </row>
    <row r="6509" spans="1:7" x14ac:dyDescent="0.2">
      <c r="A6509" s="312" t="s">
        <v>4124</v>
      </c>
      <c r="B6509" s="312"/>
      <c r="C6509" s="312"/>
      <c r="D6509" s="312"/>
      <c r="E6509" s="312"/>
      <c r="F6509" s="173">
        <f>F6507+G6503</f>
        <v>11.39</v>
      </c>
      <c r="G6509" s="144"/>
    </row>
    <row r="6510" spans="1:7" ht="12.75" customHeight="1" x14ac:dyDescent="0.2">
      <c r="A6510" s="312" t="s">
        <v>4742</v>
      </c>
      <c r="B6510" s="312"/>
      <c r="C6510" s="312"/>
      <c r="D6510" s="312"/>
      <c r="E6510" s="313"/>
      <c r="F6510" s="180">
        <f>TRUNC('compos apresentar'!F6509*bdi!$D$19,2)</f>
        <v>2.31</v>
      </c>
      <c r="G6510" s="144"/>
    </row>
    <row r="6511" spans="1:7" x14ac:dyDescent="0.2">
      <c r="A6511" s="312" t="s">
        <v>4123</v>
      </c>
      <c r="B6511" s="312"/>
      <c r="C6511" s="312"/>
      <c r="D6511" s="312"/>
      <c r="E6511" s="312"/>
      <c r="F6511" s="179">
        <f>SUM(F6509:F6510)</f>
        <v>13.700000000000001</v>
      </c>
      <c r="G6511" s="144"/>
    </row>
    <row r="6512" spans="1:7" x14ac:dyDescent="0.2">
      <c r="A6512" s="178"/>
      <c r="B6512" s="178"/>
      <c r="C6512" s="178"/>
      <c r="D6512" s="178"/>
      <c r="E6512" s="178"/>
      <c r="F6512" s="178"/>
      <c r="G6512" s="144"/>
    </row>
    <row r="6513" spans="1:7" ht="44.45" customHeight="1" x14ac:dyDescent="0.2">
      <c r="A6513" s="314" t="s">
        <v>4474</v>
      </c>
      <c r="B6513" s="314"/>
      <c r="C6513" s="314"/>
      <c r="D6513" s="314"/>
      <c r="E6513" s="314"/>
      <c r="F6513" s="314"/>
      <c r="G6513" s="175" t="s">
        <v>4131</v>
      </c>
    </row>
    <row r="6514" spans="1:7" x14ac:dyDescent="0.2">
      <c r="A6514" s="334"/>
      <c r="B6514" s="334"/>
      <c r="C6514" s="334"/>
      <c r="D6514" s="334"/>
      <c r="E6514" s="334"/>
      <c r="F6514" s="334"/>
      <c r="G6514" s="203"/>
    </row>
    <row r="6515" spans="1:7" ht="21" x14ac:dyDescent="0.2">
      <c r="A6515" s="175" t="s">
        <v>4118</v>
      </c>
      <c r="B6515" s="174" t="s">
        <v>4117</v>
      </c>
      <c r="C6515" s="171" t="s">
        <v>4114</v>
      </c>
      <c r="D6515" s="171" t="s">
        <v>4113</v>
      </c>
      <c r="E6515" s="171" t="s">
        <v>4112</v>
      </c>
      <c r="F6515" s="182" t="s">
        <v>4116</v>
      </c>
      <c r="G6515" s="181" t="s">
        <v>4115</v>
      </c>
    </row>
    <row r="6516" spans="1:7" x14ac:dyDescent="0.2">
      <c r="A6516" s="162">
        <v>5</v>
      </c>
      <c r="B6516" s="128" t="s">
        <v>4140</v>
      </c>
      <c r="C6516" s="148">
        <v>5.12</v>
      </c>
      <c r="D6516" s="148">
        <v>11.16</v>
      </c>
      <c r="E6516" s="83">
        <v>117.99</v>
      </c>
      <c r="F6516" s="127">
        <v>1.8591</v>
      </c>
      <c r="G6516" s="161">
        <f>TRUNC(F6516*D6516,2)</f>
        <v>20.74</v>
      </c>
    </row>
    <row r="6517" spans="1:7" x14ac:dyDescent="0.2">
      <c r="A6517" s="149">
        <v>25</v>
      </c>
      <c r="B6517" s="138" t="s">
        <v>4139</v>
      </c>
      <c r="C6517" s="148">
        <v>8.69</v>
      </c>
      <c r="D6517" s="148">
        <v>18.940000000000001</v>
      </c>
      <c r="E6517" s="83">
        <v>117.99</v>
      </c>
      <c r="F6517" s="137">
        <v>0.44</v>
      </c>
      <c r="G6517" s="161">
        <f>TRUNC(F6517*D6517,2)</f>
        <v>8.33</v>
      </c>
    </row>
    <row r="6518" spans="1:7" x14ac:dyDescent="0.2">
      <c r="A6518" s="311" t="s">
        <v>4138</v>
      </c>
      <c r="B6518" s="311"/>
      <c r="C6518" s="311"/>
      <c r="D6518" s="311"/>
      <c r="E6518" s="311"/>
      <c r="F6518" s="311"/>
      <c r="G6518" s="155">
        <f>SUM(G6516:G6517)</f>
        <v>29.07</v>
      </c>
    </row>
    <row r="6519" spans="1:7" x14ac:dyDescent="0.2">
      <c r="G6519" s="144"/>
    </row>
    <row r="6520" spans="1:7" ht="21" x14ac:dyDescent="0.2">
      <c r="A6520" s="175" t="s">
        <v>4118</v>
      </c>
      <c r="B6520" s="174" t="s">
        <v>4130</v>
      </c>
      <c r="C6520" s="171" t="s">
        <v>4129</v>
      </c>
      <c r="D6520" s="171" t="s">
        <v>4128</v>
      </c>
      <c r="E6520" s="171" t="s">
        <v>4116</v>
      </c>
      <c r="F6520" s="173" t="s">
        <v>4127</v>
      </c>
      <c r="G6520" s="144"/>
    </row>
    <row r="6521" spans="1:7" ht="33.75" x14ac:dyDescent="0.2">
      <c r="A6521" s="129" t="s">
        <v>3407</v>
      </c>
      <c r="B6521" s="128" t="s">
        <v>3406</v>
      </c>
      <c r="C6521" s="127" t="s">
        <v>236</v>
      </c>
      <c r="D6521" s="127">
        <v>38.590000000000003</v>
      </c>
      <c r="E6521" s="127">
        <v>1</v>
      </c>
      <c r="F6521" s="127">
        <f t="shared" ref="F6521:F6528" si="57">TRUNC(E6521*D6521,2)</f>
        <v>38.590000000000003</v>
      </c>
      <c r="G6521" s="144"/>
    </row>
    <row r="6522" spans="1:7" x14ac:dyDescent="0.2">
      <c r="A6522" s="129">
        <v>2023</v>
      </c>
      <c r="B6522" s="128" t="s">
        <v>3385</v>
      </c>
      <c r="C6522" s="127" t="s">
        <v>3384</v>
      </c>
      <c r="D6522" s="127">
        <v>12.28</v>
      </c>
      <c r="E6522" s="127">
        <v>0.56000000000000005</v>
      </c>
      <c r="F6522" s="127">
        <f t="shared" si="57"/>
        <v>6.87</v>
      </c>
      <c r="G6522" s="144"/>
    </row>
    <row r="6523" spans="1:7" x14ac:dyDescent="0.2">
      <c r="A6523" s="129">
        <v>1968</v>
      </c>
      <c r="B6523" s="128" t="s">
        <v>4473</v>
      </c>
      <c r="C6523" s="127" t="s">
        <v>3384</v>
      </c>
      <c r="D6523" s="127">
        <v>6.58</v>
      </c>
      <c r="E6523" s="127">
        <v>0.97</v>
      </c>
      <c r="F6523" s="127">
        <f t="shared" si="57"/>
        <v>6.38</v>
      </c>
      <c r="G6523" s="144"/>
    </row>
    <row r="6524" spans="1:7" x14ac:dyDescent="0.2">
      <c r="A6524" s="129">
        <v>1862</v>
      </c>
      <c r="B6524" s="128" t="s">
        <v>4472</v>
      </c>
      <c r="C6524" s="127" t="s">
        <v>3356</v>
      </c>
      <c r="D6524" s="127">
        <v>23.26</v>
      </c>
      <c r="E6524" s="127">
        <v>6.2E-2</v>
      </c>
      <c r="F6524" s="127">
        <f t="shared" si="57"/>
        <v>1.44</v>
      </c>
      <c r="G6524" s="144"/>
    </row>
    <row r="6525" spans="1:7" x14ac:dyDescent="0.2">
      <c r="A6525" s="129">
        <v>2380</v>
      </c>
      <c r="B6525" s="128" t="s">
        <v>4471</v>
      </c>
      <c r="C6525" s="127" t="s">
        <v>3384</v>
      </c>
      <c r="D6525" s="127">
        <v>3.17</v>
      </c>
      <c r="E6525" s="127">
        <v>1.7150000000000001</v>
      </c>
      <c r="F6525" s="127">
        <f t="shared" si="57"/>
        <v>5.43</v>
      </c>
      <c r="G6525" s="144"/>
    </row>
    <row r="6526" spans="1:7" x14ac:dyDescent="0.2">
      <c r="A6526" s="129">
        <v>2438</v>
      </c>
      <c r="B6526" s="128" t="s">
        <v>3379</v>
      </c>
      <c r="C6526" s="127" t="s">
        <v>3356</v>
      </c>
      <c r="D6526" s="127">
        <v>6.71</v>
      </c>
      <c r="E6526" s="127">
        <v>2.5</v>
      </c>
      <c r="F6526" s="127">
        <f t="shared" si="57"/>
        <v>16.77</v>
      </c>
      <c r="G6526" s="144"/>
    </row>
    <row r="6527" spans="1:7" x14ac:dyDescent="0.2">
      <c r="A6527" s="129">
        <v>2666</v>
      </c>
      <c r="B6527" s="128" t="s">
        <v>3405</v>
      </c>
      <c r="C6527" s="127" t="s">
        <v>3362</v>
      </c>
      <c r="D6527" s="127">
        <v>461.24</v>
      </c>
      <c r="E6527" s="127">
        <v>5.0130000000000001E-2</v>
      </c>
      <c r="F6527" s="127">
        <f t="shared" si="57"/>
        <v>23.12</v>
      </c>
      <c r="G6527" s="144"/>
    </row>
    <row r="6528" spans="1:7" ht="45" x14ac:dyDescent="0.2">
      <c r="A6528" s="129">
        <v>2149</v>
      </c>
      <c r="B6528" s="128" t="s">
        <v>4470</v>
      </c>
      <c r="C6528" s="127" t="s">
        <v>3307</v>
      </c>
      <c r="D6528" s="127">
        <v>2.09</v>
      </c>
      <c r="E6528" s="127">
        <v>4.7E-2</v>
      </c>
      <c r="F6528" s="127">
        <f t="shared" si="57"/>
        <v>0.09</v>
      </c>
      <c r="G6528" s="144"/>
    </row>
    <row r="6529" spans="1:7" ht="12" customHeight="1" x14ac:dyDescent="0.2">
      <c r="A6529" s="311" t="s">
        <v>4125</v>
      </c>
      <c r="B6529" s="311"/>
      <c r="C6529" s="311"/>
      <c r="D6529" s="311"/>
      <c r="E6529" s="311"/>
      <c r="F6529" s="165">
        <f>SUM(F6521:F6528)</f>
        <v>98.690000000000012</v>
      </c>
      <c r="G6529" s="144"/>
    </row>
    <row r="6530" spans="1:7" x14ac:dyDescent="0.2">
      <c r="G6530" s="144"/>
    </row>
    <row r="6531" spans="1:7" x14ac:dyDescent="0.2">
      <c r="A6531" s="312" t="s">
        <v>4124</v>
      </c>
      <c r="B6531" s="312"/>
      <c r="C6531" s="312"/>
      <c r="D6531" s="312"/>
      <c r="E6531" s="312"/>
      <c r="F6531" s="173">
        <f>F6529+G6518</f>
        <v>127.76000000000002</v>
      </c>
      <c r="G6531" s="144"/>
    </row>
    <row r="6532" spans="1:7" ht="12.75" customHeight="1" x14ac:dyDescent="0.2">
      <c r="A6532" s="312" t="s">
        <v>4742</v>
      </c>
      <c r="B6532" s="312"/>
      <c r="C6532" s="312"/>
      <c r="D6532" s="312"/>
      <c r="E6532" s="313"/>
      <c r="F6532" s="180">
        <f>TRUNC('compos apresentar'!F6531*bdi!$D$19,2)</f>
        <v>25.98</v>
      </c>
      <c r="G6532" s="144"/>
    </row>
    <row r="6533" spans="1:7" x14ac:dyDescent="0.2">
      <c r="A6533" s="312" t="s">
        <v>4123</v>
      </c>
      <c r="B6533" s="312"/>
      <c r="C6533" s="312"/>
      <c r="D6533" s="312"/>
      <c r="E6533" s="312"/>
      <c r="F6533" s="179">
        <f>SUM(F6531:F6532)</f>
        <v>153.74</v>
      </c>
      <c r="G6533" s="144"/>
    </row>
    <row r="6534" spans="1:7" x14ac:dyDescent="0.2">
      <c r="A6534" s="178"/>
      <c r="B6534" s="178"/>
      <c r="C6534" s="178"/>
      <c r="D6534" s="178"/>
      <c r="E6534" s="178"/>
      <c r="F6534" s="178"/>
      <c r="G6534" s="144"/>
    </row>
    <row r="6535" spans="1:7" ht="46.5" customHeight="1" x14ac:dyDescent="0.2">
      <c r="A6535" s="314" t="s">
        <v>5076</v>
      </c>
      <c r="B6535" s="314"/>
      <c r="C6535" s="314"/>
      <c r="D6535" s="314"/>
      <c r="E6535" s="314"/>
      <c r="F6535" s="314"/>
      <c r="G6535" s="175" t="s">
        <v>4131</v>
      </c>
    </row>
    <row r="6536" spans="1:7" x14ac:dyDescent="0.2">
      <c r="A6536" s="334"/>
      <c r="B6536" s="334"/>
      <c r="C6536" s="334"/>
      <c r="D6536" s="334"/>
      <c r="E6536" s="334"/>
      <c r="F6536" s="334"/>
      <c r="G6536" s="203"/>
    </row>
    <row r="6537" spans="1:7" ht="21" x14ac:dyDescent="0.2">
      <c r="A6537" s="175" t="s">
        <v>4118</v>
      </c>
      <c r="B6537" s="174" t="s">
        <v>4117</v>
      </c>
      <c r="C6537" s="171" t="s">
        <v>4114</v>
      </c>
      <c r="D6537" s="171" t="s">
        <v>4113</v>
      </c>
      <c r="E6537" s="171" t="s">
        <v>4112</v>
      </c>
      <c r="F6537" s="182" t="s">
        <v>4116</v>
      </c>
      <c r="G6537" s="181" t="s">
        <v>4115</v>
      </c>
    </row>
    <row r="6538" spans="1:7" x14ac:dyDescent="0.2">
      <c r="A6538" s="162">
        <v>5</v>
      </c>
      <c r="B6538" s="128" t="s">
        <v>4140</v>
      </c>
      <c r="C6538" s="148">
        <v>5.12</v>
      </c>
      <c r="D6538" s="148">
        <v>11.16</v>
      </c>
      <c r="E6538" s="83">
        <v>117.99</v>
      </c>
      <c r="F6538" s="127">
        <v>2.75</v>
      </c>
      <c r="G6538" s="161">
        <f>TRUNC(F6538*D6538,2)</f>
        <v>30.69</v>
      </c>
    </row>
    <row r="6539" spans="1:7" x14ac:dyDescent="0.2">
      <c r="A6539" s="149">
        <v>25</v>
      </c>
      <c r="B6539" s="138" t="s">
        <v>4139</v>
      </c>
      <c r="C6539" s="148">
        <v>8.69</v>
      </c>
      <c r="D6539" s="148">
        <v>18.940000000000001</v>
      </c>
      <c r="E6539" s="83">
        <v>117.99</v>
      </c>
      <c r="F6539" s="137">
        <v>0.63400000000000001</v>
      </c>
      <c r="G6539" s="161">
        <f>TRUNC(F6539*D6539,2)</f>
        <v>12</v>
      </c>
    </row>
    <row r="6540" spans="1:7" x14ac:dyDescent="0.2">
      <c r="A6540" s="311" t="s">
        <v>4138</v>
      </c>
      <c r="B6540" s="311"/>
      <c r="C6540" s="311"/>
      <c r="D6540" s="311"/>
      <c r="E6540" s="311"/>
      <c r="F6540" s="311"/>
      <c r="G6540" s="155">
        <f>SUM(G6538:G6539)</f>
        <v>42.69</v>
      </c>
    </row>
    <row r="6541" spans="1:7" x14ac:dyDescent="0.2">
      <c r="G6541" s="144"/>
    </row>
    <row r="6542" spans="1:7" ht="21" x14ac:dyDescent="0.2">
      <c r="A6542" s="175" t="s">
        <v>4118</v>
      </c>
      <c r="B6542" s="174" t="s">
        <v>4130</v>
      </c>
      <c r="C6542" s="171" t="s">
        <v>4129</v>
      </c>
      <c r="D6542" s="171" t="s">
        <v>4128</v>
      </c>
      <c r="E6542" s="171" t="s">
        <v>4116</v>
      </c>
      <c r="F6542" s="173" t="s">
        <v>4127</v>
      </c>
      <c r="G6542" s="144"/>
    </row>
    <row r="6543" spans="1:7" ht="33.75" x14ac:dyDescent="0.2">
      <c r="A6543" s="129" t="s">
        <v>5077</v>
      </c>
      <c r="B6543" s="128" t="s">
        <v>5078</v>
      </c>
      <c r="C6543" s="127" t="s">
        <v>236</v>
      </c>
      <c r="D6543" s="127">
        <v>61.15</v>
      </c>
      <c r="E6543" s="127">
        <v>1</v>
      </c>
      <c r="F6543" s="127">
        <f t="shared" ref="F6543:F6550" si="58">TRUNC(E6543*D6543,2)</f>
        <v>61.15</v>
      </c>
      <c r="G6543" s="144"/>
    </row>
    <row r="6544" spans="1:7" x14ac:dyDescent="0.2">
      <c r="A6544" s="129">
        <v>2023</v>
      </c>
      <c r="B6544" s="128" t="s">
        <v>3385</v>
      </c>
      <c r="C6544" s="127" t="s">
        <v>3384</v>
      </c>
      <c r="D6544" s="127">
        <v>12.28</v>
      </c>
      <c r="E6544" s="127">
        <v>0.74</v>
      </c>
      <c r="F6544" s="127">
        <f t="shared" si="58"/>
        <v>9.08</v>
      </c>
      <c r="G6544" s="144"/>
    </row>
    <row r="6545" spans="1:7" x14ac:dyDescent="0.2">
      <c r="A6545" s="129">
        <v>1968</v>
      </c>
      <c r="B6545" s="128" t="s">
        <v>4473</v>
      </c>
      <c r="C6545" s="127" t="s">
        <v>3384</v>
      </c>
      <c r="D6545" s="127">
        <v>6.58</v>
      </c>
      <c r="E6545" s="127">
        <v>0.97</v>
      </c>
      <c r="F6545" s="127">
        <f t="shared" si="58"/>
        <v>6.38</v>
      </c>
      <c r="G6545" s="144"/>
    </row>
    <row r="6546" spans="1:7" x14ac:dyDescent="0.2">
      <c r="A6546" s="129">
        <v>1862</v>
      </c>
      <c r="B6546" s="128" t="s">
        <v>4472</v>
      </c>
      <c r="C6546" s="127" t="s">
        <v>3356</v>
      </c>
      <c r="D6546" s="127">
        <v>23.26</v>
      </c>
      <c r="E6546" s="127">
        <v>0.03</v>
      </c>
      <c r="F6546" s="127">
        <f t="shared" si="58"/>
        <v>0.69</v>
      </c>
      <c r="G6546" s="144"/>
    </row>
    <row r="6547" spans="1:7" x14ac:dyDescent="0.2">
      <c r="A6547" s="129">
        <v>2380</v>
      </c>
      <c r="B6547" s="128" t="s">
        <v>4471</v>
      </c>
      <c r="C6547" s="127" t="s">
        <v>3384</v>
      </c>
      <c r="D6547" s="127">
        <v>3.17</v>
      </c>
      <c r="E6547" s="127">
        <v>1.71</v>
      </c>
      <c r="F6547" s="127">
        <f t="shared" si="58"/>
        <v>5.42</v>
      </c>
      <c r="G6547" s="144"/>
    </row>
    <row r="6548" spans="1:7" x14ac:dyDescent="0.2">
      <c r="A6548" s="129">
        <v>2438</v>
      </c>
      <c r="B6548" s="128" t="s">
        <v>3379</v>
      </c>
      <c r="C6548" s="127" t="s">
        <v>3356</v>
      </c>
      <c r="D6548" s="127">
        <v>6.71</v>
      </c>
      <c r="E6548" s="127">
        <v>2.5</v>
      </c>
      <c r="F6548" s="127">
        <f t="shared" si="58"/>
        <v>16.77</v>
      </c>
      <c r="G6548" s="144"/>
    </row>
    <row r="6549" spans="1:7" x14ac:dyDescent="0.2">
      <c r="A6549" s="129">
        <v>2666</v>
      </c>
      <c r="B6549" s="128" t="s">
        <v>3405</v>
      </c>
      <c r="C6549" s="127" t="s">
        <v>3362</v>
      </c>
      <c r="D6549" s="127">
        <v>461.24</v>
      </c>
      <c r="E6549" s="127">
        <v>0.09</v>
      </c>
      <c r="F6549" s="127">
        <f t="shared" si="58"/>
        <v>41.51</v>
      </c>
      <c r="G6549" s="144"/>
    </row>
    <row r="6550" spans="1:7" ht="45" x14ac:dyDescent="0.2">
      <c r="A6550" s="129">
        <v>2149</v>
      </c>
      <c r="B6550" s="128" t="s">
        <v>4470</v>
      </c>
      <c r="C6550" s="127" t="s">
        <v>3307</v>
      </c>
      <c r="D6550" s="127">
        <v>2.09</v>
      </c>
      <c r="E6550" s="127">
        <v>8.3500000000000005E-2</v>
      </c>
      <c r="F6550" s="127">
        <f t="shared" si="58"/>
        <v>0.17</v>
      </c>
      <c r="G6550" s="144"/>
    </row>
    <row r="6551" spans="1:7" x14ac:dyDescent="0.2">
      <c r="A6551" s="311" t="s">
        <v>4125</v>
      </c>
      <c r="B6551" s="311"/>
      <c r="C6551" s="311"/>
      <c r="D6551" s="311"/>
      <c r="E6551" s="311"/>
      <c r="F6551" s="165">
        <f>SUM(F6543:F6550)</f>
        <v>141.16999999999999</v>
      </c>
      <c r="G6551" s="144"/>
    </row>
    <row r="6552" spans="1:7" x14ac:dyDescent="0.2">
      <c r="G6552" s="144"/>
    </row>
    <row r="6553" spans="1:7" x14ac:dyDescent="0.2">
      <c r="A6553" s="312" t="s">
        <v>4124</v>
      </c>
      <c r="B6553" s="312"/>
      <c r="C6553" s="312"/>
      <c r="D6553" s="312"/>
      <c r="E6553" s="312"/>
      <c r="F6553" s="173">
        <f>F6551+G6540</f>
        <v>183.85999999999999</v>
      </c>
      <c r="G6553" s="144"/>
    </row>
    <row r="6554" spans="1:7" x14ac:dyDescent="0.2">
      <c r="A6554" s="312" t="s">
        <v>4742</v>
      </c>
      <c r="B6554" s="312"/>
      <c r="C6554" s="312"/>
      <c r="D6554" s="312"/>
      <c r="E6554" s="313"/>
      <c r="F6554" s="180">
        <f>TRUNC('compos apresentar'!F6553*bdi!$D$19,2)</f>
        <v>37.39</v>
      </c>
      <c r="G6554" s="144"/>
    </row>
    <row r="6555" spans="1:7" x14ac:dyDescent="0.2">
      <c r="A6555" s="312" t="s">
        <v>4123</v>
      </c>
      <c r="B6555" s="312"/>
      <c r="C6555" s="312"/>
      <c r="D6555" s="312"/>
      <c r="E6555" s="312"/>
      <c r="F6555" s="179">
        <f>SUM(F6553:F6554)</f>
        <v>221.25</v>
      </c>
      <c r="G6555" s="144"/>
    </row>
    <row r="6556" spans="1:7" x14ac:dyDescent="0.2">
      <c r="A6556" s="178"/>
      <c r="B6556" s="178"/>
      <c r="C6556" s="178"/>
      <c r="D6556" s="178"/>
      <c r="E6556" s="178"/>
      <c r="F6556" s="178"/>
      <c r="G6556" s="144"/>
    </row>
    <row r="6557" spans="1:7" ht="21" x14ac:dyDescent="0.2">
      <c r="A6557" s="317" t="s">
        <v>5079</v>
      </c>
      <c r="B6557" s="317"/>
      <c r="C6557" s="317"/>
      <c r="D6557" s="317"/>
      <c r="E6557" s="317"/>
      <c r="F6557" s="317"/>
      <c r="G6557" s="194" t="s">
        <v>4155</v>
      </c>
    </row>
    <row r="6558" spans="1:7" x14ac:dyDescent="0.2">
      <c r="G6558" s="144"/>
    </row>
    <row r="6559" spans="1:7" ht="21" x14ac:dyDescent="0.2">
      <c r="A6559" s="175" t="s">
        <v>4118</v>
      </c>
      <c r="B6559" s="174" t="s">
        <v>4117</v>
      </c>
      <c r="C6559" s="171" t="s">
        <v>4114</v>
      </c>
      <c r="D6559" s="171" t="s">
        <v>4113</v>
      </c>
      <c r="E6559" s="171" t="s">
        <v>4112</v>
      </c>
      <c r="F6559" s="182" t="s">
        <v>4116</v>
      </c>
      <c r="G6559" s="181" t="s">
        <v>4115</v>
      </c>
    </row>
    <row r="6560" spans="1:7" x14ac:dyDescent="0.2">
      <c r="A6560" s="162">
        <v>12</v>
      </c>
      <c r="B6560" s="128" t="s">
        <v>4213</v>
      </c>
      <c r="C6560" s="152">
        <v>8.56</v>
      </c>
      <c r="D6560" s="152">
        <v>18.649999999999999</v>
      </c>
      <c r="E6560" s="83">
        <v>117.99</v>
      </c>
      <c r="F6560" s="130">
        <v>8.0500000000000002E-2</v>
      </c>
      <c r="G6560" s="161">
        <f>TRUNC(F6560*D6560,2)</f>
        <v>1.5</v>
      </c>
    </row>
    <row r="6561" spans="1:7" x14ac:dyDescent="0.2">
      <c r="A6561" s="149">
        <v>8</v>
      </c>
      <c r="B6561" s="138" t="s">
        <v>4141</v>
      </c>
      <c r="C6561" s="152">
        <v>5.65</v>
      </c>
      <c r="D6561" s="152">
        <v>12.31</v>
      </c>
      <c r="E6561" s="83">
        <v>117.99</v>
      </c>
      <c r="F6561" s="133">
        <v>0.08</v>
      </c>
      <c r="G6561" s="161">
        <f>TRUNC(F6561*D6561,2)</f>
        <v>0.98</v>
      </c>
    </row>
    <row r="6562" spans="1:7" x14ac:dyDescent="0.2">
      <c r="A6562" s="311" t="s">
        <v>4138</v>
      </c>
      <c r="B6562" s="311"/>
      <c r="C6562" s="311"/>
      <c r="D6562" s="311"/>
      <c r="E6562" s="311"/>
      <c r="F6562" s="311"/>
      <c r="G6562" s="155">
        <f>SUM(G6560:G6561)</f>
        <v>2.48</v>
      </c>
    </row>
    <row r="6563" spans="1:7" x14ac:dyDescent="0.2">
      <c r="G6563" s="144"/>
    </row>
    <row r="6564" spans="1:7" ht="21" x14ac:dyDescent="0.2">
      <c r="A6564" s="175" t="s">
        <v>4118</v>
      </c>
      <c r="B6564" s="174" t="s">
        <v>4130</v>
      </c>
      <c r="C6564" s="171" t="s">
        <v>4129</v>
      </c>
      <c r="D6564" s="171" t="s">
        <v>4128</v>
      </c>
      <c r="E6564" s="171" t="s">
        <v>4116</v>
      </c>
      <c r="F6564" s="173" t="s">
        <v>4127</v>
      </c>
      <c r="G6564" s="144"/>
    </row>
    <row r="6565" spans="1:7" ht="22.5" x14ac:dyDescent="0.2">
      <c r="A6565" s="135">
        <v>4051</v>
      </c>
      <c r="B6565" s="134" t="s">
        <v>5080</v>
      </c>
      <c r="C6565" s="133" t="s">
        <v>230</v>
      </c>
      <c r="D6565" s="133">
        <v>17.850000000000001</v>
      </c>
      <c r="E6565" s="133">
        <v>1</v>
      </c>
      <c r="F6565" s="127">
        <f>TRUNC(E6565*D6565,2)</f>
        <v>17.850000000000001</v>
      </c>
      <c r="G6565" s="144"/>
    </row>
    <row r="6566" spans="1:7" x14ac:dyDescent="0.2">
      <c r="A6566" s="311" t="s">
        <v>4125</v>
      </c>
      <c r="B6566" s="311"/>
      <c r="C6566" s="311"/>
      <c r="D6566" s="311"/>
      <c r="E6566" s="311"/>
      <c r="F6566" s="165">
        <f>SUM(F6565:F6565)</f>
        <v>17.850000000000001</v>
      </c>
      <c r="G6566" s="144"/>
    </row>
    <row r="6567" spans="1:7" x14ac:dyDescent="0.2">
      <c r="G6567" s="144"/>
    </row>
    <row r="6568" spans="1:7" x14ac:dyDescent="0.2">
      <c r="A6568" s="312" t="s">
        <v>4124</v>
      </c>
      <c r="B6568" s="312"/>
      <c r="C6568" s="312"/>
      <c r="D6568" s="312"/>
      <c r="E6568" s="312"/>
      <c r="F6568" s="173">
        <f>F6566+G6562</f>
        <v>20.330000000000002</v>
      </c>
      <c r="G6568" s="144"/>
    </row>
    <row r="6569" spans="1:7" x14ac:dyDescent="0.2">
      <c r="A6569" s="312" t="s">
        <v>4742</v>
      </c>
      <c r="B6569" s="312"/>
      <c r="C6569" s="312"/>
      <c r="D6569" s="312"/>
      <c r="E6569" s="313"/>
      <c r="F6569" s="180">
        <f>TRUNC('compos apresentar'!F6568*bdi!$D$19,2)</f>
        <v>4.13</v>
      </c>
      <c r="G6569" s="144"/>
    </row>
    <row r="6570" spans="1:7" x14ac:dyDescent="0.2">
      <c r="A6570" s="312" t="s">
        <v>4123</v>
      </c>
      <c r="B6570" s="312"/>
      <c r="C6570" s="312"/>
      <c r="D6570" s="312"/>
      <c r="E6570" s="312"/>
      <c r="F6570" s="179">
        <f>SUM(F6568:F6569)</f>
        <v>24.46</v>
      </c>
      <c r="G6570" s="144"/>
    </row>
    <row r="6571" spans="1:7" x14ac:dyDescent="0.2">
      <c r="A6571" s="178"/>
      <c r="B6571" s="178"/>
      <c r="C6571" s="178"/>
      <c r="D6571" s="178"/>
      <c r="E6571" s="178"/>
      <c r="F6571" s="178"/>
      <c r="G6571" s="144"/>
    </row>
    <row r="6572" spans="1:7" ht="21" x14ac:dyDescent="0.2">
      <c r="A6572" s="317" t="s">
        <v>5081</v>
      </c>
      <c r="B6572" s="317"/>
      <c r="C6572" s="317"/>
      <c r="D6572" s="317"/>
      <c r="E6572" s="317"/>
      <c r="F6572" s="317"/>
      <c r="G6572" s="194" t="s">
        <v>4155</v>
      </c>
    </row>
    <row r="6573" spans="1:7" x14ac:dyDescent="0.2">
      <c r="G6573" s="144"/>
    </row>
    <row r="6574" spans="1:7" ht="21" x14ac:dyDescent="0.2">
      <c r="A6574" s="175" t="s">
        <v>4118</v>
      </c>
      <c r="B6574" s="174" t="s">
        <v>4117</v>
      </c>
      <c r="C6574" s="171" t="s">
        <v>4114</v>
      </c>
      <c r="D6574" s="171" t="s">
        <v>4113</v>
      </c>
      <c r="E6574" s="171" t="s">
        <v>4112</v>
      </c>
      <c r="F6574" s="182" t="s">
        <v>4116</v>
      </c>
      <c r="G6574" s="181" t="s">
        <v>4115</v>
      </c>
    </row>
    <row r="6575" spans="1:7" x14ac:dyDescent="0.2">
      <c r="A6575" s="162">
        <v>12</v>
      </c>
      <c r="B6575" s="128" t="s">
        <v>4213</v>
      </c>
      <c r="C6575" s="152">
        <v>8.56</v>
      </c>
      <c r="D6575" s="152">
        <v>18.649999999999999</v>
      </c>
      <c r="E6575" s="83">
        <v>117.99</v>
      </c>
      <c r="F6575" s="130">
        <v>8.0500000000000002E-2</v>
      </c>
      <c r="G6575" s="161">
        <f>TRUNC(F6575*D6575,2)</f>
        <v>1.5</v>
      </c>
    </row>
    <row r="6576" spans="1:7" x14ac:dyDescent="0.2">
      <c r="A6576" s="149">
        <v>8</v>
      </c>
      <c r="B6576" s="138" t="s">
        <v>4141</v>
      </c>
      <c r="C6576" s="152">
        <v>5.65</v>
      </c>
      <c r="D6576" s="152">
        <v>12.31</v>
      </c>
      <c r="E6576" s="83">
        <v>117.99</v>
      </c>
      <c r="F6576" s="133">
        <v>0.08</v>
      </c>
      <c r="G6576" s="161">
        <f>TRUNC(F6576*D6576,2)</f>
        <v>0.98</v>
      </c>
    </row>
    <row r="6577" spans="1:7" x14ac:dyDescent="0.2">
      <c r="A6577" s="311" t="s">
        <v>4138</v>
      </c>
      <c r="B6577" s="311"/>
      <c r="C6577" s="311"/>
      <c r="D6577" s="311"/>
      <c r="E6577" s="311"/>
      <c r="F6577" s="311"/>
      <c r="G6577" s="155">
        <f>SUM(G6575:G6576)</f>
        <v>2.48</v>
      </c>
    </row>
    <row r="6578" spans="1:7" x14ac:dyDescent="0.2">
      <c r="G6578" s="144"/>
    </row>
    <row r="6579" spans="1:7" ht="21" x14ac:dyDescent="0.2">
      <c r="A6579" s="175" t="s">
        <v>4118</v>
      </c>
      <c r="B6579" s="174" t="s">
        <v>4130</v>
      </c>
      <c r="C6579" s="171" t="s">
        <v>4129</v>
      </c>
      <c r="D6579" s="171" t="s">
        <v>4128</v>
      </c>
      <c r="E6579" s="171" t="s">
        <v>4116</v>
      </c>
      <c r="F6579" s="173" t="s">
        <v>4127</v>
      </c>
      <c r="G6579" s="144"/>
    </row>
    <row r="6580" spans="1:7" ht="22.5" x14ac:dyDescent="0.2">
      <c r="A6580" s="135">
        <v>4052</v>
      </c>
      <c r="B6580" s="134" t="s">
        <v>2278</v>
      </c>
      <c r="C6580" s="133" t="s">
        <v>230</v>
      </c>
      <c r="D6580" s="133">
        <v>29.17</v>
      </c>
      <c r="E6580" s="133">
        <v>1</v>
      </c>
      <c r="F6580" s="127">
        <f>TRUNC(E6580*D6580,2)</f>
        <v>29.17</v>
      </c>
      <c r="G6580" s="144"/>
    </row>
    <row r="6581" spans="1:7" x14ac:dyDescent="0.2">
      <c r="A6581" s="311" t="s">
        <v>4125</v>
      </c>
      <c r="B6581" s="311"/>
      <c r="C6581" s="311"/>
      <c r="D6581" s="311"/>
      <c r="E6581" s="311"/>
      <c r="F6581" s="165">
        <f>SUM(F6580:F6580)</f>
        <v>29.17</v>
      </c>
      <c r="G6581" s="144"/>
    </row>
    <row r="6582" spans="1:7" x14ac:dyDescent="0.2">
      <c r="G6582" s="144"/>
    </row>
    <row r="6583" spans="1:7" x14ac:dyDescent="0.2">
      <c r="A6583" s="312" t="s">
        <v>4124</v>
      </c>
      <c r="B6583" s="312"/>
      <c r="C6583" s="312"/>
      <c r="D6583" s="312"/>
      <c r="E6583" s="312"/>
      <c r="F6583" s="173">
        <f>F6581+G6577</f>
        <v>31.650000000000002</v>
      </c>
      <c r="G6583" s="144"/>
    </row>
    <row r="6584" spans="1:7" x14ac:dyDescent="0.2">
      <c r="A6584" s="312" t="s">
        <v>4742</v>
      </c>
      <c r="B6584" s="312"/>
      <c r="C6584" s="312"/>
      <c r="D6584" s="312"/>
      <c r="E6584" s="313"/>
      <c r="F6584" s="180">
        <f>TRUNC('compos apresentar'!F6583*bdi!$D$19,2)</f>
        <v>6.43</v>
      </c>
      <c r="G6584" s="144"/>
    </row>
    <row r="6585" spans="1:7" x14ac:dyDescent="0.2">
      <c r="A6585" s="312" t="s">
        <v>4123</v>
      </c>
      <c r="B6585" s="312"/>
      <c r="C6585" s="312"/>
      <c r="D6585" s="312"/>
      <c r="E6585" s="312"/>
      <c r="F6585" s="179">
        <f>SUM(F6583:F6584)</f>
        <v>38.08</v>
      </c>
      <c r="G6585" s="144"/>
    </row>
    <row r="6586" spans="1:7" x14ac:dyDescent="0.2">
      <c r="A6586" s="178"/>
      <c r="B6586" s="178"/>
      <c r="C6586" s="178"/>
      <c r="D6586" s="178"/>
      <c r="E6586" s="178"/>
      <c r="F6586" s="178"/>
      <c r="G6586" s="144"/>
    </row>
    <row r="6587" spans="1:7" x14ac:dyDescent="0.2">
      <c r="A6587" s="178"/>
      <c r="B6587" s="178"/>
      <c r="C6587" s="178"/>
      <c r="D6587" s="178"/>
      <c r="E6587" s="178"/>
      <c r="F6587" s="178"/>
      <c r="G6587" s="144"/>
    </row>
    <row r="6588" spans="1:7" ht="32.450000000000003" customHeight="1" x14ac:dyDescent="0.2">
      <c r="A6588" s="317" t="s">
        <v>4469</v>
      </c>
      <c r="B6588" s="317"/>
      <c r="C6588" s="317"/>
      <c r="D6588" s="317"/>
      <c r="E6588" s="317"/>
      <c r="F6588" s="317"/>
      <c r="G6588" s="194" t="s">
        <v>4155</v>
      </c>
    </row>
    <row r="6589" spans="1:7" x14ac:dyDescent="0.2">
      <c r="G6589" s="144"/>
    </row>
    <row r="6590" spans="1:7" ht="21" x14ac:dyDescent="0.2">
      <c r="A6590" s="175" t="s">
        <v>4118</v>
      </c>
      <c r="B6590" s="174" t="s">
        <v>4117</v>
      </c>
      <c r="C6590" s="171" t="s">
        <v>4114</v>
      </c>
      <c r="D6590" s="171" t="s">
        <v>4113</v>
      </c>
      <c r="E6590" s="171" t="s">
        <v>4112</v>
      </c>
      <c r="F6590" s="182" t="s">
        <v>4116</v>
      </c>
      <c r="G6590" s="181" t="s">
        <v>4115</v>
      </c>
    </row>
    <row r="6591" spans="1:7" x14ac:dyDescent="0.2">
      <c r="A6591" s="162">
        <v>12</v>
      </c>
      <c r="B6591" s="128" t="s">
        <v>4213</v>
      </c>
      <c r="C6591" s="152">
        <v>8.56</v>
      </c>
      <c r="D6591" s="152">
        <v>18.649999999999999</v>
      </c>
      <c r="E6591" s="83">
        <v>117.99</v>
      </c>
      <c r="F6591" s="130">
        <v>0.16</v>
      </c>
      <c r="G6591" s="161">
        <f>TRUNC(F6591*D6591,2)</f>
        <v>2.98</v>
      </c>
    </row>
    <row r="6592" spans="1:7" x14ac:dyDescent="0.2">
      <c r="A6592" s="149">
        <v>8</v>
      </c>
      <c r="B6592" s="138" t="s">
        <v>4141</v>
      </c>
      <c r="C6592" s="152">
        <v>5.65</v>
      </c>
      <c r="D6592" s="152">
        <v>12.31</v>
      </c>
      <c r="E6592" s="83">
        <v>117.99</v>
      </c>
      <c r="F6592" s="133">
        <v>8.5999999999999993E-2</v>
      </c>
      <c r="G6592" s="161">
        <f>TRUNC(F6592*D6592,2)</f>
        <v>1.05</v>
      </c>
    </row>
    <row r="6593" spans="1:7" x14ac:dyDescent="0.2">
      <c r="A6593" s="311" t="s">
        <v>4138</v>
      </c>
      <c r="B6593" s="311"/>
      <c r="C6593" s="311"/>
      <c r="D6593" s="311"/>
      <c r="E6593" s="311"/>
      <c r="F6593" s="311"/>
      <c r="G6593" s="155">
        <f>SUM(G6591:G6592)</f>
        <v>4.03</v>
      </c>
    </row>
    <row r="6594" spans="1:7" x14ac:dyDescent="0.2">
      <c r="G6594" s="144"/>
    </row>
    <row r="6595" spans="1:7" ht="21" x14ac:dyDescent="0.2">
      <c r="A6595" s="175" t="s">
        <v>4118</v>
      </c>
      <c r="B6595" s="174" t="s">
        <v>4130</v>
      </c>
      <c r="C6595" s="171" t="s">
        <v>4129</v>
      </c>
      <c r="D6595" s="171" t="s">
        <v>4128</v>
      </c>
      <c r="E6595" s="171" t="s">
        <v>4116</v>
      </c>
      <c r="F6595" s="173" t="s">
        <v>4127</v>
      </c>
      <c r="G6595" s="144"/>
    </row>
    <row r="6596" spans="1:7" x14ac:dyDescent="0.2">
      <c r="A6596" s="132">
        <v>12295</v>
      </c>
      <c r="B6596" s="131" t="s">
        <v>3730</v>
      </c>
      <c r="C6596" s="130" t="s">
        <v>230</v>
      </c>
      <c r="D6596" s="130">
        <v>1.91</v>
      </c>
      <c r="E6596" s="130">
        <v>2</v>
      </c>
      <c r="F6596" s="127">
        <f>TRUNC(E6596*D6596,2)</f>
        <v>3.82</v>
      </c>
      <c r="G6596" s="144"/>
    </row>
    <row r="6597" spans="1:7" ht="22.5" x14ac:dyDescent="0.2">
      <c r="A6597" s="135">
        <v>38194</v>
      </c>
      <c r="B6597" s="134" t="s">
        <v>4468</v>
      </c>
      <c r="C6597" s="133" t="s">
        <v>230</v>
      </c>
      <c r="D6597" s="133">
        <v>5.4399999999999995</v>
      </c>
      <c r="E6597" s="197">
        <v>0.92800000000000005</v>
      </c>
      <c r="F6597" s="127">
        <f>TRUNC(E6597*D6597,2)</f>
        <v>5.04</v>
      </c>
      <c r="G6597" s="144"/>
    </row>
    <row r="6598" spans="1:7" x14ac:dyDescent="0.2">
      <c r="A6598" s="311" t="s">
        <v>4125</v>
      </c>
      <c r="B6598" s="311"/>
      <c r="C6598" s="311"/>
      <c r="D6598" s="311"/>
      <c r="E6598" s="311"/>
      <c r="F6598" s="165">
        <f>SUM(F6596:F6597)</f>
        <v>8.86</v>
      </c>
      <c r="G6598" s="144"/>
    </row>
    <row r="6599" spans="1:7" x14ac:dyDescent="0.2">
      <c r="G6599" s="144"/>
    </row>
    <row r="6600" spans="1:7" x14ac:dyDescent="0.2">
      <c r="A6600" s="312" t="s">
        <v>4124</v>
      </c>
      <c r="B6600" s="312"/>
      <c r="C6600" s="312"/>
      <c r="D6600" s="312"/>
      <c r="E6600" s="312"/>
      <c r="F6600" s="173">
        <f>F6598+G6593</f>
        <v>12.89</v>
      </c>
      <c r="G6600" s="144"/>
    </row>
    <row r="6601" spans="1:7" ht="12.75" customHeight="1" x14ac:dyDescent="0.2">
      <c r="A6601" s="312" t="s">
        <v>4742</v>
      </c>
      <c r="B6601" s="312"/>
      <c r="C6601" s="312"/>
      <c r="D6601" s="312"/>
      <c r="E6601" s="313"/>
      <c r="F6601" s="180">
        <f>TRUNC('compos apresentar'!F6600*bdi!$D$19,2)</f>
        <v>2.62</v>
      </c>
      <c r="G6601" s="144"/>
    </row>
    <row r="6602" spans="1:7" x14ac:dyDescent="0.2">
      <c r="A6602" s="312" t="s">
        <v>4123</v>
      </c>
      <c r="B6602" s="312"/>
      <c r="C6602" s="312"/>
      <c r="D6602" s="312"/>
      <c r="E6602" s="312"/>
      <c r="F6602" s="179">
        <f>SUM(F6600:F6601)</f>
        <v>15.510000000000002</v>
      </c>
      <c r="G6602" s="144"/>
    </row>
    <row r="6603" spans="1:7" x14ac:dyDescent="0.2">
      <c r="A6603" s="178"/>
      <c r="B6603" s="178"/>
      <c r="C6603" s="178"/>
      <c r="D6603" s="178"/>
      <c r="E6603" s="178"/>
      <c r="F6603" s="178"/>
      <c r="G6603" s="144"/>
    </row>
    <row r="6604" spans="1:7" ht="27.6" customHeight="1" x14ac:dyDescent="0.2">
      <c r="A6604" s="317" t="s">
        <v>4467</v>
      </c>
      <c r="B6604" s="317"/>
      <c r="C6604" s="317"/>
      <c r="D6604" s="317"/>
      <c r="E6604" s="317"/>
      <c r="F6604" s="317"/>
      <c r="G6604" s="194" t="s">
        <v>4155</v>
      </c>
    </row>
    <row r="6605" spans="1:7" x14ac:dyDescent="0.2">
      <c r="G6605" s="144"/>
    </row>
    <row r="6606" spans="1:7" ht="21" x14ac:dyDescent="0.2">
      <c r="A6606" s="175" t="s">
        <v>4118</v>
      </c>
      <c r="B6606" s="174" t="s">
        <v>4117</v>
      </c>
      <c r="C6606" s="171" t="s">
        <v>4114</v>
      </c>
      <c r="D6606" s="171" t="s">
        <v>4113</v>
      </c>
      <c r="E6606" s="171" t="s">
        <v>4112</v>
      </c>
      <c r="F6606" s="182" t="s">
        <v>4116</v>
      </c>
      <c r="G6606" s="181" t="s">
        <v>4115</v>
      </c>
    </row>
    <row r="6607" spans="1:7" x14ac:dyDescent="0.2">
      <c r="A6607" s="162">
        <v>12</v>
      </c>
      <c r="B6607" s="128" t="s">
        <v>4213</v>
      </c>
      <c r="C6607" s="152">
        <v>8.56</v>
      </c>
      <c r="D6607" s="152">
        <v>18.649999999999999</v>
      </c>
      <c r="E6607" s="83">
        <v>117.99</v>
      </c>
      <c r="F6607" s="130">
        <v>0.23699999999999999</v>
      </c>
      <c r="G6607" s="161">
        <f>TRUNC(F6607*D6607,2)</f>
        <v>4.42</v>
      </c>
    </row>
    <row r="6608" spans="1:7" x14ac:dyDescent="0.2">
      <c r="A6608" s="149">
        <v>8</v>
      </c>
      <c r="B6608" s="138" t="s">
        <v>4141</v>
      </c>
      <c r="C6608" s="152">
        <v>5.65</v>
      </c>
      <c r="D6608" s="152">
        <v>12.31</v>
      </c>
      <c r="E6608" s="83">
        <v>117.99</v>
      </c>
      <c r="F6608" s="133">
        <v>0.13200000000000001</v>
      </c>
      <c r="G6608" s="161">
        <f>TRUNC(F6608*D6608,2)</f>
        <v>1.62</v>
      </c>
    </row>
    <row r="6609" spans="1:7" x14ac:dyDescent="0.2">
      <c r="A6609" s="311" t="s">
        <v>4138</v>
      </c>
      <c r="B6609" s="311"/>
      <c r="C6609" s="311"/>
      <c r="D6609" s="311"/>
      <c r="E6609" s="311"/>
      <c r="F6609" s="311"/>
      <c r="G6609" s="155">
        <f>SUM(G6607:G6608)</f>
        <v>6.04</v>
      </c>
    </row>
    <row r="6610" spans="1:7" x14ac:dyDescent="0.2">
      <c r="G6610" s="144"/>
    </row>
    <row r="6611" spans="1:7" ht="21" x14ac:dyDescent="0.2">
      <c r="A6611" s="175" t="s">
        <v>4118</v>
      </c>
      <c r="B6611" s="174" t="s">
        <v>4130</v>
      </c>
      <c r="C6611" s="171" t="s">
        <v>4129</v>
      </c>
      <c r="D6611" s="171" t="s">
        <v>4128</v>
      </c>
      <c r="E6611" s="171" t="s">
        <v>4116</v>
      </c>
      <c r="F6611" s="173" t="s">
        <v>4127</v>
      </c>
      <c r="G6611" s="144"/>
    </row>
    <row r="6612" spans="1:7" x14ac:dyDescent="0.2">
      <c r="A6612" s="132">
        <v>12295</v>
      </c>
      <c r="B6612" s="131" t="s">
        <v>3730</v>
      </c>
      <c r="C6612" s="130" t="s">
        <v>230</v>
      </c>
      <c r="D6612" s="130">
        <v>1.91</v>
      </c>
      <c r="E6612" s="130">
        <v>2</v>
      </c>
      <c r="F6612" s="127">
        <f>TRUNC(E6612*D6612,2)</f>
        <v>3.82</v>
      </c>
      <c r="G6612" s="144"/>
    </row>
    <row r="6613" spans="1:7" x14ac:dyDescent="0.2">
      <c r="A6613" s="135">
        <v>39387</v>
      </c>
      <c r="B6613" s="134" t="s">
        <v>3403</v>
      </c>
      <c r="C6613" s="133" t="s">
        <v>230</v>
      </c>
      <c r="D6613" s="133">
        <v>13.579999999999998</v>
      </c>
      <c r="E6613" s="197">
        <v>0.94399999999999995</v>
      </c>
      <c r="F6613" s="127">
        <f>TRUNC(E6613*D6613,2)</f>
        <v>12.81</v>
      </c>
      <c r="G6613" s="144"/>
    </row>
    <row r="6614" spans="1:7" x14ac:dyDescent="0.2">
      <c r="A6614" s="311" t="s">
        <v>4125</v>
      </c>
      <c r="B6614" s="311"/>
      <c r="C6614" s="311"/>
      <c r="D6614" s="311"/>
      <c r="E6614" s="311"/>
      <c r="F6614" s="165">
        <f>SUM(F6612:F6613)</f>
        <v>16.63</v>
      </c>
      <c r="G6614" s="144"/>
    </row>
    <row r="6615" spans="1:7" x14ac:dyDescent="0.2">
      <c r="G6615" s="144"/>
    </row>
    <row r="6616" spans="1:7" x14ac:dyDescent="0.2">
      <c r="A6616" s="312" t="s">
        <v>4124</v>
      </c>
      <c r="B6616" s="312"/>
      <c r="C6616" s="312"/>
      <c r="D6616" s="312"/>
      <c r="E6616" s="312"/>
      <c r="F6616" s="173">
        <f>F6614+G6609</f>
        <v>22.669999999999998</v>
      </c>
      <c r="G6616" s="144"/>
    </row>
    <row r="6617" spans="1:7" ht="12.75" customHeight="1" x14ac:dyDescent="0.2">
      <c r="A6617" s="312" t="s">
        <v>4742</v>
      </c>
      <c r="B6617" s="312"/>
      <c r="C6617" s="312"/>
      <c r="D6617" s="312"/>
      <c r="E6617" s="313"/>
      <c r="F6617" s="180">
        <f>TRUNC('compos apresentar'!F6616*bdi!$D$19,2)</f>
        <v>4.6100000000000003</v>
      </c>
      <c r="G6617" s="144"/>
    </row>
    <row r="6618" spans="1:7" x14ac:dyDescent="0.2">
      <c r="A6618" s="312" t="s">
        <v>4123</v>
      </c>
      <c r="B6618" s="312"/>
      <c r="C6618" s="312"/>
      <c r="D6618" s="312"/>
      <c r="E6618" s="312"/>
      <c r="F6618" s="179">
        <f>SUM(F6616:F6617)</f>
        <v>27.279999999999998</v>
      </c>
      <c r="G6618" s="144"/>
    </row>
    <row r="6619" spans="1:7" x14ac:dyDescent="0.2">
      <c r="G6619" s="144"/>
    </row>
    <row r="6620" spans="1:7" ht="21" x14ac:dyDescent="0.2">
      <c r="A6620" s="314" t="s">
        <v>4466</v>
      </c>
      <c r="B6620" s="314"/>
      <c r="C6620" s="314"/>
      <c r="D6620" s="314"/>
      <c r="E6620" s="314"/>
      <c r="F6620" s="314"/>
      <c r="G6620" s="175" t="s">
        <v>4144</v>
      </c>
    </row>
    <row r="6621" spans="1:7" x14ac:dyDescent="0.2">
      <c r="A6621" s="334" t="s">
        <v>4464</v>
      </c>
      <c r="B6621" s="334"/>
      <c r="C6621" s="334"/>
      <c r="D6621" s="334"/>
      <c r="E6621" s="334"/>
      <c r="F6621" s="334"/>
      <c r="G6621" s="203"/>
    </row>
    <row r="6622" spans="1:7" ht="21" x14ac:dyDescent="0.2">
      <c r="A6622" s="175" t="s">
        <v>4118</v>
      </c>
      <c r="B6622" s="174" t="s">
        <v>4117</v>
      </c>
      <c r="C6622" s="171" t="s">
        <v>4114</v>
      </c>
      <c r="D6622" s="171" t="s">
        <v>4113</v>
      </c>
      <c r="E6622" s="171" t="s">
        <v>4112</v>
      </c>
      <c r="F6622" s="182" t="s">
        <v>4116</v>
      </c>
      <c r="G6622" s="181" t="s">
        <v>4115</v>
      </c>
    </row>
    <row r="6623" spans="1:7" x14ac:dyDescent="0.2">
      <c r="A6623" s="162">
        <v>5</v>
      </c>
      <c r="B6623" s="128" t="s">
        <v>4140</v>
      </c>
      <c r="C6623" s="148">
        <v>5.12</v>
      </c>
      <c r="D6623" s="148">
        <v>11.16</v>
      </c>
      <c r="E6623" s="83">
        <v>117.99</v>
      </c>
      <c r="F6623" s="129">
        <v>0.65</v>
      </c>
      <c r="G6623" s="161">
        <f>TRUNC(F6623*D6623,2)</f>
        <v>7.25</v>
      </c>
    </row>
    <row r="6624" spans="1:7" x14ac:dyDescent="0.2">
      <c r="A6624" s="149">
        <v>25</v>
      </c>
      <c r="B6624" s="138" t="s">
        <v>4139</v>
      </c>
      <c r="C6624" s="148">
        <v>8.69</v>
      </c>
      <c r="D6624" s="148">
        <v>18.940000000000001</v>
      </c>
      <c r="E6624" s="83">
        <v>117.99</v>
      </c>
      <c r="F6624" s="139">
        <v>1.893</v>
      </c>
      <c r="G6624" s="161">
        <f>TRUNC(F6624*D6624,2)</f>
        <v>35.85</v>
      </c>
    </row>
    <row r="6625" spans="1:7" x14ac:dyDescent="0.2">
      <c r="A6625" s="311" t="s">
        <v>4138</v>
      </c>
      <c r="B6625" s="311"/>
      <c r="C6625" s="311"/>
      <c r="D6625" s="311"/>
      <c r="E6625" s="311"/>
      <c r="F6625" s="311"/>
      <c r="G6625" s="155">
        <f>SUM(G6623:G6624)</f>
        <v>43.1</v>
      </c>
    </row>
    <row r="6626" spans="1:7" x14ac:dyDescent="0.2">
      <c r="G6626" s="144"/>
    </row>
    <row r="6627" spans="1:7" ht="21" x14ac:dyDescent="0.2">
      <c r="A6627" s="175" t="s">
        <v>4118</v>
      </c>
      <c r="B6627" s="174" t="s">
        <v>4130</v>
      </c>
      <c r="C6627" s="171" t="s">
        <v>4129</v>
      </c>
      <c r="D6627" s="171" t="s">
        <v>4128</v>
      </c>
      <c r="E6627" s="171" t="s">
        <v>4116</v>
      </c>
      <c r="F6627" s="173" t="s">
        <v>4127</v>
      </c>
      <c r="G6627" s="144"/>
    </row>
    <row r="6628" spans="1:7" ht="56.25" x14ac:dyDescent="0.2">
      <c r="A6628" s="129">
        <v>2149</v>
      </c>
      <c r="B6628" s="128" t="s">
        <v>3632</v>
      </c>
      <c r="C6628" s="127" t="s">
        <v>3287</v>
      </c>
      <c r="D6628" s="127">
        <v>2.09</v>
      </c>
      <c r="E6628" s="127">
        <v>4.7E-2</v>
      </c>
      <c r="F6628" s="127">
        <f>TRUNC(E6628*D6628,2)</f>
        <v>0.09</v>
      </c>
      <c r="G6628" s="144"/>
    </row>
    <row r="6629" spans="1:7" x14ac:dyDescent="0.2">
      <c r="A6629" s="311" t="s">
        <v>4125</v>
      </c>
      <c r="B6629" s="311"/>
      <c r="C6629" s="311"/>
      <c r="D6629" s="311"/>
      <c r="E6629" s="311"/>
      <c r="F6629" s="165">
        <f>SUM(F6628)</f>
        <v>0.09</v>
      </c>
      <c r="G6629" s="144"/>
    </row>
    <row r="6630" spans="1:7" x14ac:dyDescent="0.2">
      <c r="G6630" s="144"/>
    </row>
    <row r="6631" spans="1:7" x14ac:dyDescent="0.2">
      <c r="A6631" s="312" t="s">
        <v>4124</v>
      </c>
      <c r="B6631" s="312"/>
      <c r="C6631" s="312"/>
      <c r="D6631" s="312"/>
      <c r="E6631" s="312"/>
      <c r="F6631" s="173">
        <f>F6629+G6625</f>
        <v>43.190000000000005</v>
      </c>
      <c r="G6631" s="144"/>
    </row>
    <row r="6632" spans="1:7" ht="12.75" customHeight="1" x14ac:dyDescent="0.2">
      <c r="A6632" s="312" t="s">
        <v>4742</v>
      </c>
      <c r="B6632" s="312"/>
      <c r="C6632" s="312"/>
      <c r="D6632" s="312"/>
      <c r="E6632" s="313"/>
      <c r="F6632" s="180">
        <f>TRUNC('compos apresentar'!F6631*bdi!$D$19,2)</f>
        <v>8.7799999999999994</v>
      </c>
      <c r="G6632" s="144"/>
    </row>
    <row r="6633" spans="1:7" x14ac:dyDescent="0.2">
      <c r="A6633" s="312" t="s">
        <v>4123</v>
      </c>
      <c r="B6633" s="312"/>
      <c r="C6633" s="312"/>
      <c r="D6633" s="312"/>
      <c r="E6633" s="312"/>
      <c r="F6633" s="179">
        <f>SUM(F6631:F6632)</f>
        <v>51.970000000000006</v>
      </c>
      <c r="G6633" s="144"/>
    </row>
    <row r="6634" spans="1:7" x14ac:dyDescent="0.2">
      <c r="G6634" s="144"/>
    </row>
    <row r="6635" spans="1:7" x14ac:dyDescent="0.2">
      <c r="G6635" s="144"/>
    </row>
    <row r="6636" spans="1:7" ht="21" x14ac:dyDescent="0.2">
      <c r="A6636" s="314" t="s">
        <v>4465</v>
      </c>
      <c r="B6636" s="314"/>
      <c r="C6636" s="314"/>
      <c r="D6636" s="314"/>
      <c r="E6636" s="314"/>
      <c r="F6636" s="314"/>
      <c r="G6636" s="175" t="s">
        <v>4144</v>
      </c>
    </row>
    <row r="6637" spans="1:7" ht="27.75" customHeight="1" x14ac:dyDescent="0.2">
      <c r="A6637" s="335" t="s">
        <v>4464</v>
      </c>
      <c r="B6637" s="335"/>
      <c r="C6637" s="335"/>
      <c r="D6637" s="335"/>
      <c r="E6637" s="335"/>
      <c r="F6637" s="335"/>
      <c r="G6637" s="335"/>
    </row>
    <row r="6638" spans="1:7" ht="21" x14ac:dyDescent="0.2">
      <c r="A6638" s="175" t="s">
        <v>4118</v>
      </c>
      <c r="B6638" s="174" t="s">
        <v>4117</v>
      </c>
      <c r="C6638" s="171" t="s">
        <v>4114</v>
      </c>
      <c r="D6638" s="171" t="s">
        <v>4113</v>
      </c>
      <c r="E6638" s="171" t="s">
        <v>4112</v>
      </c>
      <c r="F6638" s="182" t="s">
        <v>4116</v>
      </c>
      <c r="G6638" s="181" t="s">
        <v>4115</v>
      </c>
    </row>
    <row r="6639" spans="1:7" x14ac:dyDescent="0.2">
      <c r="A6639" s="162">
        <v>5</v>
      </c>
      <c r="B6639" s="128" t="s">
        <v>4140</v>
      </c>
      <c r="C6639" s="148">
        <v>5.12</v>
      </c>
      <c r="D6639" s="148">
        <v>11.16</v>
      </c>
      <c r="E6639" s="83">
        <v>117.99</v>
      </c>
      <c r="F6639" s="127">
        <v>1.907</v>
      </c>
      <c r="G6639" s="161">
        <f>TRUNC(F6639*D6639,2)</f>
        <v>21.28</v>
      </c>
    </row>
    <row r="6640" spans="1:7" x14ac:dyDescent="0.2">
      <c r="A6640" s="149">
        <v>25</v>
      </c>
      <c r="B6640" s="138" t="s">
        <v>4139</v>
      </c>
      <c r="C6640" s="148">
        <v>8.69</v>
      </c>
      <c r="D6640" s="148">
        <v>18.940000000000001</v>
      </c>
      <c r="E6640" s="83">
        <v>117.99</v>
      </c>
      <c r="F6640" s="137">
        <v>0.64459999999999995</v>
      </c>
      <c r="G6640" s="161">
        <f>TRUNC(F6640*D6640,2)</f>
        <v>12.2</v>
      </c>
    </row>
    <row r="6641" spans="1:7" x14ac:dyDescent="0.2">
      <c r="A6641" s="311" t="s">
        <v>4138</v>
      </c>
      <c r="B6641" s="311"/>
      <c r="C6641" s="311"/>
      <c r="D6641" s="311"/>
      <c r="E6641" s="311"/>
      <c r="F6641" s="311"/>
      <c r="G6641" s="155">
        <f>SUM(G6639:G6640)</f>
        <v>33.480000000000004</v>
      </c>
    </row>
    <row r="6642" spans="1:7" x14ac:dyDescent="0.2">
      <c r="A6642" s="178"/>
      <c r="B6642" s="178"/>
      <c r="C6642" s="178"/>
      <c r="D6642" s="178"/>
      <c r="E6642" s="178"/>
      <c r="F6642" s="178"/>
      <c r="G6642" s="177"/>
    </row>
    <row r="6643" spans="1:7" ht="21" x14ac:dyDescent="0.2">
      <c r="A6643" s="175" t="s">
        <v>4118</v>
      </c>
      <c r="B6643" s="174" t="s">
        <v>4130</v>
      </c>
      <c r="C6643" s="171" t="s">
        <v>4129</v>
      </c>
      <c r="D6643" s="171" t="s">
        <v>4128</v>
      </c>
      <c r="E6643" s="171" t="s">
        <v>4116</v>
      </c>
      <c r="F6643" s="173" t="s">
        <v>4127</v>
      </c>
      <c r="G6643" s="177"/>
    </row>
    <row r="6644" spans="1:7" ht="56.25" x14ac:dyDescent="0.2">
      <c r="A6644" s="129">
        <v>2149</v>
      </c>
      <c r="B6644" s="128" t="s">
        <v>3632</v>
      </c>
      <c r="C6644" s="127" t="s">
        <v>3287</v>
      </c>
      <c r="D6644" s="127">
        <v>2.09</v>
      </c>
      <c r="E6644" s="127">
        <v>4.7E-2</v>
      </c>
      <c r="F6644" s="127">
        <f>TRUNC(E6644*D6644,2)</f>
        <v>0.09</v>
      </c>
      <c r="G6644" s="177"/>
    </row>
    <row r="6645" spans="1:7" x14ac:dyDescent="0.2">
      <c r="A6645" s="311" t="s">
        <v>4125</v>
      </c>
      <c r="B6645" s="311"/>
      <c r="C6645" s="311"/>
      <c r="D6645" s="311"/>
      <c r="E6645" s="311"/>
      <c r="F6645" s="165">
        <f>SUM(F6644)</f>
        <v>0.09</v>
      </c>
      <c r="G6645" s="177"/>
    </row>
    <row r="6646" spans="1:7" x14ac:dyDescent="0.2">
      <c r="G6646" s="177"/>
    </row>
    <row r="6647" spans="1:7" x14ac:dyDescent="0.2">
      <c r="A6647" s="312" t="s">
        <v>4124</v>
      </c>
      <c r="B6647" s="312"/>
      <c r="C6647" s="312"/>
      <c r="D6647" s="312"/>
      <c r="E6647" s="312"/>
      <c r="F6647" s="173">
        <f>F6645+G6641</f>
        <v>33.570000000000007</v>
      </c>
      <c r="G6647" s="177"/>
    </row>
    <row r="6648" spans="1:7" ht="12.75" customHeight="1" x14ac:dyDescent="0.2">
      <c r="A6648" s="312" t="s">
        <v>4742</v>
      </c>
      <c r="B6648" s="312"/>
      <c r="C6648" s="312"/>
      <c r="D6648" s="312"/>
      <c r="E6648" s="313"/>
      <c r="F6648" s="180">
        <f>TRUNC('compos apresentar'!F6647*bdi!$D$19,2)</f>
        <v>6.82</v>
      </c>
      <c r="G6648" s="177"/>
    </row>
    <row r="6649" spans="1:7" x14ac:dyDescent="0.2">
      <c r="A6649" s="312" t="s">
        <v>4123</v>
      </c>
      <c r="B6649" s="312"/>
      <c r="C6649" s="312"/>
      <c r="D6649" s="312"/>
      <c r="E6649" s="312"/>
      <c r="F6649" s="179">
        <f>SUM(F6647:F6648)</f>
        <v>40.390000000000008</v>
      </c>
      <c r="G6649" s="177"/>
    </row>
    <row r="6650" spans="1:7" x14ac:dyDescent="0.2">
      <c r="A6650" s="178"/>
      <c r="B6650" s="178"/>
      <c r="C6650" s="178"/>
      <c r="D6650" s="178"/>
      <c r="E6650" s="178"/>
      <c r="F6650" s="178"/>
      <c r="G6650" s="177"/>
    </row>
    <row r="6651" spans="1:7" x14ac:dyDescent="0.2">
      <c r="A6651" s="317" t="s">
        <v>5082</v>
      </c>
      <c r="B6651" s="317"/>
      <c r="C6651" s="317"/>
      <c r="D6651" s="317"/>
      <c r="E6651" s="317"/>
      <c r="F6651" s="317"/>
      <c r="G6651" s="191" t="s">
        <v>280</v>
      </c>
    </row>
    <row r="6652" spans="1:7" x14ac:dyDescent="0.2">
      <c r="G6652" s="144"/>
    </row>
    <row r="6653" spans="1:7" ht="21" x14ac:dyDescent="0.2">
      <c r="A6653" s="175" t="s">
        <v>4118</v>
      </c>
      <c r="B6653" s="174" t="s">
        <v>4117</v>
      </c>
      <c r="C6653" s="171" t="s">
        <v>4114</v>
      </c>
      <c r="D6653" s="171" t="s">
        <v>4113</v>
      </c>
      <c r="E6653" s="171" t="s">
        <v>4112</v>
      </c>
      <c r="F6653" s="182" t="s">
        <v>4116</v>
      </c>
      <c r="G6653" s="181" t="s">
        <v>4115</v>
      </c>
    </row>
    <row r="6654" spans="1:7" x14ac:dyDescent="0.2">
      <c r="A6654" s="154">
        <v>88316</v>
      </c>
      <c r="B6654" s="134" t="s">
        <v>3744</v>
      </c>
      <c r="C6654" s="148">
        <v>5.12</v>
      </c>
      <c r="D6654" s="148">
        <v>11.16</v>
      </c>
      <c r="E6654" s="83">
        <v>117.99</v>
      </c>
      <c r="F6654" s="133">
        <v>1.9930000000000001</v>
      </c>
      <c r="G6654" s="161">
        <f>TRUNC(F6654*D6654,2)</f>
        <v>22.24</v>
      </c>
    </row>
    <row r="6655" spans="1:7" x14ac:dyDescent="0.2">
      <c r="A6655" s="311" t="s">
        <v>4138</v>
      </c>
      <c r="B6655" s="311"/>
      <c r="C6655" s="311"/>
      <c r="D6655" s="311"/>
      <c r="E6655" s="311"/>
      <c r="F6655" s="311"/>
      <c r="G6655" s="155">
        <f>SUM(G6654:G6654)</f>
        <v>22.24</v>
      </c>
    </row>
    <row r="6656" spans="1:7" x14ac:dyDescent="0.2">
      <c r="G6656" s="144"/>
    </row>
    <row r="6657" spans="1:7" ht="21" x14ac:dyDescent="0.2">
      <c r="A6657" s="175" t="s">
        <v>4118</v>
      </c>
      <c r="B6657" s="174" t="s">
        <v>4130</v>
      </c>
      <c r="C6657" s="171" t="s">
        <v>4129</v>
      </c>
      <c r="D6657" s="171" t="s">
        <v>4128</v>
      </c>
      <c r="E6657" s="171" t="s">
        <v>4116</v>
      </c>
      <c r="F6657" s="173" t="s">
        <v>4127</v>
      </c>
      <c r="G6657" s="144"/>
    </row>
    <row r="6658" spans="1:7" x14ac:dyDescent="0.2">
      <c r="A6658" s="132">
        <v>2386</v>
      </c>
      <c r="B6658" s="131" t="s">
        <v>3286</v>
      </c>
      <c r="C6658" s="130" t="s">
        <v>3362</v>
      </c>
      <c r="D6658" s="130">
        <v>114.18</v>
      </c>
      <c r="E6658" s="130">
        <v>0.63934999999999997</v>
      </c>
      <c r="F6658" s="127">
        <f>TRUNC(E6658*D6658,2)</f>
        <v>73</v>
      </c>
      <c r="G6658" s="144"/>
    </row>
    <row r="6659" spans="1:7" x14ac:dyDescent="0.2">
      <c r="A6659" s="132">
        <v>2387</v>
      </c>
      <c r="B6659" s="131" t="s">
        <v>3326</v>
      </c>
      <c r="C6659" s="130" t="s">
        <v>3362</v>
      </c>
      <c r="D6659" s="130">
        <v>122.26</v>
      </c>
      <c r="E6659" s="130">
        <v>0.64</v>
      </c>
      <c r="F6659" s="127">
        <f>TRUNC(E6659*D6659,2)</f>
        <v>78.239999999999995</v>
      </c>
      <c r="G6659" s="144"/>
    </row>
    <row r="6660" spans="1:7" x14ac:dyDescent="0.2">
      <c r="A6660" s="311" t="s">
        <v>4125</v>
      </c>
      <c r="B6660" s="311"/>
      <c r="C6660" s="311"/>
      <c r="D6660" s="311"/>
      <c r="E6660" s="311"/>
      <c r="F6660" s="165">
        <f>SUM(F6658:F6659)</f>
        <v>151.24</v>
      </c>
      <c r="G6660" s="144"/>
    </row>
    <row r="6661" spans="1:7" x14ac:dyDescent="0.2">
      <c r="G6661" s="144"/>
    </row>
    <row r="6662" spans="1:7" x14ac:dyDescent="0.2">
      <c r="A6662" s="312" t="s">
        <v>4124</v>
      </c>
      <c r="B6662" s="312"/>
      <c r="C6662" s="312"/>
      <c r="D6662" s="312"/>
      <c r="E6662" s="312"/>
      <c r="F6662" s="173">
        <f>F6660+G6655</f>
        <v>173.48000000000002</v>
      </c>
      <c r="G6662" s="144"/>
    </row>
    <row r="6663" spans="1:7" x14ac:dyDescent="0.2">
      <c r="A6663" s="312" t="s">
        <v>4742</v>
      </c>
      <c r="B6663" s="312"/>
      <c r="C6663" s="312"/>
      <c r="D6663" s="312"/>
      <c r="E6663" s="313"/>
      <c r="F6663" s="180">
        <f>TRUNC('compos apresentar'!F6662*bdi!$D$19,2)</f>
        <v>35.28</v>
      </c>
      <c r="G6663" s="144"/>
    </row>
    <row r="6664" spans="1:7" x14ac:dyDescent="0.2">
      <c r="A6664" s="312" t="s">
        <v>4123</v>
      </c>
      <c r="B6664" s="312"/>
      <c r="C6664" s="312"/>
      <c r="D6664" s="312"/>
      <c r="E6664" s="312"/>
      <c r="F6664" s="179">
        <f>SUM(F6662:F6663)</f>
        <v>208.76000000000002</v>
      </c>
      <c r="G6664" s="144"/>
    </row>
    <row r="6665" spans="1:7" x14ac:dyDescent="0.2">
      <c r="A6665" s="178"/>
      <c r="B6665" s="178"/>
      <c r="C6665" s="178"/>
      <c r="D6665" s="178"/>
      <c r="E6665" s="178"/>
      <c r="F6665" s="178"/>
      <c r="G6665" s="144"/>
    </row>
    <row r="6666" spans="1:7" x14ac:dyDescent="0.2">
      <c r="A6666" s="317" t="s">
        <v>5083</v>
      </c>
      <c r="B6666" s="317"/>
      <c r="C6666" s="317"/>
      <c r="D6666" s="317"/>
      <c r="E6666" s="317"/>
      <c r="F6666" s="317"/>
      <c r="G6666" s="191" t="s">
        <v>280</v>
      </c>
    </row>
    <row r="6667" spans="1:7" x14ac:dyDescent="0.2">
      <c r="G6667" s="144"/>
    </row>
    <row r="6668" spans="1:7" ht="21" x14ac:dyDescent="0.2">
      <c r="A6668" s="175" t="s">
        <v>4118</v>
      </c>
      <c r="B6668" s="174" t="s">
        <v>4117</v>
      </c>
      <c r="C6668" s="171" t="s">
        <v>4114</v>
      </c>
      <c r="D6668" s="171" t="s">
        <v>4113</v>
      </c>
      <c r="E6668" s="171" t="s">
        <v>4112</v>
      </c>
      <c r="F6668" s="182" t="s">
        <v>4116</v>
      </c>
      <c r="G6668" s="181" t="s">
        <v>4115</v>
      </c>
    </row>
    <row r="6669" spans="1:7" x14ac:dyDescent="0.2">
      <c r="A6669" s="154">
        <v>88316</v>
      </c>
      <c r="B6669" s="134" t="s">
        <v>3744</v>
      </c>
      <c r="C6669" s="148">
        <v>5.12</v>
      </c>
      <c r="D6669" s="148">
        <v>11.16</v>
      </c>
      <c r="E6669" s="83">
        <v>117.99</v>
      </c>
      <c r="F6669" s="133">
        <v>1.9930000000000001</v>
      </c>
      <c r="G6669" s="161">
        <f>TRUNC(F6669*D6669,2)</f>
        <v>22.24</v>
      </c>
    </row>
    <row r="6670" spans="1:7" x14ac:dyDescent="0.2">
      <c r="A6670" s="311" t="s">
        <v>4138</v>
      </c>
      <c r="B6670" s="311"/>
      <c r="C6670" s="311"/>
      <c r="D6670" s="311"/>
      <c r="E6670" s="311"/>
      <c r="F6670" s="311"/>
      <c r="G6670" s="155">
        <f>SUM(G6669:G6669)</f>
        <v>22.24</v>
      </c>
    </row>
    <row r="6671" spans="1:7" x14ac:dyDescent="0.2">
      <c r="G6671" s="144"/>
    </row>
    <row r="6672" spans="1:7" ht="21" x14ac:dyDescent="0.2">
      <c r="A6672" s="175" t="s">
        <v>4118</v>
      </c>
      <c r="B6672" s="174" t="s">
        <v>4130</v>
      </c>
      <c r="C6672" s="171" t="s">
        <v>4129</v>
      </c>
      <c r="D6672" s="171" t="s">
        <v>4128</v>
      </c>
      <c r="E6672" s="171" t="s">
        <v>4116</v>
      </c>
      <c r="F6672" s="173" t="s">
        <v>4127</v>
      </c>
      <c r="G6672" s="144"/>
    </row>
    <row r="6673" spans="1:7" x14ac:dyDescent="0.2">
      <c r="A6673" s="132">
        <v>2386</v>
      </c>
      <c r="B6673" s="131" t="s">
        <v>3286</v>
      </c>
      <c r="C6673" s="130" t="s">
        <v>3362</v>
      </c>
      <c r="D6673" s="130">
        <v>114.18</v>
      </c>
      <c r="E6673" s="130">
        <v>0.63934999999999997</v>
      </c>
      <c r="F6673" s="127">
        <f>TRUNC(E6673*D6673,2)</f>
        <v>73</v>
      </c>
      <c r="G6673" s="144"/>
    </row>
    <row r="6674" spans="1:7" x14ac:dyDescent="0.2">
      <c r="A6674" s="132">
        <v>2387</v>
      </c>
      <c r="B6674" s="131" t="s">
        <v>3326</v>
      </c>
      <c r="C6674" s="130" t="s">
        <v>3362</v>
      </c>
      <c r="D6674" s="130">
        <v>122.26</v>
      </c>
      <c r="E6674" s="130">
        <v>0.64</v>
      </c>
      <c r="F6674" s="127">
        <f>TRUNC(E6674*D6674,2)</f>
        <v>78.239999999999995</v>
      </c>
      <c r="G6674" s="144"/>
    </row>
    <row r="6675" spans="1:7" x14ac:dyDescent="0.2">
      <c r="A6675" s="311" t="s">
        <v>4125</v>
      </c>
      <c r="B6675" s="311"/>
      <c r="C6675" s="311"/>
      <c r="D6675" s="311"/>
      <c r="E6675" s="311"/>
      <c r="F6675" s="165">
        <f>SUM(F6673:F6674)</f>
        <v>151.24</v>
      </c>
      <c r="G6675" s="144"/>
    </row>
    <row r="6676" spans="1:7" x14ac:dyDescent="0.2">
      <c r="G6676" s="144"/>
    </row>
    <row r="6677" spans="1:7" x14ac:dyDescent="0.2">
      <c r="A6677" s="312" t="s">
        <v>4124</v>
      </c>
      <c r="B6677" s="312"/>
      <c r="C6677" s="312"/>
      <c r="D6677" s="312"/>
      <c r="E6677" s="312"/>
      <c r="F6677" s="173">
        <f>F6675+G6670</f>
        <v>173.48000000000002</v>
      </c>
      <c r="G6677" s="144"/>
    </row>
    <row r="6678" spans="1:7" x14ac:dyDescent="0.2">
      <c r="A6678" s="312" t="s">
        <v>4742</v>
      </c>
      <c r="B6678" s="312"/>
      <c r="C6678" s="312"/>
      <c r="D6678" s="312"/>
      <c r="E6678" s="313"/>
      <c r="F6678" s="180">
        <f>TRUNC('compos apresentar'!F6677*bdi!$D$19,2)</f>
        <v>35.28</v>
      </c>
      <c r="G6678" s="144"/>
    </row>
    <row r="6679" spans="1:7" x14ac:dyDescent="0.2">
      <c r="A6679" s="312" t="s">
        <v>4123</v>
      </c>
      <c r="B6679" s="312"/>
      <c r="C6679" s="312"/>
      <c r="D6679" s="312"/>
      <c r="E6679" s="312"/>
      <c r="F6679" s="179">
        <f>SUM(F6677:F6678)</f>
        <v>208.76000000000002</v>
      </c>
      <c r="G6679" s="144"/>
    </row>
    <row r="6680" spans="1:7" x14ac:dyDescent="0.2">
      <c r="A6680" s="178"/>
      <c r="B6680" s="178"/>
      <c r="C6680" s="178"/>
      <c r="D6680" s="178"/>
      <c r="E6680" s="178"/>
      <c r="F6680" s="178"/>
      <c r="G6680" s="144"/>
    </row>
    <row r="6681" spans="1:7" x14ac:dyDescent="0.2">
      <c r="A6681" s="317" t="s">
        <v>5084</v>
      </c>
      <c r="B6681" s="317"/>
      <c r="C6681" s="317"/>
      <c r="D6681" s="317"/>
      <c r="E6681" s="317"/>
      <c r="F6681" s="317"/>
      <c r="G6681" s="191" t="s">
        <v>280</v>
      </c>
    </row>
    <row r="6682" spans="1:7" x14ac:dyDescent="0.2">
      <c r="G6682" s="144"/>
    </row>
    <row r="6683" spans="1:7" ht="21" x14ac:dyDescent="0.2">
      <c r="A6683" s="175" t="s">
        <v>4118</v>
      </c>
      <c r="B6683" s="174" t="s">
        <v>4117</v>
      </c>
      <c r="C6683" s="171" t="s">
        <v>4114</v>
      </c>
      <c r="D6683" s="171" t="s">
        <v>4113</v>
      </c>
      <c r="E6683" s="171" t="s">
        <v>4112</v>
      </c>
      <c r="F6683" s="182" t="s">
        <v>4116</v>
      </c>
      <c r="G6683" s="181" t="s">
        <v>4115</v>
      </c>
    </row>
    <row r="6684" spans="1:7" x14ac:dyDescent="0.2">
      <c r="A6684" s="154">
        <v>88316</v>
      </c>
      <c r="B6684" s="134" t="s">
        <v>3744</v>
      </c>
      <c r="C6684" s="148">
        <v>5.12</v>
      </c>
      <c r="D6684" s="148">
        <v>11.16</v>
      </c>
      <c r="E6684" s="83">
        <v>117.99</v>
      </c>
      <c r="F6684" s="133">
        <v>1.883</v>
      </c>
      <c r="G6684" s="161">
        <f>TRUNC(F6684*D6684,2)</f>
        <v>21.01</v>
      </c>
    </row>
    <row r="6685" spans="1:7" x14ac:dyDescent="0.2">
      <c r="A6685" s="311" t="s">
        <v>4138</v>
      </c>
      <c r="B6685" s="311"/>
      <c r="C6685" s="311"/>
      <c r="D6685" s="311"/>
      <c r="E6685" s="311"/>
      <c r="F6685" s="311"/>
      <c r="G6685" s="155">
        <f>SUM(G6684:G6684)</f>
        <v>21.01</v>
      </c>
    </row>
    <row r="6686" spans="1:7" x14ac:dyDescent="0.2">
      <c r="G6686" s="144"/>
    </row>
    <row r="6687" spans="1:7" ht="21" x14ac:dyDescent="0.2">
      <c r="A6687" s="175" t="s">
        <v>4118</v>
      </c>
      <c r="B6687" s="174" t="s">
        <v>4130</v>
      </c>
      <c r="C6687" s="171" t="s">
        <v>4129</v>
      </c>
      <c r="D6687" s="171" t="s">
        <v>4128</v>
      </c>
      <c r="E6687" s="171" t="s">
        <v>4116</v>
      </c>
      <c r="F6687" s="173" t="s">
        <v>4127</v>
      </c>
      <c r="G6687" s="144"/>
    </row>
    <row r="6688" spans="1:7" x14ac:dyDescent="0.2">
      <c r="A6688" s="132">
        <v>2386</v>
      </c>
      <c r="B6688" s="131" t="s">
        <v>3286</v>
      </c>
      <c r="C6688" s="130" t="s">
        <v>3362</v>
      </c>
      <c r="D6688" s="130">
        <v>114.18</v>
      </c>
      <c r="E6688" s="130">
        <v>0.63934999999999997</v>
      </c>
      <c r="F6688" s="127">
        <f>TRUNC(E6688*D6688,2)</f>
        <v>73</v>
      </c>
      <c r="G6688" s="144"/>
    </row>
    <row r="6689" spans="1:7" x14ac:dyDescent="0.2">
      <c r="A6689" s="132">
        <v>2387</v>
      </c>
      <c r="B6689" s="131" t="s">
        <v>3326</v>
      </c>
      <c r="C6689" s="130" t="s">
        <v>3362</v>
      </c>
      <c r="D6689" s="130">
        <v>122.26</v>
      </c>
      <c r="E6689" s="130">
        <v>0.64</v>
      </c>
      <c r="F6689" s="127">
        <f>TRUNC(E6689*D6689,2)</f>
        <v>78.239999999999995</v>
      </c>
      <c r="G6689" s="144"/>
    </row>
    <row r="6690" spans="1:7" x14ac:dyDescent="0.2">
      <c r="A6690" s="311" t="s">
        <v>4125</v>
      </c>
      <c r="B6690" s="311"/>
      <c r="C6690" s="311"/>
      <c r="D6690" s="311"/>
      <c r="E6690" s="311"/>
      <c r="F6690" s="165">
        <f>SUM(F6688:F6689)</f>
        <v>151.24</v>
      </c>
      <c r="G6690" s="144"/>
    </row>
    <row r="6691" spans="1:7" x14ac:dyDescent="0.2">
      <c r="G6691" s="144"/>
    </row>
    <row r="6692" spans="1:7" x14ac:dyDescent="0.2">
      <c r="A6692" s="312" t="s">
        <v>4124</v>
      </c>
      <c r="B6692" s="312"/>
      <c r="C6692" s="312"/>
      <c r="D6692" s="312"/>
      <c r="E6692" s="312"/>
      <c r="F6692" s="173">
        <f>F6690+G6685</f>
        <v>172.25</v>
      </c>
      <c r="G6692" s="144"/>
    </row>
    <row r="6693" spans="1:7" x14ac:dyDescent="0.2">
      <c r="A6693" s="312" t="s">
        <v>4742</v>
      </c>
      <c r="B6693" s="312"/>
      <c r="C6693" s="312"/>
      <c r="D6693" s="312"/>
      <c r="E6693" s="313"/>
      <c r="F6693" s="180">
        <f>TRUNC('compos apresentar'!F6692*bdi!$D$19,2)</f>
        <v>35.03</v>
      </c>
      <c r="G6693" s="144"/>
    </row>
    <row r="6694" spans="1:7" x14ac:dyDescent="0.2">
      <c r="A6694" s="312" t="s">
        <v>4123</v>
      </c>
      <c r="B6694" s="312"/>
      <c r="C6694" s="312"/>
      <c r="D6694" s="312"/>
      <c r="E6694" s="312"/>
      <c r="F6694" s="179">
        <f>SUM(F6692:F6693)</f>
        <v>207.28</v>
      </c>
      <c r="G6694" s="144"/>
    </row>
    <row r="6695" spans="1:7" x14ac:dyDescent="0.2">
      <c r="A6695" s="178"/>
      <c r="B6695" s="178"/>
      <c r="C6695" s="178"/>
      <c r="D6695" s="178"/>
      <c r="E6695" s="178"/>
      <c r="F6695" s="178"/>
      <c r="G6695" s="177"/>
    </row>
    <row r="6696" spans="1:7" x14ac:dyDescent="0.2">
      <c r="G6696" s="144"/>
    </row>
    <row r="6697" spans="1:7" ht="22.5" customHeight="1" x14ac:dyDescent="0.2">
      <c r="A6697" s="317" t="s">
        <v>4463</v>
      </c>
      <c r="B6697" s="317"/>
      <c r="C6697" s="317"/>
      <c r="D6697" s="317"/>
      <c r="E6697" s="317"/>
      <c r="F6697" s="317"/>
      <c r="G6697" s="191" t="s">
        <v>280</v>
      </c>
    </row>
    <row r="6698" spans="1:7" x14ac:dyDescent="0.2">
      <c r="G6698" s="144"/>
    </row>
    <row r="6699" spans="1:7" ht="21" x14ac:dyDescent="0.2">
      <c r="A6699" s="175" t="s">
        <v>4118</v>
      </c>
      <c r="B6699" s="174" t="s">
        <v>4117</v>
      </c>
      <c r="C6699" s="171" t="s">
        <v>4114</v>
      </c>
      <c r="D6699" s="171" t="s">
        <v>4113</v>
      </c>
      <c r="E6699" s="171" t="s">
        <v>4112</v>
      </c>
      <c r="F6699" s="182" t="s">
        <v>4116</v>
      </c>
      <c r="G6699" s="181" t="s">
        <v>4115</v>
      </c>
    </row>
    <row r="6700" spans="1:7" x14ac:dyDescent="0.2">
      <c r="A6700" s="157">
        <v>88309</v>
      </c>
      <c r="B6700" s="131" t="s">
        <v>3793</v>
      </c>
      <c r="C6700" s="148">
        <v>8.56</v>
      </c>
      <c r="D6700" s="148">
        <v>18.649999999999999</v>
      </c>
      <c r="E6700" s="83">
        <v>117.99</v>
      </c>
      <c r="F6700" s="130">
        <v>7.8890000000000002</v>
      </c>
      <c r="G6700" s="161">
        <f>TRUNC(F6700*D6700,2)</f>
        <v>147.12</v>
      </c>
    </row>
    <row r="6701" spans="1:7" x14ac:dyDescent="0.2">
      <c r="A6701" s="154">
        <v>88316</v>
      </c>
      <c r="B6701" s="134" t="s">
        <v>3744</v>
      </c>
      <c r="C6701" s="148">
        <v>5.12</v>
      </c>
      <c r="D6701" s="148">
        <v>11.16</v>
      </c>
      <c r="E6701" s="83">
        <v>117.99</v>
      </c>
      <c r="F6701" s="133">
        <v>3.3730000000000002</v>
      </c>
      <c r="G6701" s="161">
        <f>TRUNC(F6701*D6701,2)</f>
        <v>37.64</v>
      </c>
    </row>
    <row r="6702" spans="1:7" x14ac:dyDescent="0.2">
      <c r="A6702" s="311" t="s">
        <v>4138</v>
      </c>
      <c r="B6702" s="311"/>
      <c r="C6702" s="311"/>
      <c r="D6702" s="311"/>
      <c r="E6702" s="311"/>
      <c r="F6702" s="311"/>
      <c r="G6702" s="155">
        <f>SUM(G6700:G6701)</f>
        <v>184.76</v>
      </c>
    </row>
    <row r="6703" spans="1:7" x14ac:dyDescent="0.2">
      <c r="G6703" s="144"/>
    </row>
    <row r="6704" spans="1:7" ht="21" x14ac:dyDescent="0.2">
      <c r="A6704" s="175" t="s">
        <v>4118</v>
      </c>
      <c r="B6704" s="174" t="s">
        <v>4130</v>
      </c>
      <c r="C6704" s="171" t="s">
        <v>4129</v>
      </c>
      <c r="D6704" s="171" t="s">
        <v>4128</v>
      </c>
      <c r="E6704" s="171" t="s">
        <v>4116</v>
      </c>
      <c r="F6704" s="173" t="s">
        <v>4127</v>
      </c>
      <c r="G6704" s="144"/>
    </row>
    <row r="6705" spans="1:7" ht="45" x14ac:dyDescent="0.2">
      <c r="A6705" s="132">
        <v>94968</v>
      </c>
      <c r="B6705" s="131" t="s">
        <v>3994</v>
      </c>
      <c r="C6705" s="130" t="s">
        <v>280</v>
      </c>
      <c r="D6705" s="130">
        <v>320.27</v>
      </c>
      <c r="E6705" s="130">
        <v>1.1408499999999999</v>
      </c>
      <c r="F6705" s="127">
        <f>TRUNC(E6705*D6705,2)</f>
        <v>365.38</v>
      </c>
      <c r="G6705" s="144"/>
    </row>
    <row r="6706" spans="1:7" x14ac:dyDescent="0.2">
      <c r="A6706" s="311" t="s">
        <v>4125</v>
      </c>
      <c r="B6706" s="311"/>
      <c r="C6706" s="311"/>
      <c r="D6706" s="311"/>
      <c r="E6706" s="311"/>
      <c r="F6706" s="165">
        <f>F6705</f>
        <v>365.38</v>
      </c>
      <c r="G6706" s="144"/>
    </row>
    <row r="6707" spans="1:7" x14ac:dyDescent="0.2">
      <c r="G6707" s="144"/>
    </row>
    <row r="6708" spans="1:7" x14ac:dyDescent="0.2">
      <c r="A6708" s="312" t="s">
        <v>4124</v>
      </c>
      <c r="B6708" s="312"/>
      <c r="C6708" s="312"/>
      <c r="D6708" s="312"/>
      <c r="E6708" s="312"/>
      <c r="F6708" s="173">
        <f>F6706+G6702</f>
        <v>550.14</v>
      </c>
      <c r="G6708" s="144"/>
    </row>
    <row r="6709" spans="1:7" ht="12.75" customHeight="1" x14ac:dyDescent="0.2">
      <c r="A6709" s="312" t="s">
        <v>4742</v>
      </c>
      <c r="B6709" s="312"/>
      <c r="C6709" s="312"/>
      <c r="D6709" s="312"/>
      <c r="E6709" s="313"/>
      <c r="F6709" s="180">
        <f>TRUNC('compos apresentar'!F6708*bdi!$D$19,2)</f>
        <v>111.89</v>
      </c>
      <c r="G6709" s="144"/>
    </row>
    <row r="6710" spans="1:7" x14ac:dyDescent="0.2">
      <c r="A6710" s="312" t="s">
        <v>4123</v>
      </c>
      <c r="B6710" s="312"/>
      <c r="C6710" s="312"/>
      <c r="D6710" s="312"/>
      <c r="E6710" s="312"/>
      <c r="F6710" s="179">
        <f>SUM(F6708:F6709)</f>
        <v>662.03</v>
      </c>
      <c r="G6710" s="144"/>
    </row>
    <row r="6711" spans="1:7" x14ac:dyDescent="0.2">
      <c r="A6711" s="178"/>
      <c r="B6711" s="178"/>
      <c r="C6711" s="178"/>
      <c r="D6711" s="178"/>
      <c r="E6711" s="178"/>
      <c r="F6711" s="178"/>
      <c r="G6711" s="144"/>
    </row>
    <row r="6712" spans="1:7" x14ac:dyDescent="0.2">
      <c r="A6712" s="178"/>
      <c r="B6712" s="178"/>
      <c r="C6712" s="178"/>
      <c r="D6712" s="178"/>
      <c r="E6712" s="178"/>
      <c r="F6712" s="178"/>
      <c r="G6712" s="144"/>
    </row>
    <row r="6713" spans="1:7" x14ac:dyDescent="0.2">
      <c r="A6713" s="317" t="s">
        <v>4462</v>
      </c>
      <c r="B6713" s="317"/>
      <c r="C6713" s="317"/>
      <c r="D6713" s="317"/>
      <c r="E6713" s="317"/>
      <c r="F6713" s="317"/>
      <c r="G6713" s="191" t="s">
        <v>236</v>
      </c>
    </row>
    <row r="6714" spans="1:7" x14ac:dyDescent="0.2">
      <c r="G6714" s="144"/>
    </row>
    <row r="6715" spans="1:7" ht="21" x14ac:dyDescent="0.2">
      <c r="A6715" s="175" t="s">
        <v>4118</v>
      </c>
      <c r="B6715" s="174" t="s">
        <v>4117</v>
      </c>
      <c r="C6715" s="171" t="s">
        <v>4114</v>
      </c>
      <c r="D6715" s="171" t="s">
        <v>4113</v>
      </c>
      <c r="E6715" s="171" t="s">
        <v>4112</v>
      </c>
      <c r="F6715" s="182" t="s">
        <v>4116</v>
      </c>
      <c r="G6715" s="181" t="s">
        <v>4115</v>
      </c>
    </row>
    <row r="6716" spans="1:7" x14ac:dyDescent="0.2">
      <c r="A6716" s="157">
        <v>88309</v>
      </c>
      <c r="B6716" s="131" t="s">
        <v>3793</v>
      </c>
      <c r="C6716" s="148">
        <v>8.56</v>
      </c>
      <c r="D6716" s="148">
        <v>18.649999999999999</v>
      </c>
      <c r="E6716" s="83">
        <v>117.99</v>
      </c>
      <c r="F6716" s="130">
        <v>0.17219999999999999</v>
      </c>
      <c r="G6716" s="161">
        <f>TRUNC(F6716*D6716,2)</f>
        <v>3.21</v>
      </c>
    </row>
    <row r="6717" spans="1:7" x14ac:dyDescent="0.2">
      <c r="A6717" s="157">
        <v>32</v>
      </c>
      <c r="B6717" s="131" t="s">
        <v>4449</v>
      </c>
      <c r="C6717" s="148">
        <v>6.14</v>
      </c>
      <c r="D6717" s="148">
        <v>13.38</v>
      </c>
      <c r="E6717" s="83">
        <v>117.99</v>
      </c>
      <c r="F6717" s="130">
        <v>0.1109</v>
      </c>
      <c r="G6717" s="161">
        <f>TRUNC(F6717*D6717,2)</f>
        <v>1.48</v>
      </c>
    </row>
    <row r="6718" spans="1:7" x14ac:dyDescent="0.2">
      <c r="A6718" s="154">
        <v>88316</v>
      </c>
      <c r="B6718" s="134" t="s">
        <v>3744</v>
      </c>
      <c r="C6718" s="148">
        <v>5.12</v>
      </c>
      <c r="D6718" s="148">
        <v>11.16</v>
      </c>
      <c r="E6718" s="83">
        <v>117.99</v>
      </c>
      <c r="F6718" s="133">
        <v>0.40600000000000003</v>
      </c>
      <c r="G6718" s="161">
        <f>TRUNC(F6718*D6718,2)</f>
        <v>4.53</v>
      </c>
    </row>
    <row r="6719" spans="1:7" x14ac:dyDescent="0.2">
      <c r="A6719" s="311" t="s">
        <v>4138</v>
      </c>
      <c r="B6719" s="311"/>
      <c r="C6719" s="311"/>
      <c r="D6719" s="311"/>
      <c r="E6719" s="311"/>
      <c r="F6719" s="311"/>
      <c r="G6719" s="155">
        <f>SUM(G6716:G6718)</f>
        <v>9.2199999999999989</v>
      </c>
    </row>
    <row r="6720" spans="1:7" x14ac:dyDescent="0.2">
      <c r="G6720" s="144"/>
    </row>
    <row r="6721" spans="1:7" ht="21" x14ac:dyDescent="0.2">
      <c r="A6721" s="175" t="s">
        <v>4118</v>
      </c>
      <c r="B6721" s="174" t="s">
        <v>4130</v>
      </c>
      <c r="C6721" s="171" t="s">
        <v>4129</v>
      </c>
      <c r="D6721" s="171" t="s">
        <v>4128</v>
      </c>
      <c r="E6721" s="171" t="s">
        <v>4116</v>
      </c>
      <c r="F6721" s="173" t="s">
        <v>4127</v>
      </c>
      <c r="G6721" s="144"/>
    </row>
    <row r="6722" spans="1:7" x14ac:dyDescent="0.2">
      <c r="A6722" s="132">
        <v>2804</v>
      </c>
      <c r="B6722" s="131" t="s">
        <v>3306</v>
      </c>
      <c r="C6722" s="130" t="s">
        <v>3285</v>
      </c>
      <c r="D6722" s="130">
        <v>145.30000000000001</v>
      </c>
      <c r="E6722" s="201">
        <v>3.5099999999999999E-2</v>
      </c>
      <c r="F6722" s="127">
        <f>TRUNC(E6722*D6722,2)</f>
        <v>5.0999999999999996</v>
      </c>
      <c r="G6722" s="144"/>
    </row>
    <row r="6723" spans="1:7" ht="45" x14ac:dyDescent="0.2">
      <c r="A6723" s="132">
        <v>1973</v>
      </c>
      <c r="B6723" s="131" t="s">
        <v>4461</v>
      </c>
      <c r="C6723" s="130" t="s">
        <v>3292</v>
      </c>
      <c r="D6723" s="130">
        <v>6.27</v>
      </c>
      <c r="E6723" s="201">
        <v>1</v>
      </c>
      <c r="F6723" s="127">
        <f>TRUNC(E6723*D6723,2)</f>
        <v>6.27</v>
      </c>
      <c r="G6723" s="144"/>
    </row>
    <row r="6724" spans="1:7" x14ac:dyDescent="0.2">
      <c r="A6724" s="132">
        <v>2497</v>
      </c>
      <c r="B6724" s="131" t="s">
        <v>3312</v>
      </c>
      <c r="C6724" s="130" t="s">
        <v>3285</v>
      </c>
      <c r="D6724" s="130">
        <v>112.24</v>
      </c>
      <c r="E6724" s="201">
        <v>2.2100000000000002E-2</v>
      </c>
      <c r="F6724" s="127">
        <f>TRUNC(E6724*D6724,2)</f>
        <v>2.48</v>
      </c>
      <c r="G6724" s="144"/>
    </row>
    <row r="6725" spans="1:7" x14ac:dyDescent="0.2">
      <c r="A6725" s="132">
        <v>2386</v>
      </c>
      <c r="B6725" s="131" t="s">
        <v>3286</v>
      </c>
      <c r="C6725" s="130" t="s">
        <v>3285</v>
      </c>
      <c r="D6725" s="130">
        <v>114.18</v>
      </c>
      <c r="E6725" s="201">
        <v>2.1999999999999999E-2</v>
      </c>
      <c r="F6725" s="127">
        <f>TRUNC(E6725*D6725,2)</f>
        <v>2.5099999999999998</v>
      </c>
      <c r="G6725" s="144"/>
    </row>
    <row r="6726" spans="1:7" x14ac:dyDescent="0.2">
      <c r="A6726" s="132">
        <v>1215</v>
      </c>
      <c r="B6726" s="131" t="s">
        <v>3293</v>
      </c>
      <c r="C6726" s="130" t="s">
        <v>3292</v>
      </c>
      <c r="D6726" s="130">
        <v>0.54</v>
      </c>
      <c r="E6726" s="201">
        <v>11</v>
      </c>
      <c r="F6726" s="127">
        <f>TRUNC(E6726*D6726,2)</f>
        <v>5.94</v>
      </c>
      <c r="G6726" s="144"/>
    </row>
    <row r="6727" spans="1:7" x14ac:dyDescent="0.2">
      <c r="A6727" s="311" t="s">
        <v>4125</v>
      </c>
      <c r="B6727" s="311"/>
      <c r="C6727" s="311"/>
      <c r="D6727" s="311"/>
      <c r="E6727" s="311"/>
      <c r="F6727" s="165">
        <f>SUM(F6722:F6726)</f>
        <v>22.3</v>
      </c>
      <c r="G6727" s="144"/>
    </row>
    <row r="6728" spans="1:7" x14ac:dyDescent="0.2">
      <c r="G6728" s="144"/>
    </row>
    <row r="6729" spans="1:7" x14ac:dyDescent="0.2">
      <c r="A6729" s="312" t="s">
        <v>4124</v>
      </c>
      <c r="B6729" s="312"/>
      <c r="C6729" s="312"/>
      <c r="D6729" s="312"/>
      <c r="E6729" s="312"/>
      <c r="F6729" s="173">
        <f>F6727+G6719</f>
        <v>31.52</v>
      </c>
      <c r="G6729" s="144"/>
    </row>
    <row r="6730" spans="1:7" ht="12.75" customHeight="1" x14ac:dyDescent="0.2">
      <c r="A6730" s="312" t="s">
        <v>4742</v>
      </c>
      <c r="B6730" s="312"/>
      <c r="C6730" s="312"/>
      <c r="D6730" s="312"/>
      <c r="E6730" s="313"/>
      <c r="F6730" s="180">
        <f>TRUNC('compos apresentar'!F6729*bdi!$D$19,2)</f>
        <v>6.41</v>
      </c>
      <c r="G6730" s="144"/>
    </row>
    <row r="6731" spans="1:7" x14ac:dyDescent="0.2">
      <c r="A6731" s="312" t="s">
        <v>4123</v>
      </c>
      <c r="B6731" s="312"/>
      <c r="C6731" s="312"/>
      <c r="D6731" s="312"/>
      <c r="E6731" s="312"/>
      <c r="F6731" s="179">
        <f>SUM(F6729:F6730)</f>
        <v>37.93</v>
      </c>
      <c r="G6731" s="144"/>
    </row>
    <row r="6732" spans="1:7" x14ac:dyDescent="0.2">
      <c r="A6732" s="178"/>
      <c r="B6732" s="178"/>
      <c r="C6732" s="178"/>
      <c r="D6732" s="178"/>
      <c r="E6732" s="178"/>
      <c r="F6732" s="178"/>
      <c r="G6732" s="144"/>
    </row>
    <row r="6733" spans="1:7" ht="21" x14ac:dyDescent="0.2">
      <c r="A6733" s="196" t="s">
        <v>1769</v>
      </c>
      <c r="B6733" s="315" t="s">
        <v>1770</v>
      </c>
      <c r="C6733" s="315"/>
      <c r="D6733" s="315"/>
      <c r="E6733" s="315"/>
      <c r="F6733" s="315"/>
      <c r="G6733" s="183" t="s">
        <v>230</v>
      </c>
    </row>
    <row r="6734" spans="1:7" x14ac:dyDescent="0.2">
      <c r="G6734" s="144"/>
    </row>
    <row r="6735" spans="1:7" ht="21" x14ac:dyDescent="0.2">
      <c r="A6735" s="175" t="s">
        <v>4118</v>
      </c>
      <c r="B6735" s="174" t="s">
        <v>4117</v>
      </c>
      <c r="C6735" s="171" t="s">
        <v>4114</v>
      </c>
      <c r="D6735" s="171" t="s">
        <v>4113</v>
      </c>
      <c r="E6735" s="171" t="s">
        <v>4112</v>
      </c>
      <c r="F6735" s="182" t="s">
        <v>4116</v>
      </c>
      <c r="G6735" s="181" t="s">
        <v>4115</v>
      </c>
    </row>
    <row r="6736" spans="1:7" x14ac:dyDescent="0.2">
      <c r="A6736" s="168">
        <v>250101</v>
      </c>
      <c r="B6736" s="131" t="s">
        <v>259</v>
      </c>
      <c r="C6736" s="152">
        <v>42.29</v>
      </c>
      <c r="D6736" s="167">
        <v>73.77</v>
      </c>
      <c r="E6736" s="83">
        <v>117.99</v>
      </c>
      <c r="F6736" s="141">
        <v>16.3491</v>
      </c>
      <c r="G6736" s="161">
        <f>TRUNC(F6736*D6736,2)</f>
        <v>1206.07</v>
      </c>
    </row>
    <row r="6737" spans="1:7" x14ac:dyDescent="0.2">
      <c r="A6737" s="311" t="s">
        <v>4138</v>
      </c>
      <c r="B6737" s="311"/>
      <c r="C6737" s="311"/>
      <c r="D6737" s="311"/>
      <c r="E6737" s="311"/>
      <c r="F6737" s="311"/>
      <c r="G6737" s="155">
        <f>G6736</f>
        <v>1206.07</v>
      </c>
    </row>
    <row r="6738" spans="1:7" x14ac:dyDescent="0.2">
      <c r="G6738" s="144"/>
    </row>
    <row r="6739" spans="1:7" x14ac:dyDescent="0.2">
      <c r="A6739" s="312" t="s">
        <v>4124</v>
      </c>
      <c r="B6739" s="312"/>
      <c r="C6739" s="312"/>
      <c r="D6739" s="312"/>
      <c r="E6739" s="312"/>
      <c r="F6739" s="179">
        <f>G6737</f>
        <v>1206.07</v>
      </c>
      <c r="G6739" s="144"/>
    </row>
    <row r="6740" spans="1:7" ht="12.75" customHeight="1" x14ac:dyDescent="0.2">
      <c r="A6740" s="312" t="s">
        <v>4742</v>
      </c>
      <c r="B6740" s="312"/>
      <c r="C6740" s="312"/>
      <c r="D6740" s="312"/>
      <c r="E6740" s="313"/>
      <c r="F6740" s="180">
        <f>TRUNC('compos apresentar'!F6739*bdi!$D$19,2)</f>
        <v>245.31</v>
      </c>
      <c r="G6740" s="144"/>
    </row>
    <row r="6741" spans="1:7" x14ac:dyDescent="0.2">
      <c r="A6741" s="312" t="s">
        <v>4123</v>
      </c>
      <c r="B6741" s="312"/>
      <c r="C6741" s="312"/>
      <c r="D6741" s="312"/>
      <c r="E6741" s="312"/>
      <c r="F6741" s="179">
        <f>SUM(F6739:F6740)</f>
        <v>1451.3799999999999</v>
      </c>
      <c r="G6741" s="144"/>
    </row>
    <row r="6742" spans="1:7" x14ac:dyDescent="0.2">
      <c r="A6742" s="178"/>
      <c r="B6742" s="178"/>
      <c r="C6742" s="178"/>
      <c r="D6742" s="178"/>
      <c r="E6742" s="178"/>
      <c r="F6742" s="178"/>
      <c r="G6742" s="144"/>
    </row>
    <row r="6743" spans="1:7" ht="25.15" customHeight="1" x14ac:dyDescent="0.2">
      <c r="A6743" s="314" t="s">
        <v>4460</v>
      </c>
      <c r="B6743" s="314"/>
      <c r="C6743" s="314"/>
      <c r="D6743" s="314"/>
      <c r="E6743" s="314"/>
      <c r="F6743" s="314"/>
      <c r="G6743" s="175" t="s">
        <v>4155</v>
      </c>
    </row>
    <row r="6744" spans="1:7" x14ac:dyDescent="0.2">
      <c r="G6744" s="144"/>
    </row>
    <row r="6745" spans="1:7" ht="21" x14ac:dyDescent="0.2">
      <c r="A6745" s="175" t="s">
        <v>4118</v>
      </c>
      <c r="B6745" s="174" t="s">
        <v>4117</v>
      </c>
      <c r="C6745" s="171" t="s">
        <v>4114</v>
      </c>
      <c r="D6745" s="171" t="s">
        <v>4113</v>
      </c>
      <c r="E6745" s="171" t="s">
        <v>4112</v>
      </c>
      <c r="F6745" s="182" t="s">
        <v>4116</v>
      </c>
      <c r="G6745" s="181" t="s">
        <v>4115</v>
      </c>
    </row>
    <row r="6746" spans="1:7" x14ac:dyDescent="0.2">
      <c r="A6746" s="162">
        <v>11</v>
      </c>
      <c r="B6746" s="128" t="s">
        <v>4146</v>
      </c>
      <c r="C6746" s="152">
        <v>8.56</v>
      </c>
      <c r="D6746" s="152">
        <v>18.649999999999999</v>
      </c>
      <c r="E6746" s="83">
        <v>117.99</v>
      </c>
      <c r="F6746" s="127">
        <v>1.641</v>
      </c>
      <c r="G6746" s="161">
        <f>TRUNC(F6746*D6746,2)</f>
        <v>30.6</v>
      </c>
    </row>
    <row r="6747" spans="1:7" x14ac:dyDescent="0.2">
      <c r="A6747" s="149">
        <v>8</v>
      </c>
      <c r="B6747" s="138" t="s">
        <v>4141</v>
      </c>
      <c r="C6747" s="152">
        <v>5.65</v>
      </c>
      <c r="D6747" s="152">
        <v>12.31</v>
      </c>
      <c r="E6747" s="83">
        <v>117.99</v>
      </c>
      <c r="F6747" s="137">
        <v>1.661</v>
      </c>
      <c r="G6747" s="161">
        <f>TRUNC(F6747*D6747,2)</f>
        <v>20.440000000000001</v>
      </c>
    </row>
    <row r="6748" spans="1:7" x14ac:dyDescent="0.2">
      <c r="A6748" s="311" t="s">
        <v>4138</v>
      </c>
      <c r="B6748" s="311"/>
      <c r="C6748" s="311"/>
      <c r="D6748" s="311"/>
      <c r="E6748" s="311"/>
      <c r="F6748" s="311"/>
      <c r="G6748" s="155">
        <f>SUM(G6746:G6747)</f>
        <v>51.040000000000006</v>
      </c>
    </row>
    <row r="6749" spans="1:7" x14ac:dyDescent="0.2">
      <c r="G6749" s="144"/>
    </row>
    <row r="6750" spans="1:7" ht="21" x14ac:dyDescent="0.2">
      <c r="A6750" s="175" t="s">
        <v>4118</v>
      </c>
      <c r="B6750" s="174" t="s">
        <v>4130</v>
      </c>
      <c r="C6750" s="171" t="s">
        <v>4129</v>
      </c>
      <c r="D6750" s="171" t="s">
        <v>4128</v>
      </c>
      <c r="E6750" s="171" t="s">
        <v>4116</v>
      </c>
      <c r="F6750" s="173" t="s">
        <v>4127</v>
      </c>
      <c r="G6750" s="144"/>
    </row>
    <row r="6751" spans="1:7" x14ac:dyDescent="0.2">
      <c r="A6751" s="129" t="s">
        <v>4459</v>
      </c>
      <c r="B6751" s="128" t="s">
        <v>1895</v>
      </c>
      <c r="C6751" s="127" t="s">
        <v>3287</v>
      </c>
      <c r="D6751" s="127">
        <v>153.5</v>
      </c>
      <c r="E6751" s="127">
        <v>1</v>
      </c>
      <c r="F6751" s="127">
        <f>TRUNC(E6751*D6751,2)</f>
        <v>153.5</v>
      </c>
      <c r="G6751" s="144"/>
    </row>
    <row r="6752" spans="1:7" x14ac:dyDescent="0.2">
      <c r="A6752" s="311">
        <v>153.5</v>
      </c>
      <c r="B6752" s="311"/>
      <c r="C6752" s="311"/>
      <c r="D6752" s="311"/>
      <c r="E6752" s="311"/>
      <c r="F6752" s="165">
        <f>F6751</f>
        <v>153.5</v>
      </c>
      <c r="G6752" s="144"/>
    </row>
    <row r="6753" spans="1:7" x14ac:dyDescent="0.2">
      <c r="G6753" s="144"/>
    </row>
    <row r="6754" spans="1:7" x14ac:dyDescent="0.2">
      <c r="A6754" s="312" t="s">
        <v>4124</v>
      </c>
      <c r="B6754" s="312"/>
      <c r="C6754" s="312"/>
      <c r="D6754" s="312"/>
      <c r="E6754" s="312"/>
      <c r="F6754" s="173">
        <f>F6752+G6748</f>
        <v>204.54000000000002</v>
      </c>
      <c r="G6754" s="144"/>
    </row>
    <row r="6755" spans="1:7" ht="12.75" customHeight="1" x14ac:dyDescent="0.2">
      <c r="A6755" s="312" t="s">
        <v>4742</v>
      </c>
      <c r="B6755" s="312"/>
      <c r="C6755" s="312"/>
      <c r="D6755" s="312"/>
      <c r="E6755" s="313"/>
      <c r="F6755" s="180">
        <f>TRUNC('compos apresentar'!F6754*bdi!$D$19,2)</f>
        <v>41.6</v>
      </c>
      <c r="G6755" s="144"/>
    </row>
    <row r="6756" spans="1:7" x14ac:dyDescent="0.2">
      <c r="A6756" s="312" t="s">
        <v>4123</v>
      </c>
      <c r="B6756" s="312"/>
      <c r="C6756" s="312"/>
      <c r="D6756" s="312"/>
      <c r="E6756" s="312"/>
      <c r="F6756" s="179">
        <f>SUM(F6754:F6755)</f>
        <v>246.14000000000001</v>
      </c>
      <c r="G6756" s="144"/>
    </row>
    <row r="6757" spans="1:7" x14ac:dyDescent="0.2">
      <c r="A6757" s="178"/>
      <c r="B6757" s="178"/>
      <c r="C6757" s="178"/>
      <c r="D6757" s="178"/>
      <c r="E6757" s="178"/>
      <c r="F6757" s="178"/>
      <c r="G6757" s="144"/>
    </row>
    <row r="6758" spans="1:7" ht="21" x14ac:dyDescent="0.2">
      <c r="A6758" s="314" t="s">
        <v>5085</v>
      </c>
      <c r="B6758" s="314"/>
      <c r="C6758" s="314"/>
      <c r="D6758" s="314"/>
      <c r="E6758" s="314"/>
      <c r="F6758" s="314"/>
      <c r="G6758" s="175" t="s">
        <v>4155</v>
      </c>
    </row>
    <row r="6759" spans="1:7" x14ac:dyDescent="0.2">
      <c r="G6759" s="144"/>
    </row>
    <row r="6760" spans="1:7" ht="21" x14ac:dyDescent="0.2">
      <c r="A6760" s="175" t="s">
        <v>4118</v>
      </c>
      <c r="B6760" s="174" t="s">
        <v>4117</v>
      </c>
      <c r="C6760" s="171" t="s">
        <v>4114</v>
      </c>
      <c r="D6760" s="171" t="s">
        <v>4113</v>
      </c>
      <c r="E6760" s="171" t="s">
        <v>4112</v>
      </c>
      <c r="F6760" s="182" t="s">
        <v>4116</v>
      </c>
      <c r="G6760" s="181" t="s">
        <v>4115</v>
      </c>
    </row>
    <row r="6761" spans="1:7" x14ac:dyDescent="0.2">
      <c r="A6761" s="162">
        <v>11</v>
      </c>
      <c r="B6761" s="128" t="s">
        <v>4146</v>
      </c>
      <c r="C6761" s="152">
        <v>8.56</v>
      </c>
      <c r="D6761" s="152">
        <v>18.649999999999999</v>
      </c>
      <c r="E6761" s="83">
        <v>117.99</v>
      </c>
      <c r="F6761" s="127">
        <v>1.75</v>
      </c>
      <c r="G6761" s="161">
        <f>TRUNC(F6761*D6761,2)</f>
        <v>32.630000000000003</v>
      </c>
    </row>
    <row r="6762" spans="1:7" x14ac:dyDescent="0.2">
      <c r="A6762" s="149">
        <v>8</v>
      </c>
      <c r="B6762" s="138" t="s">
        <v>4141</v>
      </c>
      <c r="C6762" s="152">
        <v>5.65</v>
      </c>
      <c r="D6762" s="152">
        <v>12.31</v>
      </c>
      <c r="E6762" s="83">
        <v>117.99</v>
      </c>
      <c r="F6762" s="137">
        <v>1.7490000000000001</v>
      </c>
      <c r="G6762" s="161">
        <f>TRUNC(F6762*D6762,2)</f>
        <v>21.53</v>
      </c>
    </row>
    <row r="6763" spans="1:7" x14ac:dyDescent="0.2">
      <c r="A6763" s="311" t="s">
        <v>4138</v>
      </c>
      <c r="B6763" s="311"/>
      <c r="C6763" s="311"/>
      <c r="D6763" s="311"/>
      <c r="E6763" s="311"/>
      <c r="F6763" s="311"/>
      <c r="G6763" s="155">
        <f>SUM(G6761:G6762)</f>
        <v>54.160000000000004</v>
      </c>
    </row>
    <row r="6764" spans="1:7" x14ac:dyDescent="0.2">
      <c r="G6764" s="144"/>
    </row>
    <row r="6765" spans="1:7" ht="21" x14ac:dyDescent="0.2">
      <c r="A6765" s="175" t="s">
        <v>4118</v>
      </c>
      <c r="B6765" s="174" t="s">
        <v>4130</v>
      </c>
      <c r="C6765" s="171" t="s">
        <v>4129</v>
      </c>
      <c r="D6765" s="171" t="s">
        <v>4128</v>
      </c>
      <c r="E6765" s="171" t="s">
        <v>4116</v>
      </c>
      <c r="F6765" s="173" t="s">
        <v>4127</v>
      </c>
      <c r="G6765" s="144"/>
    </row>
    <row r="6766" spans="1:7" x14ac:dyDescent="0.2">
      <c r="A6766" s="129" t="s">
        <v>3852</v>
      </c>
      <c r="B6766" s="128" t="s">
        <v>513</v>
      </c>
      <c r="C6766" s="127" t="s">
        <v>3287</v>
      </c>
      <c r="D6766" s="127">
        <v>164.39</v>
      </c>
      <c r="E6766" s="127">
        <v>1</v>
      </c>
      <c r="F6766" s="127">
        <f>TRUNC(E6766*D6766,2)</f>
        <v>164.39</v>
      </c>
      <c r="G6766" s="144"/>
    </row>
    <row r="6767" spans="1:7" x14ac:dyDescent="0.2">
      <c r="A6767" s="311" t="s">
        <v>4125</v>
      </c>
      <c r="B6767" s="311"/>
      <c r="C6767" s="311"/>
      <c r="D6767" s="311"/>
      <c r="E6767" s="311"/>
      <c r="F6767" s="165">
        <f>F6766</f>
        <v>164.39</v>
      </c>
      <c r="G6767" s="144"/>
    </row>
    <row r="6768" spans="1:7" x14ac:dyDescent="0.2">
      <c r="G6768" s="144"/>
    </row>
    <row r="6769" spans="1:7" x14ac:dyDescent="0.2">
      <c r="A6769" s="312" t="s">
        <v>4124</v>
      </c>
      <c r="B6769" s="312"/>
      <c r="C6769" s="312"/>
      <c r="D6769" s="312"/>
      <c r="E6769" s="312"/>
      <c r="F6769" s="173">
        <f>F6767+G6763</f>
        <v>218.54999999999998</v>
      </c>
      <c r="G6769" s="144"/>
    </row>
    <row r="6770" spans="1:7" x14ac:dyDescent="0.2">
      <c r="A6770" s="312" t="s">
        <v>4742</v>
      </c>
      <c r="B6770" s="312"/>
      <c r="C6770" s="312"/>
      <c r="D6770" s="312"/>
      <c r="E6770" s="313"/>
      <c r="F6770" s="180">
        <f>TRUNC('compos apresentar'!F6769*bdi!$D$19,2)</f>
        <v>44.45</v>
      </c>
      <c r="G6770" s="144"/>
    </row>
    <row r="6771" spans="1:7" x14ac:dyDescent="0.2">
      <c r="A6771" s="312" t="s">
        <v>4123</v>
      </c>
      <c r="B6771" s="312"/>
      <c r="C6771" s="312"/>
      <c r="D6771" s="312"/>
      <c r="E6771" s="312"/>
      <c r="F6771" s="179">
        <f>SUM(F6769:F6770)</f>
        <v>263</v>
      </c>
      <c r="G6771" s="144"/>
    </row>
    <row r="6772" spans="1:7" x14ac:dyDescent="0.2">
      <c r="A6772" s="178"/>
      <c r="B6772" s="178"/>
      <c r="C6772" s="178"/>
      <c r="D6772" s="178"/>
      <c r="E6772" s="178"/>
      <c r="F6772" s="178"/>
      <c r="G6772" s="144"/>
    </row>
    <row r="6773" spans="1:7" x14ac:dyDescent="0.2">
      <c r="A6773" s="178"/>
      <c r="B6773" s="178"/>
      <c r="C6773" s="178"/>
      <c r="D6773" s="178"/>
      <c r="E6773" s="178"/>
      <c r="F6773" s="178"/>
      <c r="G6773" s="144"/>
    </row>
    <row r="6774" spans="1:7" ht="21" x14ac:dyDescent="0.2">
      <c r="A6774" s="314" t="s">
        <v>4458</v>
      </c>
      <c r="B6774" s="314"/>
      <c r="C6774" s="314"/>
      <c r="D6774" s="314"/>
      <c r="E6774" s="314"/>
      <c r="F6774" s="314"/>
      <c r="G6774" s="175" t="s">
        <v>4155</v>
      </c>
    </row>
    <row r="6775" spans="1:7" x14ac:dyDescent="0.2">
      <c r="G6775" s="144"/>
    </row>
    <row r="6776" spans="1:7" ht="21" x14ac:dyDescent="0.2">
      <c r="A6776" s="175" t="s">
        <v>4118</v>
      </c>
      <c r="B6776" s="174" t="s">
        <v>4117</v>
      </c>
      <c r="C6776" s="171" t="s">
        <v>4114</v>
      </c>
      <c r="D6776" s="171" t="s">
        <v>4113</v>
      </c>
      <c r="E6776" s="171" t="s">
        <v>4112</v>
      </c>
      <c r="F6776" s="182" t="s">
        <v>4116</v>
      </c>
      <c r="G6776" s="181" t="s">
        <v>4115</v>
      </c>
    </row>
    <row r="6777" spans="1:7" x14ac:dyDescent="0.2">
      <c r="A6777" s="162">
        <v>8</v>
      </c>
      <c r="B6777" s="128" t="s">
        <v>4141</v>
      </c>
      <c r="C6777" s="152">
        <v>5.65</v>
      </c>
      <c r="D6777" s="152">
        <v>12.31</v>
      </c>
      <c r="E6777" s="83">
        <v>117.99</v>
      </c>
      <c r="F6777" s="127">
        <v>1.66</v>
      </c>
      <c r="G6777" s="161">
        <f>TRUNC(F6777*D6777,2)</f>
        <v>20.43</v>
      </c>
    </row>
    <row r="6778" spans="1:7" x14ac:dyDescent="0.2">
      <c r="A6778" s="149">
        <v>11</v>
      </c>
      <c r="B6778" s="138" t="s">
        <v>4146</v>
      </c>
      <c r="C6778" s="152">
        <v>8.56</v>
      </c>
      <c r="D6778" s="152">
        <v>18.649999999999999</v>
      </c>
      <c r="E6778" s="83">
        <v>117.99</v>
      </c>
      <c r="F6778" s="137">
        <v>1.6419999999999999</v>
      </c>
      <c r="G6778" s="161">
        <f>TRUNC(F6778*D6778,2)</f>
        <v>30.62</v>
      </c>
    </row>
    <row r="6779" spans="1:7" x14ac:dyDescent="0.2">
      <c r="A6779" s="311" t="s">
        <v>4138</v>
      </c>
      <c r="B6779" s="311"/>
      <c r="C6779" s="311"/>
      <c r="D6779" s="311"/>
      <c r="E6779" s="311"/>
      <c r="F6779" s="311"/>
      <c r="G6779" s="155">
        <f>SUM(G6777:G6778)</f>
        <v>51.05</v>
      </c>
    </row>
    <row r="6780" spans="1:7" x14ac:dyDescent="0.2">
      <c r="G6780" s="144"/>
    </row>
    <row r="6781" spans="1:7" ht="21" x14ac:dyDescent="0.2">
      <c r="A6781" s="175" t="s">
        <v>4118</v>
      </c>
      <c r="B6781" s="174" t="s">
        <v>4130</v>
      </c>
      <c r="C6781" s="171" t="s">
        <v>4129</v>
      </c>
      <c r="D6781" s="171" t="s">
        <v>4128</v>
      </c>
      <c r="E6781" s="171" t="s">
        <v>4116</v>
      </c>
      <c r="F6781" s="173" t="s">
        <v>4127</v>
      </c>
      <c r="G6781" s="144"/>
    </row>
    <row r="6782" spans="1:7" x14ac:dyDescent="0.2">
      <c r="A6782" s="129" t="s">
        <v>3479</v>
      </c>
      <c r="B6782" s="128" t="s">
        <v>3478</v>
      </c>
      <c r="C6782" s="127" t="s">
        <v>3287</v>
      </c>
      <c r="D6782" s="127">
        <v>84.21</v>
      </c>
      <c r="E6782" s="127">
        <v>0.99</v>
      </c>
      <c r="F6782" s="127">
        <f>TRUNC(E6782*D6782,2)</f>
        <v>83.36</v>
      </c>
      <c r="G6782" s="144"/>
    </row>
    <row r="6783" spans="1:7" x14ac:dyDescent="0.2">
      <c r="A6783" s="311" t="s">
        <v>4125</v>
      </c>
      <c r="B6783" s="311"/>
      <c r="C6783" s="311"/>
      <c r="D6783" s="311"/>
      <c r="E6783" s="311"/>
      <c r="F6783" s="165">
        <f>F6782</f>
        <v>83.36</v>
      </c>
      <c r="G6783" s="144"/>
    </row>
    <row r="6784" spans="1:7" x14ac:dyDescent="0.2">
      <c r="G6784" s="144"/>
    </row>
    <row r="6785" spans="1:7" x14ac:dyDescent="0.2">
      <c r="A6785" s="312" t="s">
        <v>4124</v>
      </c>
      <c r="B6785" s="312"/>
      <c r="C6785" s="312"/>
      <c r="D6785" s="312"/>
      <c r="E6785" s="312"/>
      <c r="F6785" s="173">
        <f>F6783+G6779</f>
        <v>134.41</v>
      </c>
      <c r="G6785" s="144"/>
    </row>
    <row r="6786" spans="1:7" ht="12.75" customHeight="1" x14ac:dyDescent="0.2">
      <c r="A6786" s="312" t="s">
        <v>4742</v>
      </c>
      <c r="B6786" s="312"/>
      <c r="C6786" s="312"/>
      <c r="D6786" s="312"/>
      <c r="E6786" s="313"/>
      <c r="F6786" s="180">
        <f>TRUNC('compos apresentar'!F6785*bdi!$D$19,2)</f>
        <v>27.33</v>
      </c>
      <c r="G6786" s="144"/>
    </row>
    <row r="6787" spans="1:7" x14ac:dyDescent="0.2">
      <c r="A6787" s="312" t="s">
        <v>4123</v>
      </c>
      <c r="B6787" s="312"/>
      <c r="C6787" s="312"/>
      <c r="D6787" s="312"/>
      <c r="E6787" s="312"/>
      <c r="F6787" s="179">
        <f>SUM(F6785:F6786)</f>
        <v>161.74</v>
      </c>
      <c r="G6787" s="144"/>
    </row>
    <row r="6788" spans="1:7" x14ac:dyDescent="0.2">
      <c r="A6788" s="178"/>
      <c r="B6788" s="178"/>
      <c r="C6788" s="178"/>
      <c r="D6788" s="178"/>
      <c r="E6788" s="178"/>
      <c r="F6788" s="178"/>
      <c r="G6788" s="144"/>
    </row>
    <row r="6789" spans="1:7" ht="21" x14ac:dyDescent="0.2">
      <c r="A6789" s="314" t="s">
        <v>5086</v>
      </c>
      <c r="B6789" s="314"/>
      <c r="C6789" s="314"/>
      <c r="D6789" s="314"/>
      <c r="E6789" s="314"/>
      <c r="F6789" s="314"/>
      <c r="G6789" s="175" t="s">
        <v>4155</v>
      </c>
    </row>
    <row r="6790" spans="1:7" x14ac:dyDescent="0.2">
      <c r="G6790" s="144"/>
    </row>
    <row r="6791" spans="1:7" ht="21" x14ac:dyDescent="0.2">
      <c r="A6791" s="175" t="s">
        <v>4118</v>
      </c>
      <c r="B6791" s="174" t="s">
        <v>4117</v>
      </c>
      <c r="C6791" s="171" t="s">
        <v>4114</v>
      </c>
      <c r="D6791" s="171" t="s">
        <v>4113</v>
      </c>
      <c r="E6791" s="171" t="s">
        <v>4112</v>
      </c>
      <c r="F6791" s="182" t="s">
        <v>4116</v>
      </c>
      <c r="G6791" s="181" t="s">
        <v>4115</v>
      </c>
    </row>
    <row r="6792" spans="1:7" x14ac:dyDescent="0.2">
      <c r="A6792" s="162">
        <v>8</v>
      </c>
      <c r="B6792" s="128" t="s">
        <v>4141</v>
      </c>
      <c r="C6792" s="152">
        <v>5.65</v>
      </c>
      <c r="D6792" s="152">
        <v>12.31</v>
      </c>
      <c r="E6792" s="83">
        <v>117.99</v>
      </c>
      <c r="F6792" s="127">
        <v>0.25059999999999999</v>
      </c>
      <c r="G6792" s="161">
        <f>TRUNC(F6792*D6792,2)</f>
        <v>3.08</v>
      </c>
    </row>
    <row r="6793" spans="1:7" x14ac:dyDescent="0.2">
      <c r="A6793" s="149">
        <v>11</v>
      </c>
      <c r="B6793" s="138" t="s">
        <v>4146</v>
      </c>
      <c r="C6793" s="152">
        <v>8.56</v>
      </c>
      <c r="D6793" s="152">
        <v>18.649999999999999</v>
      </c>
      <c r="E6793" s="83">
        <v>117.99</v>
      </c>
      <c r="F6793" s="137">
        <v>0.252</v>
      </c>
      <c r="G6793" s="161">
        <f>TRUNC(F6793*D6793,2)</f>
        <v>4.6900000000000004</v>
      </c>
    </row>
    <row r="6794" spans="1:7" x14ac:dyDescent="0.2">
      <c r="A6794" s="311" t="s">
        <v>4138</v>
      </c>
      <c r="B6794" s="311"/>
      <c r="C6794" s="311"/>
      <c r="D6794" s="311"/>
      <c r="E6794" s="311"/>
      <c r="F6794" s="311"/>
      <c r="G6794" s="155">
        <f>SUM(G6792:G6793)</f>
        <v>7.7700000000000005</v>
      </c>
    </row>
    <row r="6795" spans="1:7" x14ac:dyDescent="0.2">
      <c r="G6795" s="144"/>
    </row>
    <row r="6796" spans="1:7" ht="21" x14ac:dyDescent="0.2">
      <c r="A6796" s="175" t="s">
        <v>4118</v>
      </c>
      <c r="B6796" s="174" t="s">
        <v>4130</v>
      </c>
      <c r="C6796" s="171" t="s">
        <v>4129</v>
      </c>
      <c r="D6796" s="171" t="s">
        <v>4128</v>
      </c>
      <c r="E6796" s="171" t="s">
        <v>4116</v>
      </c>
      <c r="F6796" s="173" t="s">
        <v>4127</v>
      </c>
      <c r="G6796" s="144"/>
    </row>
    <row r="6797" spans="1:7" x14ac:dyDescent="0.2">
      <c r="A6797" s="129" t="s">
        <v>3851</v>
      </c>
      <c r="B6797" s="128" t="s">
        <v>5087</v>
      </c>
      <c r="C6797" s="127" t="s">
        <v>3287</v>
      </c>
      <c r="D6797" s="127">
        <v>43.85</v>
      </c>
      <c r="E6797" s="140">
        <v>1</v>
      </c>
      <c r="F6797" s="127">
        <f>TRUNC(E6797*D6797,2)</f>
        <v>43.85</v>
      </c>
      <c r="G6797" s="144"/>
    </row>
    <row r="6798" spans="1:7" x14ac:dyDescent="0.2">
      <c r="A6798" s="139" t="s">
        <v>4154</v>
      </c>
      <c r="B6798" s="138" t="s">
        <v>4153</v>
      </c>
      <c r="C6798" s="137" t="s">
        <v>3290</v>
      </c>
      <c r="D6798" s="137">
        <v>0.38</v>
      </c>
      <c r="E6798" s="136">
        <v>0.28299999999999997</v>
      </c>
      <c r="F6798" s="127">
        <f>TRUNC(E6798*D6798,2)</f>
        <v>0.1</v>
      </c>
      <c r="G6798" s="144"/>
    </row>
    <row r="6799" spans="1:7" x14ac:dyDescent="0.2">
      <c r="A6799" s="311" t="s">
        <v>4125</v>
      </c>
      <c r="B6799" s="311"/>
      <c r="C6799" s="311"/>
      <c r="D6799" s="311"/>
      <c r="E6799" s="311"/>
      <c r="F6799" s="165">
        <f>SUM(F6797:F6798)</f>
        <v>43.95</v>
      </c>
      <c r="G6799" s="144"/>
    </row>
    <row r="6800" spans="1:7" x14ac:dyDescent="0.2">
      <c r="G6800" s="144"/>
    </row>
    <row r="6801" spans="1:7" x14ac:dyDescent="0.2">
      <c r="A6801" s="312" t="s">
        <v>4124</v>
      </c>
      <c r="B6801" s="312"/>
      <c r="C6801" s="312"/>
      <c r="D6801" s="312"/>
      <c r="E6801" s="312"/>
      <c r="F6801" s="173">
        <f>F6799+G6794</f>
        <v>51.720000000000006</v>
      </c>
      <c r="G6801" s="144"/>
    </row>
    <row r="6802" spans="1:7" x14ac:dyDescent="0.2">
      <c r="A6802" s="312" t="s">
        <v>4742</v>
      </c>
      <c r="B6802" s="312"/>
      <c r="C6802" s="312"/>
      <c r="D6802" s="312"/>
      <c r="E6802" s="313"/>
      <c r="F6802" s="180">
        <f>TRUNC('compos apresentar'!F6801*bdi!$D$19,2)</f>
        <v>10.51</v>
      </c>
      <c r="G6802" s="144"/>
    </row>
    <row r="6803" spans="1:7" x14ac:dyDescent="0.2">
      <c r="A6803" s="312" t="s">
        <v>4123</v>
      </c>
      <c r="B6803" s="312"/>
      <c r="C6803" s="312"/>
      <c r="D6803" s="312"/>
      <c r="E6803" s="312"/>
      <c r="F6803" s="179">
        <f>SUM(F6801:F6802)</f>
        <v>62.230000000000004</v>
      </c>
      <c r="G6803" s="144"/>
    </row>
    <row r="6804" spans="1:7" x14ac:dyDescent="0.2">
      <c r="A6804" s="178"/>
      <c r="B6804" s="178"/>
      <c r="C6804" s="178"/>
      <c r="D6804" s="178"/>
      <c r="E6804" s="178"/>
      <c r="F6804" s="178"/>
      <c r="G6804" s="144"/>
    </row>
    <row r="6805" spans="1:7" x14ac:dyDescent="0.2">
      <c r="G6805" s="144"/>
    </row>
    <row r="6806" spans="1:7" ht="21" x14ac:dyDescent="0.2">
      <c r="A6806" s="314" t="s">
        <v>4457</v>
      </c>
      <c r="B6806" s="314"/>
      <c r="C6806" s="314"/>
      <c r="D6806" s="314"/>
      <c r="E6806" s="314"/>
      <c r="F6806" s="314"/>
      <c r="G6806" s="175" t="s">
        <v>4155</v>
      </c>
    </row>
    <row r="6807" spans="1:7" x14ac:dyDescent="0.2">
      <c r="G6807" s="144"/>
    </row>
    <row r="6808" spans="1:7" ht="21" x14ac:dyDescent="0.2">
      <c r="A6808" s="175" t="s">
        <v>4118</v>
      </c>
      <c r="B6808" s="174" t="s">
        <v>4117</v>
      </c>
      <c r="C6808" s="171" t="s">
        <v>4114</v>
      </c>
      <c r="D6808" s="171" t="s">
        <v>4113</v>
      </c>
      <c r="E6808" s="171" t="s">
        <v>4112</v>
      </c>
      <c r="F6808" s="182" t="s">
        <v>4116</v>
      </c>
      <c r="G6808" s="181" t="s">
        <v>4115</v>
      </c>
    </row>
    <row r="6809" spans="1:7" x14ac:dyDescent="0.2">
      <c r="A6809" s="162">
        <v>8</v>
      </c>
      <c r="B6809" s="128" t="s">
        <v>4141</v>
      </c>
      <c r="C6809" s="152">
        <v>5.65</v>
      </c>
      <c r="D6809" s="152">
        <v>12.31</v>
      </c>
      <c r="E6809" s="83">
        <v>117.99</v>
      </c>
      <c r="F6809" s="127">
        <v>0.25059999999999999</v>
      </c>
      <c r="G6809" s="161">
        <f>TRUNC(F6809*D6809,2)</f>
        <v>3.08</v>
      </c>
    </row>
    <row r="6810" spans="1:7" x14ac:dyDescent="0.2">
      <c r="A6810" s="149">
        <v>11</v>
      </c>
      <c r="B6810" s="138" t="s">
        <v>4146</v>
      </c>
      <c r="C6810" s="152">
        <v>8.56</v>
      </c>
      <c r="D6810" s="152">
        <v>18.649999999999999</v>
      </c>
      <c r="E6810" s="83">
        <v>117.99</v>
      </c>
      <c r="F6810" s="137">
        <v>0.252</v>
      </c>
      <c r="G6810" s="161">
        <f>TRUNC(F6810*D6810,2)</f>
        <v>4.6900000000000004</v>
      </c>
    </row>
    <row r="6811" spans="1:7" x14ac:dyDescent="0.2">
      <c r="A6811" s="311" t="s">
        <v>4138</v>
      </c>
      <c r="B6811" s="311"/>
      <c r="C6811" s="311"/>
      <c r="D6811" s="311"/>
      <c r="E6811" s="311"/>
      <c r="F6811" s="311"/>
      <c r="G6811" s="155">
        <f>SUM(G6809:G6810)</f>
        <v>7.7700000000000005</v>
      </c>
    </row>
    <row r="6812" spans="1:7" x14ac:dyDescent="0.2">
      <c r="G6812" s="144"/>
    </row>
    <row r="6813" spans="1:7" ht="21" x14ac:dyDescent="0.2">
      <c r="A6813" s="175" t="s">
        <v>4118</v>
      </c>
      <c r="B6813" s="174" t="s">
        <v>4130</v>
      </c>
      <c r="C6813" s="171" t="s">
        <v>4129</v>
      </c>
      <c r="D6813" s="171" t="s">
        <v>4128</v>
      </c>
      <c r="E6813" s="171" t="s">
        <v>4116</v>
      </c>
      <c r="F6813" s="173" t="s">
        <v>4127</v>
      </c>
      <c r="G6813" s="144"/>
    </row>
    <row r="6814" spans="1:7" x14ac:dyDescent="0.2">
      <c r="A6814" s="129" t="s">
        <v>3481</v>
      </c>
      <c r="B6814" s="128" t="s">
        <v>3480</v>
      </c>
      <c r="C6814" s="127" t="s">
        <v>3287</v>
      </c>
      <c r="D6814" s="127">
        <v>2.84</v>
      </c>
      <c r="E6814" s="140">
        <v>0.95599999999999996</v>
      </c>
      <c r="F6814" s="127">
        <f>TRUNC(E6814*D6814,2)</f>
        <v>2.71</v>
      </c>
      <c r="G6814" s="144"/>
    </row>
    <row r="6815" spans="1:7" x14ac:dyDescent="0.2">
      <c r="A6815" s="139" t="s">
        <v>4154</v>
      </c>
      <c r="B6815" s="138" t="s">
        <v>4153</v>
      </c>
      <c r="C6815" s="137" t="s">
        <v>3290</v>
      </c>
      <c r="D6815" s="137">
        <v>0.38</v>
      </c>
      <c r="E6815" s="136">
        <v>0.28299999999999997</v>
      </c>
      <c r="F6815" s="127">
        <f>TRUNC(E6815*D6815,2)</f>
        <v>0.1</v>
      </c>
      <c r="G6815" s="144"/>
    </row>
    <row r="6816" spans="1:7" x14ac:dyDescent="0.2">
      <c r="A6816" s="311" t="s">
        <v>4125</v>
      </c>
      <c r="B6816" s="311"/>
      <c r="C6816" s="311"/>
      <c r="D6816" s="311"/>
      <c r="E6816" s="311"/>
      <c r="F6816" s="165">
        <f>SUM(F6814:F6815)</f>
        <v>2.81</v>
      </c>
      <c r="G6816" s="144"/>
    </row>
    <row r="6817" spans="1:7" x14ac:dyDescent="0.2">
      <c r="G6817" s="144"/>
    </row>
    <row r="6818" spans="1:7" x14ac:dyDescent="0.2">
      <c r="A6818" s="312" t="s">
        <v>4124</v>
      </c>
      <c r="B6818" s="312"/>
      <c r="C6818" s="312"/>
      <c r="D6818" s="312"/>
      <c r="E6818" s="312"/>
      <c r="F6818" s="173">
        <f>F6816+G6811</f>
        <v>10.58</v>
      </c>
      <c r="G6818" s="144"/>
    </row>
    <row r="6819" spans="1:7" ht="12.75" customHeight="1" x14ac:dyDescent="0.2">
      <c r="A6819" s="312" t="s">
        <v>4742</v>
      </c>
      <c r="B6819" s="312"/>
      <c r="C6819" s="312"/>
      <c r="D6819" s="312"/>
      <c r="E6819" s="313"/>
      <c r="F6819" s="180">
        <f>TRUNC('compos apresentar'!F6818*bdi!$D$19,2)</f>
        <v>2.15</v>
      </c>
      <c r="G6819" s="144"/>
    </row>
    <row r="6820" spans="1:7" x14ac:dyDescent="0.2">
      <c r="A6820" s="312" t="s">
        <v>4123</v>
      </c>
      <c r="B6820" s="312"/>
      <c r="C6820" s="312"/>
      <c r="D6820" s="312"/>
      <c r="E6820" s="312"/>
      <c r="F6820" s="179">
        <f>SUM(F6818:F6819)</f>
        <v>12.73</v>
      </c>
      <c r="G6820" s="144"/>
    </row>
    <row r="6821" spans="1:7" x14ac:dyDescent="0.2">
      <c r="A6821" s="178"/>
      <c r="B6821" s="178"/>
      <c r="C6821" s="178"/>
      <c r="D6821" s="178"/>
      <c r="E6821" s="178"/>
      <c r="F6821" s="178"/>
      <c r="G6821" s="144"/>
    </row>
    <row r="6822" spans="1:7" ht="21" x14ac:dyDescent="0.2">
      <c r="A6822" s="314" t="s">
        <v>5088</v>
      </c>
      <c r="B6822" s="314"/>
      <c r="C6822" s="314"/>
      <c r="D6822" s="314"/>
      <c r="E6822" s="314"/>
      <c r="F6822" s="314"/>
      <c r="G6822" s="175" t="s">
        <v>4131</v>
      </c>
    </row>
    <row r="6823" spans="1:7" x14ac:dyDescent="0.2">
      <c r="G6823" s="144"/>
    </row>
    <row r="6824" spans="1:7" ht="21" x14ac:dyDescent="0.2">
      <c r="A6824" s="175" t="s">
        <v>4118</v>
      </c>
      <c r="B6824" s="174" t="s">
        <v>4117</v>
      </c>
      <c r="C6824" s="171" t="s">
        <v>4114</v>
      </c>
      <c r="D6824" s="171" t="s">
        <v>4113</v>
      </c>
      <c r="E6824" s="171" t="s">
        <v>4112</v>
      </c>
      <c r="F6824" s="182" t="s">
        <v>4116</v>
      </c>
      <c r="G6824" s="181" t="s">
        <v>4115</v>
      </c>
    </row>
    <row r="6825" spans="1:7" x14ac:dyDescent="0.2">
      <c r="A6825" s="162">
        <v>5</v>
      </c>
      <c r="B6825" s="128" t="s">
        <v>4140</v>
      </c>
      <c r="C6825" s="148">
        <v>5.12</v>
      </c>
      <c r="D6825" s="148">
        <v>11.16</v>
      </c>
      <c r="E6825" s="83">
        <v>117.99</v>
      </c>
      <c r="F6825" s="127">
        <v>9.2999999999999999E-2</v>
      </c>
      <c r="G6825" s="161">
        <f>TRUNC(F6825*D6825,2)</f>
        <v>1.03</v>
      </c>
    </row>
    <row r="6826" spans="1:7" x14ac:dyDescent="0.2">
      <c r="A6826" s="311" t="s">
        <v>4138</v>
      </c>
      <c r="B6826" s="311"/>
      <c r="C6826" s="311"/>
      <c r="D6826" s="311"/>
      <c r="E6826" s="311"/>
      <c r="F6826" s="311"/>
      <c r="G6826" s="155">
        <f>SUM(G6825)</f>
        <v>1.03</v>
      </c>
    </row>
    <row r="6827" spans="1:7" x14ac:dyDescent="0.2">
      <c r="G6827" s="144"/>
    </row>
    <row r="6828" spans="1:7" ht="21" x14ac:dyDescent="0.2">
      <c r="A6828" s="175" t="s">
        <v>4118</v>
      </c>
      <c r="B6828" s="174" t="s">
        <v>4130</v>
      </c>
      <c r="C6828" s="171" t="s">
        <v>4129</v>
      </c>
      <c r="D6828" s="171" t="s">
        <v>4128</v>
      </c>
      <c r="E6828" s="171" t="s">
        <v>4116</v>
      </c>
      <c r="F6828" s="173" t="s">
        <v>4127</v>
      </c>
      <c r="G6828" s="144"/>
    </row>
    <row r="6829" spans="1:7" ht="56.25" x14ac:dyDescent="0.2">
      <c r="A6829" s="129">
        <v>99833</v>
      </c>
      <c r="B6829" s="128" t="s">
        <v>5089</v>
      </c>
      <c r="C6829" s="127" t="s">
        <v>5090</v>
      </c>
      <c r="D6829" s="127">
        <v>8.4499999999999993</v>
      </c>
      <c r="E6829" s="127">
        <v>4.9000000000000002E-2</v>
      </c>
      <c r="F6829" s="127">
        <f>TRUNC(E6829*D6829,2)</f>
        <v>0.41</v>
      </c>
      <c r="G6829" s="144"/>
    </row>
    <row r="6830" spans="1:7" x14ac:dyDescent="0.2">
      <c r="A6830" s="311" t="s">
        <v>4125</v>
      </c>
      <c r="B6830" s="311"/>
      <c r="C6830" s="311"/>
      <c r="D6830" s="311"/>
      <c r="E6830" s="311"/>
      <c r="F6830" s="165">
        <f>SUM(F6829:F6829)</f>
        <v>0.41</v>
      </c>
      <c r="G6830" s="144"/>
    </row>
    <row r="6831" spans="1:7" x14ac:dyDescent="0.2">
      <c r="G6831" s="144"/>
    </row>
    <row r="6832" spans="1:7" x14ac:dyDescent="0.2">
      <c r="A6832" s="312" t="s">
        <v>4124</v>
      </c>
      <c r="B6832" s="312"/>
      <c r="C6832" s="312"/>
      <c r="D6832" s="312"/>
      <c r="E6832" s="312"/>
      <c r="F6832" s="173">
        <f>F6830+G6826</f>
        <v>1.44</v>
      </c>
      <c r="G6832" s="144"/>
    </row>
    <row r="6833" spans="1:7" x14ac:dyDescent="0.2">
      <c r="A6833" s="312" t="s">
        <v>4742</v>
      </c>
      <c r="B6833" s="312"/>
      <c r="C6833" s="312"/>
      <c r="D6833" s="312"/>
      <c r="E6833" s="313"/>
      <c r="F6833" s="180">
        <f>TRUNC('compos apresentar'!F6832*bdi!$D$19,2)</f>
        <v>0.28999999999999998</v>
      </c>
      <c r="G6833" s="144"/>
    </row>
    <row r="6834" spans="1:7" x14ac:dyDescent="0.2">
      <c r="A6834" s="312" t="s">
        <v>4123</v>
      </c>
      <c r="B6834" s="312"/>
      <c r="C6834" s="312"/>
      <c r="D6834" s="312"/>
      <c r="E6834" s="312"/>
      <c r="F6834" s="179">
        <f>SUM(F6832:F6833)</f>
        <v>1.73</v>
      </c>
      <c r="G6834" s="144"/>
    </row>
    <row r="6835" spans="1:7" x14ac:dyDescent="0.2">
      <c r="A6835" s="178"/>
      <c r="B6835" s="178"/>
      <c r="C6835" s="178"/>
      <c r="D6835" s="178"/>
      <c r="E6835" s="178"/>
      <c r="F6835" s="178"/>
      <c r="G6835" s="144"/>
    </row>
    <row r="6836" spans="1:7" x14ac:dyDescent="0.2">
      <c r="G6836" s="144"/>
    </row>
    <row r="6837" spans="1:7" ht="25.15" customHeight="1" x14ac:dyDescent="0.2">
      <c r="A6837" s="314" t="s">
        <v>4456</v>
      </c>
      <c r="B6837" s="314"/>
      <c r="C6837" s="314"/>
      <c r="D6837" s="314"/>
      <c r="E6837" s="314"/>
      <c r="F6837" s="314"/>
      <c r="G6837" s="175" t="s">
        <v>4131</v>
      </c>
    </row>
    <row r="6838" spans="1:7" x14ac:dyDescent="0.2">
      <c r="G6838" s="144"/>
    </row>
    <row r="6839" spans="1:7" ht="21" x14ac:dyDescent="0.2">
      <c r="A6839" s="175" t="s">
        <v>4118</v>
      </c>
      <c r="B6839" s="174" t="s">
        <v>4117</v>
      </c>
      <c r="C6839" s="171" t="s">
        <v>4114</v>
      </c>
      <c r="D6839" s="171" t="s">
        <v>4113</v>
      </c>
      <c r="E6839" s="171" t="s">
        <v>4112</v>
      </c>
      <c r="F6839" s="182" t="s">
        <v>4116</v>
      </c>
      <c r="G6839" s="181" t="s">
        <v>4115</v>
      </c>
    </row>
    <row r="6840" spans="1:7" x14ac:dyDescent="0.2">
      <c r="A6840" s="162">
        <v>5</v>
      </c>
      <c r="B6840" s="128" t="s">
        <v>4140</v>
      </c>
      <c r="C6840" s="148">
        <v>5.12</v>
      </c>
      <c r="D6840" s="148">
        <v>11.16</v>
      </c>
      <c r="E6840" s="83">
        <v>117.99</v>
      </c>
      <c r="F6840" s="127">
        <v>0.14899999999999999</v>
      </c>
      <c r="G6840" s="161">
        <f>TRUNC(F6840*D6840,2)</f>
        <v>1.66</v>
      </c>
    </row>
    <row r="6841" spans="1:7" x14ac:dyDescent="0.2">
      <c r="A6841" s="311" t="s">
        <v>4138</v>
      </c>
      <c r="B6841" s="311"/>
      <c r="C6841" s="311"/>
      <c r="D6841" s="311"/>
      <c r="E6841" s="311"/>
      <c r="F6841" s="311"/>
      <c r="G6841" s="155">
        <f>SUM(G6840)</f>
        <v>1.66</v>
      </c>
    </row>
    <row r="6842" spans="1:7" x14ac:dyDescent="0.2">
      <c r="G6842" s="144"/>
    </row>
    <row r="6843" spans="1:7" ht="21" x14ac:dyDescent="0.2">
      <c r="A6843" s="175" t="s">
        <v>4118</v>
      </c>
      <c r="B6843" s="174" t="s">
        <v>4130</v>
      </c>
      <c r="C6843" s="171" t="s">
        <v>4129</v>
      </c>
      <c r="D6843" s="171" t="s">
        <v>4128</v>
      </c>
      <c r="E6843" s="171" t="s">
        <v>4116</v>
      </c>
      <c r="F6843" s="173" t="s">
        <v>4127</v>
      </c>
      <c r="G6843" s="144"/>
    </row>
    <row r="6844" spans="1:7" x14ac:dyDescent="0.2">
      <c r="A6844" s="129">
        <v>2840</v>
      </c>
      <c r="B6844" s="128" t="s">
        <v>4089</v>
      </c>
      <c r="C6844" s="127" t="s">
        <v>3292</v>
      </c>
      <c r="D6844" s="127">
        <v>7.45</v>
      </c>
      <c r="E6844" s="127">
        <v>0.1084</v>
      </c>
      <c r="F6844" s="127">
        <f>TRUNC(E6844*D6844,2)</f>
        <v>0.8</v>
      </c>
      <c r="G6844" s="144"/>
    </row>
    <row r="6845" spans="1:7" x14ac:dyDescent="0.2">
      <c r="A6845" s="139">
        <v>110</v>
      </c>
      <c r="B6845" s="138" t="s">
        <v>4111</v>
      </c>
      <c r="C6845" s="137" t="s">
        <v>3308</v>
      </c>
      <c r="D6845" s="137">
        <v>8.4499999999999993</v>
      </c>
      <c r="E6845" s="137">
        <v>5.2999999999999999E-2</v>
      </c>
      <c r="F6845" s="127">
        <f>TRUNC(E6845*D6845,2)</f>
        <v>0.44</v>
      </c>
      <c r="G6845" s="144"/>
    </row>
    <row r="6846" spans="1:7" x14ac:dyDescent="0.2">
      <c r="A6846" s="139">
        <v>1971</v>
      </c>
      <c r="B6846" s="138" t="s">
        <v>3748</v>
      </c>
      <c r="C6846" s="137" t="s">
        <v>3292</v>
      </c>
      <c r="D6846" s="137">
        <v>8.19</v>
      </c>
      <c r="E6846" s="137">
        <v>0.01</v>
      </c>
      <c r="F6846" s="127">
        <f>TRUNC(E6846*D6846,2)</f>
        <v>0.08</v>
      </c>
      <c r="G6846" s="144"/>
    </row>
    <row r="6847" spans="1:7" x14ac:dyDescent="0.2">
      <c r="A6847" s="311" t="s">
        <v>4125</v>
      </c>
      <c r="B6847" s="311"/>
      <c r="C6847" s="311"/>
      <c r="D6847" s="311"/>
      <c r="E6847" s="311"/>
      <c r="F6847" s="165">
        <f>SUM(F6844:F6846)</f>
        <v>1.32</v>
      </c>
      <c r="G6847" s="144"/>
    </row>
    <row r="6848" spans="1:7" x14ac:dyDescent="0.2">
      <c r="G6848" s="144"/>
    </row>
    <row r="6849" spans="1:7" x14ac:dyDescent="0.2">
      <c r="A6849" s="312" t="s">
        <v>4124</v>
      </c>
      <c r="B6849" s="312"/>
      <c r="C6849" s="312"/>
      <c r="D6849" s="312"/>
      <c r="E6849" s="312"/>
      <c r="F6849" s="173">
        <f>F6847+G6841</f>
        <v>2.98</v>
      </c>
      <c r="G6849" s="144"/>
    </row>
    <row r="6850" spans="1:7" ht="12.75" customHeight="1" x14ac:dyDescent="0.2">
      <c r="A6850" s="312" t="s">
        <v>4742</v>
      </c>
      <c r="B6850" s="312"/>
      <c r="C6850" s="312"/>
      <c r="D6850" s="312"/>
      <c r="E6850" s="313"/>
      <c r="F6850" s="180">
        <f>TRUNC('compos apresentar'!F6849*bdi!$D$19,2)</f>
        <v>0.6</v>
      </c>
      <c r="G6850" s="144"/>
    </row>
    <row r="6851" spans="1:7" x14ac:dyDescent="0.2">
      <c r="A6851" s="312" t="s">
        <v>4123</v>
      </c>
      <c r="B6851" s="312"/>
      <c r="C6851" s="312"/>
      <c r="D6851" s="312"/>
      <c r="E6851" s="312"/>
      <c r="F6851" s="179">
        <f>SUM(F6849:F6850)</f>
        <v>3.58</v>
      </c>
      <c r="G6851" s="144"/>
    </row>
    <row r="6852" spans="1:7" x14ac:dyDescent="0.2">
      <c r="G6852" s="144"/>
    </row>
    <row r="6853" spans="1:7" ht="38.450000000000003" customHeight="1" x14ac:dyDescent="0.2">
      <c r="A6853" s="316" t="s">
        <v>4455</v>
      </c>
      <c r="B6853" s="316"/>
      <c r="C6853" s="316"/>
      <c r="D6853" s="316"/>
      <c r="E6853" s="316"/>
      <c r="F6853" s="316"/>
      <c r="G6853" s="175" t="s">
        <v>4131</v>
      </c>
    </row>
    <row r="6854" spans="1:7" x14ac:dyDescent="0.2">
      <c r="A6854" s="336"/>
      <c r="B6854" s="336"/>
      <c r="C6854" s="336"/>
      <c r="D6854" s="336"/>
      <c r="E6854" s="336"/>
      <c r="F6854" s="336"/>
      <c r="G6854" s="144"/>
    </row>
    <row r="6855" spans="1:7" x14ac:dyDescent="0.2">
      <c r="G6855" s="144"/>
    </row>
    <row r="6856" spans="1:7" ht="21" x14ac:dyDescent="0.2">
      <c r="A6856" s="175" t="s">
        <v>4118</v>
      </c>
      <c r="B6856" s="174" t="s">
        <v>4117</v>
      </c>
      <c r="C6856" s="171" t="s">
        <v>4114</v>
      </c>
      <c r="D6856" s="171" t="s">
        <v>4113</v>
      </c>
      <c r="E6856" s="171" t="s">
        <v>4112</v>
      </c>
      <c r="F6856" s="182" t="s">
        <v>4116</v>
      </c>
      <c r="G6856" s="181" t="s">
        <v>4115</v>
      </c>
    </row>
    <row r="6857" spans="1:7" x14ac:dyDescent="0.2">
      <c r="A6857" s="162">
        <v>5</v>
      </c>
      <c r="B6857" s="128" t="s">
        <v>4140</v>
      </c>
      <c r="C6857" s="148">
        <v>5.12</v>
      </c>
      <c r="D6857" s="148">
        <v>11.16</v>
      </c>
      <c r="E6857" s="83">
        <v>117.99</v>
      </c>
      <c r="F6857" s="127">
        <v>5.8799999999999998E-2</v>
      </c>
      <c r="G6857" s="161">
        <f>TRUNC(F6857*D6857,2)</f>
        <v>0.65</v>
      </c>
    </row>
    <row r="6858" spans="1:7" x14ac:dyDescent="0.2">
      <c r="A6858" s="149">
        <v>25</v>
      </c>
      <c r="B6858" s="138" t="s">
        <v>4139</v>
      </c>
      <c r="C6858" s="148">
        <v>8.69</v>
      </c>
      <c r="D6858" s="148">
        <v>18.940000000000001</v>
      </c>
      <c r="E6858" s="83">
        <v>117.99</v>
      </c>
      <c r="F6858" s="137">
        <v>3.6299999999999999E-2</v>
      </c>
      <c r="G6858" s="161">
        <f>TRUNC(F6858*D6858,2)</f>
        <v>0.68</v>
      </c>
    </row>
    <row r="6859" spans="1:7" x14ac:dyDescent="0.2">
      <c r="A6859" s="311" t="s">
        <v>4138</v>
      </c>
      <c r="B6859" s="311"/>
      <c r="C6859" s="311"/>
      <c r="D6859" s="311"/>
      <c r="E6859" s="311"/>
      <c r="F6859" s="311"/>
      <c r="G6859" s="155">
        <f>SUM(G6857:G6858)</f>
        <v>1.33</v>
      </c>
    </row>
    <row r="6860" spans="1:7" x14ac:dyDescent="0.2">
      <c r="G6860" s="144"/>
    </row>
    <row r="6861" spans="1:7" ht="21" x14ac:dyDescent="0.2">
      <c r="A6861" s="175" t="s">
        <v>4118</v>
      </c>
      <c r="B6861" s="174" t="s">
        <v>4130</v>
      </c>
      <c r="C6861" s="171" t="s">
        <v>4129</v>
      </c>
      <c r="D6861" s="171" t="s">
        <v>4128</v>
      </c>
      <c r="E6861" s="171" t="s">
        <v>4116</v>
      </c>
      <c r="F6861" s="173" t="s">
        <v>4127</v>
      </c>
      <c r="G6861" s="144"/>
    </row>
    <row r="6862" spans="1:7" x14ac:dyDescent="0.2">
      <c r="A6862" s="129">
        <v>2842</v>
      </c>
      <c r="B6862" s="128" t="s">
        <v>3564</v>
      </c>
      <c r="C6862" s="127" t="s">
        <v>3308</v>
      </c>
      <c r="D6862" s="127">
        <v>11.21</v>
      </c>
      <c r="E6862" s="127">
        <v>5.4000000000000003E-3</v>
      </c>
      <c r="F6862" s="127">
        <f>TRUNC(E6862*D6862,2)</f>
        <v>0.06</v>
      </c>
      <c r="G6862" s="144"/>
    </row>
    <row r="6863" spans="1:7" x14ac:dyDescent="0.2">
      <c r="A6863" s="139">
        <v>102</v>
      </c>
      <c r="B6863" s="138" t="s">
        <v>4137</v>
      </c>
      <c r="C6863" s="137" t="s">
        <v>3292</v>
      </c>
      <c r="D6863" s="137">
        <v>21.18</v>
      </c>
      <c r="E6863" s="137">
        <v>8.0000000000000002E-3</v>
      </c>
      <c r="F6863" s="127">
        <f>TRUNC(E6863*D6863,2)</f>
        <v>0.16</v>
      </c>
      <c r="G6863" s="144"/>
    </row>
    <row r="6864" spans="1:7" x14ac:dyDescent="0.2">
      <c r="A6864" s="139">
        <v>1967</v>
      </c>
      <c r="B6864" s="138" t="s">
        <v>3496</v>
      </c>
      <c r="C6864" s="137" t="s">
        <v>3290</v>
      </c>
      <c r="D6864" s="137">
        <v>6.26</v>
      </c>
      <c r="E6864" s="137">
        <v>0.214</v>
      </c>
      <c r="F6864" s="127">
        <f>TRUNC(E6864*D6864,2)</f>
        <v>1.33</v>
      </c>
      <c r="G6864" s="144"/>
    </row>
    <row r="6865" spans="1:7" x14ac:dyDescent="0.2">
      <c r="A6865" s="139">
        <v>1858</v>
      </c>
      <c r="B6865" s="138" t="s">
        <v>3301</v>
      </c>
      <c r="C6865" s="137" t="s">
        <v>3290</v>
      </c>
      <c r="D6865" s="137">
        <v>6.75</v>
      </c>
      <c r="E6865" s="137">
        <v>0.21160000000000001</v>
      </c>
      <c r="F6865" s="127">
        <f>TRUNC(E6865*D6865,2)</f>
        <v>1.42</v>
      </c>
      <c r="G6865" s="144"/>
    </row>
    <row r="6866" spans="1:7" x14ac:dyDescent="0.2">
      <c r="A6866" s="139">
        <v>1861</v>
      </c>
      <c r="B6866" s="138" t="s">
        <v>3317</v>
      </c>
      <c r="C6866" s="137" t="s">
        <v>3292</v>
      </c>
      <c r="D6866" s="137">
        <v>21.09</v>
      </c>
      <c r="E6866" s="137">
        <v>5.7999999999999996E-3</v>
      </c>
      <c r="F6866" s="127">
        <f>TRUNC(E6866*D6866,2)</f>
        <v>0.12</v>
      </c>
      <c r="G6866" s="144"/>
    </row>
    <row r="6867" spans="1:7" x14ac:dyDescent="0.2">
      <c r="A6867" s="311" t="s">
        <v>4125</v>
      </c>
      <c r="B6867" s="311"/>
      <c r="C6867" s="311"/>
      <c r="D6867" s="311"/>
      <c r="E6867" s="311"/>
      <c r="F6867" s="165">
        <f>SUM(F6862:F6866)</f>
        <v>3.09</v>
      </c>
      <c r="G6867" s="144"/>
    </row>
    <row r="6868" spans="1:7" x14ac:dyDescent="0.2">
      <c r="G6868" s="144"/>
    </row>
    <row r="6869" spans="1:7" x14ac:dyDescent="0.2">
      <c r="A6869" s="312" t="s">
        <v>4124</v>
      </c>
      <c r="B6869" s="312"/>
      <c r="C6869" s="312"/>
      <c r="D6869" s="312"/>
      <c r="E6869" s="312"/>
      <c r="F6869" s="173">
        <f>F6867+G6859</f>
        <v>4.42</v>
      </c>
      <c r="G6869" s="144"/>
    </row>
    <row r="6870" spans="1:7" ht="12.75" customHeight="1" x14ac:dyDescent="0.2">
      <c r="A6870" s="312" t="s">
        <v>4742</v>
      </c>
      <c r="B6870" s="312"/>
      <c r="C6870" s="312"/>
      <c r="D6870" s="312"/>
      <c r="E6870" s="313"/>
      <c r="F6870" s="180">
        <f>TRUNC('compos apresentar'!F6869*bdi!$D$19,2)</f>
        <v>0.89</v>
      </c>
      <c r="G6870" s="144"/>
    </row>
    <row r="6871" spans="1:7" x14ac:dyDescent="0.2">
      <c r="A6871" s="312" t="s">
        <v>4123</v>
      </c>
      <c r="B6871" s="312"/>
      <c r="C6871" s="312"/>
      <c r="D6871" s="312"/>
      <c r="E6871" s="312"/>
      <c r="F6871" s="179">
        <f>SUM(F6869:F6870)</f>
        <v>5.31</v>
      </c>
      <c r="G6871" s="144"/>
    </row>
    <row r="6872" spans="1:7" x14ac:dyDescent="0.2">
      <c r="A6872" s="178"/>
      <c r="B6872" s="178"/>
      <c r="C6872" s="178"/>
      <c r="D6872" s="178"/>
      <c r="E6872" s="178"/>
      <c r="F6872" s="178"/>
      <c r="G6872" s="144"/>
    </row>
    <row r="6873" spans="1:7" ht="21" x14ac:dyDescent="0.2">
      <c r="A6873" s="317" t="s">
        <v>5091</v>
      </c>
      <c r="B6873" s="317"/>
      <c r="C6873" s="317"/>
      <c r="D6873" s="317"/>
      <c r="E6873" s="317"/>
      <c r="F6873" s="317"/>
      <c r="G6873" s="194" t="s">
        <v>4155</v>
      </c>
    </row>
    <row r="6874" spans="1:7" x14ac:dyDescent="0.2">
      <c r="G6874" s="144"/>
    </row>
    <row r="6875" spans="1:7" ht="21" x14ac:dyDescent="0.2">
      <c r="A6875" s="175" t="s">
        <v>4118</v>
      </c>
      <c r="B6875" s="174" t="s">
        <v>4117</v>
      </c>
      <c r="C6875" s="171" t="s">
        <v>4114</v>
      </c>
      <c r="D6875" s="171" t="s">
        <v>4113</v>
      </c>
      <c r="E6875" s="171" t="s">
        <v>4112</v>
      </c>
      <c r="F6875" s="182" t="s">
        <v>4116</v>
      </c>
      <c r="G6875" s="181" t="s">
        <v>4115</v>
      </c>
    </row>
    <row r="6876" spans="1:7" ht="22.5" x14ac:dyDescent="0.2">
      <c r="A6876" s="157">
        <v>88247</v>
      </c>
      <c r="B6876" s="131" t="s">
        <v>4440</v>
      </c>
      <c r="C6876" s="148">
        <v>5.65</v>
      </c>
      <c r="D6876" s="148">
        <v>12.31</v>
      </c>
      <c r="E6876" s="83">
        <v>117.99</v>
      </c>
      <c r="F6876" s="130">
        <v>0.22950000000000001</v>
      </c>
      <c r="G6876" s="161">
        <f>TRUNC(F6876*D6876,2)</f>
        <v>2.82</v>
      </c>
    </row>
    <row r="6877" spans="1:7" x14ac:dyDescent="0.2">
      <c r="A6877" s="154">
        <v>88264</v>
      </c>
      <c r="B6877" s="134" t="s">
        <v>3955</v>
      </c>
      <c r="C6877" s="152">
        <v>8.56</v>
      </c>
      <c r="D6877" s="152">
        <v>18.649999999999999</v>
      </c>
      <c r="E6877" s="83">
        <v>117.99</v>
      </c>
      <c r="F6877" s="133">
        <v>0.56999999999999995</v>
      </c>
      <c r="G6877" s="161">
        <f>TRUNC(F6877*D6877,2)</f>
        <v>10.63</v>
      </c>
    </row>
    <row r="6878" spans="1:7" x14ac:dyDescent="0.2">
      <c r="A6878" s="311" t="s">
        <v>4138</v>
      </c>
      <c r="B6878" s="311"/>
      <c r="C6878" s="311"/>
      <c r="D6878" s="311"/>
      <c r="E6878" s="311"/>
      <c r="F6878" s="311"/>
      <c r="G6878" s="155">
        <f>SUM(G6876:G6877)</f>
        <v>13.450000000000001</v>
      </c>
    </row>
    <row r="6879" spans="1:7" x14ac:dyDescent="0.2">
      <c r="G6879" s="144"/>
    </row>
    <row r="6880" spans="1:7" ht="21" x14ac:dyDescent="0.2">
      <c r="A6880" s="175" t="s">
        <v>4118</v>
      </c>
      <c r="B6880" s="174" t="s">
        <v>4130</v>
      </c>
      <c r="C6880" s="171" t="s">
        <v>4129</v>
      </c>
      <c r="D6880" s="171" t="s">
        <v>4128</v>
      </c>
      <c r="E6880" s="171" t="s">
        <v>4116</v>
      </c>
      <c r="F6880" s="173" t="s">
        <v>4127</v>
      </c>
      <c r="G6880" s="144"/>
    </row>
    <row r="6881" spans="1:7" ht="22.5" x14ac:dyDescent="0.2">
      <c r="A6881" s="135">
        <v>38191</v>
      </c>
      <c r="B6881" s="138" t="s">
        <v>3854</v>
      </c>
      <c r="C6881" s="133" t="s">
        <v>230</v>
      </c>
      <c r="D6881" s="133">
        <v>11.3</v>
      </c>
      <c r="E6881" s="133">
        <v>1</v>
      </c>
      <c r="F6881" s="127">
        <f>TRUNC(E6881*D6881,2)</f>
        <v>11.3</v>
      </c>
      <c r="G6881" s="144"/>
    </row>
    <row r="6882" spans="1:7" ht="45" x14ac:dyDescent="0.2">
      <c r="A6882" s="132">
        <v>38775</v>
      </c>
      <c r="B6882" s="128" t="s">
        <v>5092</v>
      </c>
      <c r="C6882" s="133" t="s">
        <v>230</v>
      </c>
      <c r="D6882" s="130">
        <v>65.63</v>
      </c>
      <c r="E6882" s="130">
        <v>1</v>
      </c>
      <c r="F6882" s="127">
        <f>TRUNC(E6882*D6882,2)</f>
        <v>65.63</v>
      </c>
      <c r="G6882" s="144"/>
    </row>
    <row r="6883" spans="1:7" x14ac:dyDescent="0.2">
      <c r="A6883" s="311" t="s">
        <v>4125</v>
      </c>
      <c r="B6883" s="311"/>
      <c r="C6883" s="311"/>
      <c r="D6883" s="311"/>
      <c r="E6883" s="311"/>
      <c r="F6883" s="165">
        <f>SUM(F6881:F6882)</f>
        <v>76.929999999999993</v>
      </c>
      <c r="G6883" s="144"/>
    </row>
    <row r="6884" spans="1:7" x14ac:dyDescent="0.2">
      <c r="G6884" s="144"/>
    </row>
    <row r="6885" spans="1:7" x14ac:dyDescent="0.2">
      <c r="A6885" s="312" t="s">
        <v>4124</v>
      </c>
      <c r="B6885" s="312"/>
      <c r="C6885" s="312"/>
      <c r="D6885" s="312"/>
      <c r="E6885" s="312"/>
      <c r="F6885" s="173">
        <f>F6883+G6878</f>
        <v>90.38</v>
      </c>
      <c r="G6885" s="144"/>
    </row>
    <row r="6886" spans="1:7" x14ac:dyDescent="0.2">
      <c r="A6886" s="312" t="s">
        <v>4742</v>
      </c>
      <c r="B6886" s="312"/>
      <c r="C6886" s="312"/>
      <c r="D6886" s="312"/>
      <c r="E6886" s="313"/>
      <c r="F6886" s="180">
        <f>TRUNC('compos apresentar'!F6885*bdi!$D$19,2)</f>
        <v>18.38</v>
      </c>
      <c r="G6886" s="144"/>
    </row>
    <row r="6887" spans="1:7" x14ac:dyDescent="0.2">
      <c r="A6887" s="312" t="s">
        <v>4123</v>
      </c>
      <c r="B6887" s="312"/>
      <c r="C6887" s="312"/>
      <c r="D6887" s="312"/>
      <c r="E6887" s="312"/>
      <c r="F6887" s="179">
        <f>SUM(F6885:F6886)</f>
        <v>108.75999999999999</v>
      </c>
      <c r="G6887" s="144"/>
    </row>
    <row r="6888" spans="1:7" x14ac:dyDescent="0.2">
      <c r="A6888" s="178"/>
      <c r="B6888" s="178"/>
      <c r="C6888" s="178"/>
      <c r="D6888" s="178"/>
      <c r="E6888" s="178"/>
      <c r="F6888" s="178"/>
      <c r="G6888" s="144"/>
    </row>
    <row r="6889" spans="1:7" ht="21" x14ac:dyDescent="0.2">
      <c r="A6889" s="317" t="s">
        <v>5093</v>
      </c>
      <c r="B6889" s="317"/>
      <c r="C6889" s="317"/>
      <c r="D6889" s="317"/>
      <c r="E6889" s="317"/>
      <c r="F6889" s="317"/>
      <c r="G6889" s="194" t="s">
        <v>4155</v>
      </c>
    </row>
    <row r="6890" spans="1:7" x14ac:dyDescent="0.2">
      <c r="G6890" s="144"/>
    </row>
    <row r="6891" spans="1:7" ht="21" x14ac:dyDescent="0.2">
      <c r="A6891" s="175" t="s">
        <v>4118</v>
      </c>
      <c r="B6891" s="174" t="s">
        <v>4117</v>
      </c>
      <c r="C6891" s="171" t="s">
        <v>4114</v>
      </c>
      <c r="D6891" s="171" t="s">
        <v>4113</v>
      </c>
      <c r="E6891" s="171" t="s">
        <v>4112</v>
      </c>
      <c r="F6891" s="182" t="s">
        <v>4116</v>
      </c>
      <c r="G6891" s="181" t="s">
        <v>4115</v>
      </c>
    </row>
    <row r="6892" spans="1:7" ht="22.5" x14ac:dyDescent="0.2">
      <c r="A6892" s="157">
        <v>88247</v>
      </c>
      <c r="B6892" s="131" t="s">
        <v>4440</v>
      </c>
      <c r="C6892" s="148">
        <v>5.65</v>
      </c>
      <c r="D6892" s="148">
        <v>12.31</v>
      </c>
      <c r="E6892" s="83">
        <v>117.99</v>
      </c>
      <c r="F6892" s="130">
        <v>0.42399999999999999</v>
      </c>
      <c r="G6892" s="161">
        <f>TRUNC(F6892*D6892,2)</f>
        <v>5.21</v>
      </c>
    </row>
    <row r="6893" spans="1:7" x14ac:dyDescent="0.2">
      <c r="A6893" s="154">
        <v>88264</v>
      </c>
      <c r="B6893" s="134" t="s">
        <v>3955</v>
      </c>
      <c r="C6893" s="152">
        <v>8.56</v>
      </c>
      <c r="D6893" s="152">
        <v>18.649999999999999</v>
      </c>
      <c r="E6893" s="83">
        <v>117.99</v>
      </c>
      <c r="F6893" s="133">
        <v>0.42199999999999999</v>
      </c>
      <c r="G6893" s="161">
        <f>TRUNC(F6893*D6893,2)</f>
        <v>7.87</v>
      </c>
    </row>
    <row r="6894" spans="1:7" x14ac:dyDescent="0.2">
      <c r="A6894" s="311" t="s">
        <v>4138</v>
      </c>
      <c r="B6894" s="311"/>
      <c r="C6894" s="311"/>
      <c r="D6894" s="311"/>
      <c r="E6894" s="311"/>
      <c r="F6894" s="311"/>
      <c r="G6894" s="155">
        <f>SUM(G6892:G6893)</f>
        <v>13.08</v>
      </c>
    </row>
    <row r="6895" spans="1:7" x14ac:dyDescent="0.2">
      <c r="G6895" s="144"/>
    </row>
    <row r="6896" spans="1:7" ht="21" x14ac:dyDescent="0.2">
      <c r="A6896" s="175" t="s">
        <v>4118</v>
      </c>
      <c r="B6896" s="174" t="s">
        <v>4130</v>
      </c>
      <c r="C6896" s="171" t="s">
        <v>4129</v>
      </c>
      <c r="D6896" s="171" t="s">
        <v>4128</v>
      </c>
      <c r="E6896" s="171" t="s">
        <v>4116</v>
      </c>
      <c r="F6896" s="173" t="s">
        <v>4127</v>
      </c>
      <c r="G6896" s="144"/>
    </row>
    <row r="6897" spans="1:7" ht="33.75" x14ac:dyDescent="0.2">
      <c r="A6897" s="135" t="s">
        <v>5094</v>
      </c>
      <c r="B6897" s="138" t="s">
        <v>5095</v>
      </c>
      <c r="C6897" s="133" t="s">
        <v>230</v>
      </c>
      <c r="D6897" s="133">
        <v>94.97</v>
      </c>
      <c r="E6897" s="133">
        <v>1</v>
      </c>
      <c r="F6897" s="127">
        <f>TRUNC(E6897*D6897,2)</f>
        <v>94.97</v>
      </c>
      <c r="G6897" s="144"/>
    </row>
    <row r="6898" spans="1:7" x14ac:dyDescent="0.2">
      <c r="A6898" s="311" t="s">
        <v>4125</v>
      </c>
      <c r="B6898" s="311"/>
      <c r="C6898" s="311"/>
      <c r="D6898" s="311"/>
      <c r="E6898" s="311"/>
      <c r="F6898" s="165">
        <f>SUM(F6897:F6897)</f>
        <v>94.97</v>
      </c>
      <c r="G6898" s="144"/>
    </row>
    <row r="6899" spans="1:7" x14ac:dyDescent="0.2">
      <c r="G6899" s="144"/>
    </row>
    <row r="6900" spans="1:7" x14ac:dyDescent="0.2">
      <c r="A6900" s="312" t="s">
        <v>4124</v>
      </c>
      <c r="B6900" s="312"/>
      <c r="C6900" s="312"/>
      <c r="D6900" s="312"/>
      <c r="E6900" s="312"/>
      <c r="F6900" s="173">
        <f>F6898+G6894</f>
        <v>108.05</v>
      </c>
      <c r="G6900" s="144"/>
    </row>
    <row r="6901" spans="1:7" x14ac:dyDescent="0.2">
      <c r="A6901" s="312" t="s">
        <v>4742</v>
      </c>
      <c r="B6901" s="312"/>
      <c r="C6901" s="312"/>
      <c r="D6901" s="312"/>
      <c r="E6901" s="313"/>
      <c r="F6901" s="180">
        <f>TRUNC('compos apresentar'!F6900*bdi!$D$19,2)</f>
        <v>21.97</v>
      </c>
      <c r="G6901" s="144"/>
    </row>
    <row r="6902" spans="1:7" x14ac:dyDescent="0.2">
      <c r="A6902" s="312" t="s">
        <v>4123</v>
      </c>
      <c r="B6902" s="312"/>
      <c r="C6902" s="312"/>
      <c r="D6902" s="312"/>
      <c r="E6902" s="312"/>
      <c r="F6902" s="179">
        <f>SUM(F6900:F6901)</f>
        <v>130.01999999999998</v>
      </c>
      <c r="G6902" s="144"/>
    </row>
    <row r="6903" spans="1:7" x14ac:dyDescent="0.2">
      <c r="A6903" s="178"/>
      <c r="B6903" s="178"/>
      <c r="C6903" s="178"/>
      <c r="D6903" s="178"/>
      <c r="E6903" s="178"/>
      <c r="F6903" s="178"/>
      <c r="G6903" s="144"/>
    </row>
    <row r="6904" spans="1:7" x14ac:dyDescent="0.2">
      <c r="A6904" s="178"/>
      <c r="B6904" s="178"/>
      <c r="C6904" s="178"/>
      <c r="D6904" s="178"/>
      <c r="E6904" s="178"/>
      <c r="F6904" s="178"/>
      <c r="G6904" s="144"/>
    </row>
    <row r="6905" spans="1:7" ht="29.45" customHeight="1" x14ac:dyDescent="0.2">
      <c r="A6905" s="317" t="s">
        <v>4454</v>
      </c>
      <c r="B6905" s="317"/>
      <c r="C6905" s="317"/>
      <c r="D6905" s="317"/>
      <c r="E6905" s="317"/>
      <c r="F6905" s="317"/>
      <c r="G6905" s="194" t="s">
        <v>4155</v>
      </c>
    </row>
    <row r="6906" spans="1:7" x14ac:dyDescent="0.2">
      <c r="G6906" s="144"/>
    </row>
    <row r="6907" spans="1:7" ht="21" x14ac:dyDescent="0.2">
      <c r="A6907" s="175" t="s">
        <v>4118</v>
      </c>
      <c r="B6907" s="174" t="s">
        <v>4117</v>
      </c>
      <c r="C6907" s="171" t="s">
        <v>4114</v>
      </c>
      <c r="D6907" s="171" t="s">
        <v>4113</v>
      </c>
      <c r="E6907" s="171" t="s">
        <v>4112</v>
      </c>
      <c r="F6907" s="182" t="s">
        <v>4116</v>
      </c>
      <c r="G6907" s="181" t="s">
        <v>4115</v>
      </c>
    </row>
    <row r="6908" spans="1:7" ht="22.5" x14ac:dyDescent="0.2">
      <c r="A6908" s="157">
        <v>88247</v>
      </c>
      <c r="B6908" s="131" t="s">
        <v>4440</v>
      </c>
      <c r="C6908" s="148">
        <v>5.65</v>
      </c>
      <c r="D6908" s="148">
        <v>12.31</v>
      </c>
      <c r="E6908" s="83">
        <v>117.99</v>
      </c>
      <c r="F6908" s="130">
        <v>0.10299999999999999</v>
      </c>
      <c r="G6908" s="161">
        <f>TRUNC(F6908*D6908,2)</f>
        <v>1.26</v>
      </c>
    </row>
    <row r="6909" spans="1:7" x14ac:dyDescent="0.2">
      <c r="A6909" s="154">
        <v>88264</v>
      </c>
      <c r="B6909" s="134" t="s">
        <v>3955</v>
      </c>
      <c r="C6909" s="152">
        <v>8.56</v>
      </c>
      <c r="D6909" s="152">
        <v>18.649999999999999</v>
      </c>
      <c r="E6909" s="83">
        <v>117.99</v>
      </c>
      <c r="F6909" s="133">
        <v>0.16600000000000001</v>
      </c>
      <c r="G6909" s="161">
        <f>TRUNC(F6909*D6909,2)</f>
        <v>3.09</v>
      </c>
    </row>
    <row r="6910" spans="1:7" x14ac:dyDescent="0.2">
      <c r="A6910" s="311" t="s">
        <v>4138</v>
      </c>
      <c r="B6910" s="311"/>
      <c r="C6910" s="311"/>
      <c r="D6910" s="311"/>
      <c r="E6910" s="311"/>
      <c r="F6910" s="311"/>
      <c r="G6910" s="155">
        <f>SUM(G6908:G6909)</f>
        <v>4.3499999999999996</v>
      </c>
    </row>
    <row r="6911" spans="1:7" x14ac:dyDescent="0.2">
      <c r="G6911" s="144"/>
    </row>
    <row r="6912" spans="1:7" ht="21" x14ac:dyDescent="0.2">
      <c r="A6912" s="175" t="s">
        <v>4118</v>
      </c>
      <c r="B6912" s="174" t="s">
        <v>4130</v>
      </c>
      <c r="C6912" s="171" t="s">
        <v>4129</v>
      </c>
      <c r="D6912" s="171" t="s">
        <v>4128</v>
      </c>
      <c r="E6912" s="171" t="s">
        <v>4116</v>
      </c>
      <c r="F6912" s="173" t="s">
        <v>4127</v>
      </c>
      <c r="G6912" s="144"/>
    </row>
    <row r="6913" spans="1:7" ht="33.75" x14ac:dyDescent="0.2">
      <c r="A6913" s="132">
        <v>38774</v>
      </c>
      <c r="B6913" s="131" t="s">
        <v>3847</v>
      </c>
      <c r="C6913" s="130" t="s">
        <v>230</v>
      </c>
      <c r="D6913" s="130">
        <v>16.739999999999998</v>
      </c>
      <c r="E6913" s="130">
        <v>0.95250000000000001</v>
      </c>
      <c r="F6913" s="127">
        <f>TRUNC(E6913*D6913,2)</f>
        <v>15.94</v>
      </c>
      <c r="G6913" s="144"/>
    </row>
    <row r="6914" spans="1:7" x14ac:dyDescent="0.2">
      <c r="A6914" s="311" t="s">
        <v>4125</v>
      </c>
      <c r="B6914" s="311"/>
      <c r="C6914" s="311"/>
      <c r="D6914" s="311"/>
      <c r="E6914" s="311"/>
      <c r="F6914" s="165">
        <f>F6913</f>
        <v>15.94</v>
      </c>
      <c r="G6914" s="144"/>
    </row>
    <row r="6915" spans="1:7" x14ac:dyDescent="0.2">
      <c r="G6915" s="144"/>
    </row>
    <row r="6916" spans="1:7" x14ac:dyDescent="0.2">
      <c r="A6916" s="312" t="s">
        <v>4124</v>
      </c>
      <c r="B6916" s="312"/>
      <c r="C6916" s="312"/>
      <c r="D6916" s="312"/>
      <c r="E6916" s="312"/>
      <c r="F6916" s="173">
        <f>F6914+G6910</f>
        <v>20.29</v>
      </c>
      <c r="G6916" s="144"/>
    </row>
    <row r="6917" spans="1:7" ht="12.75" customHeight="1" x14ac:dyDescent="0.2">
      <c r="A6917" s="312" t="s">
        <v>4742</v>
      </c>
      <c r="B6917" s="312"/>
      <c r="C6917" s="312"/>
      <c r="D6917" s="312"/>
      <c r="E6917" s="313"/>
      <c r="F6917" s="180">
        <f>TRUNC('compos apresentar'!F6916*bdi!$D$19,2)</f>
        <v>4.12</v>
      </c>
      <c r="G6917" s="144"/>
    </row>
    <row r="6918" spans="1:7" x14ac:dyDescent="0.2">
      <c r="A6918" s="312" t="s">
        <v>4123</v>
      </c>
      <c r="B6918" s="312"/>
      <c r="C6918" s="312"/>
      <c r="D6918" s="312"/>
      <c r="E6918" s="312"/>
      <c r="F6918" s="179">
        <f>SUM(F6916:F6917)</f>
        <v>24.41</v>
      </c>
      <c r="G6918" s="144"/>
    </row>
    <row r="6919" spans="1:7" x14ac:dyDescent="0.2">
      <c r="A6919" s="178"/>
      <c r="B6919" s="178"/>
      <c r="C6919" s="178"/>
      <c r="D6919" s="178"/>
      <c r="E6919" s="178"/>
      <c r="F6919" s="178"/>
      <c r="G6919" s="144"/>
    </row>
    <row r="6920" spans="1:7" ht="30.6" customHeight="1" x14ac:dyDescent="0.2">
      <c r="A6920" s="317" t="s">
        <v>4453</v>
      </c>
      <c r="B6920" s="317"/>
      <c r="C6920" s="317"/>
      <c r="D6920" s="317"/>
      <c r="E6920" s="317"/>
      <c r="F6920" s="317"/>
      <c r="G6920" s="194" t="s">
        <v>4155</v>
      </c>
    </row>
    <row r="6921" spans="1:7" x14ac:dyDescent="0.2">
      <c r="G6921" s="144"/>
    </row>
    <row r="6922" spans="1:7" ht="21" x14ac:dyDescent="0.2">
      <c r="A6922" s="175" t="s">
        <v>4118</v>
      </c>
      <c r="B6922" s="174" t="s">
        <v>4117</v>
      </c>
      <c r="C6922" s="171" t="s">
        <v>4114</v>
      </c>
      <c r="D6922" s="171" t="s">
        <v>4113</v>
      </c>
      <c r="E6922" s="171" t="s">
        <v>4112</v>
      </c>
      <c r="F6922" s="182" t="s">
        <v>4116</v>
      </c>
      <c r="G6922" s="181" t="s">
        <v>4115</v>
      </c>
    </row>
    <row r="6923" spans="1:7" ht="22.5" x14ac:dyDescent="0.2">
      <c r="A6923" s="157">
        <v>88247</v>
      </c>
      <c r="B6923" s="131" t="s">
        <v>4440</v>
      </c>
      <c r="C6923" s="148">
        <v>5.65</v>
      </c>
      <c r="D6923" s="148">
        <v>12.31</v>
      </c>
      <c r="E6923" s="83">
        <v>117.99</v>
      </c>
      <c r="F6923" s="130">
        <v>0.38700000000000001</v>
      </c>
      <c r="G6923" s="161">
        <f>TRUNC(F6923*D6923,2)</f>
        <v>4.76</v>
      </c>
    </row>
    <row r="6924" spans="1:7" x14ac:dyDescent="0.2">
      <c r="A6924" s="154">
        <v>88264</v>
      </c>
      <c r="B6924" s="134" t="s">
        <v>3955</v>
      </c>
      <c r="C6924" s="152">
        <v>8.56</v>
      </c>
      <c r="D6924" s="152">
        <v>18.649999999999999</v>
      </c>
      <c r="E6924" s="83">
        <v>117.99</v>
      </c>
      <c r="F6924" s="133">
        <v>0.39</v>
      </c>
      <c r="G6924" s="161">
        <f>TRUNC(F6924*D6924,2)</f>
        <v>7.27</v>
      </c>
    </row>
    <row r="6925" spans="1:7" x14ac:dyDescent="0.2">
      <c r="A6925" s="311" t="s">
        <v>4138</v>
      </c>
      <c r="B6925" s="311"/>
      <c r="C6925" s="311"/>
      <c r="D6925" s="311"/>
      <c r="E6925" s="311"/>
      <c r="F6925" s="311"/>
      <c r="G6925" s="155">
        <f>SUM(G6923:G6924)</f>
        <v>12.03</v>
      </c>
    </row>
    <row r="6926" spans="1:7" x14ac:dyDescent="0.2">
      <c r="G6926" s="144"/>
    </row>
    <row r="6927" spans="1:7" ht="21" x14ac:dyDescent="0.2">
      <c r="A6927" s="175" t="s">
        <v>4118</v>
      </c>
      <c r="B6927" s="174" t="s">
        <v>4130</v>
      </c>
      <c r="C6927" s="171" t="s">
        <v>4129</v>
      </c>
      <c r="D6927" s="171" t="s">
        <v>4128</v>
      </c>
      <c r="E6927" s="171" t="s">
        <v>4116</v>
      </c>
      <c r="F6927" s="173" t="s">
        <v>4127</v>
      </c>
      <c r="G6927" s="144"/>
    </row>
    <row r="6928" spans="1:7" ht="33.75" x14ac:dyDescent="0.2">
      <c r="A6928" s="132" t="s">
        <v>4452</v>
      </c>
      <c r="B6928" s="131" t="s">
        <v>4451</v>
      </c>
      <c r="C6928" s="130" t="s">
        <v>230</v>
      </c>
      <c r="D6928" s="130">
        <v>77.77</v>
      </c>
      <c r="E6928" s="130">
        <v>0.99529999999999996</v>
      </c>
      <c r="F6928" s="127">
        <f>TRUNC(E6928*D6928,2)</f>
        <v>77.400000000000006</v>
      </c>
      <c r="G6928" s="144"/>
    </row>
    <row r="6929" spans="1:7" x14ac:dyDescent="0.2">
      <c r="A6929" s="311" t="s">
        <v>4125</v>
      </c>
      <c r="B6929" s="311"/>
      <c r="C6929" s="311"/>
      <c r="D6929" s="311"/>
      <c r="E6929" s="311"/>
      <c r="F6929" s="165">
        <f>F6928</f>
        <v>77.400000000000006</v>
      </c>
      <c r="G6929" s="144"/>
    </row>
    <row r="6930" spans="1:7" x14ac:dyDescent="0.2">
      <c r="G6930" s="144"/>
    </row>
    <row r="6931" spans="1:7" x14ac:dyDescent="0.2">
      <c r="A6931" s="312" t="s">
        <v>4124</v>
      </c>
      <c r="B6931" s="312"/>
      <c r="C6931" s="312"/>
      <c r="D6931" s="312"/>
      <c r="E6931" s="312"/>
      <c r="F6931" s="173">
        <f>F6929+G6925</f>
        <v>89.43</v>
      </c>
      <c r="G6931" s="144"/>
    </row>
    <row r="6932" spans="1:7" ht="12.75" customHeight="1" x14ac:dyDescent="0.2">
      <c r="A6932" s="312" t="s">
        <v>4742</v>
      </c>
      <c r="B6932" s="312"/>
      <c r="C6932" s="312"/>
      <c r="D6932" s="312"/>
      <c r="E6932" s="313"/>
      <c r="F6932" s="180">
        <f>TRUNC('compos apresentar'!F6931*bdi!$D$19,2)</f>
        <v>18.190000000000001</v>
      </c>
      <c r="G6932" s="144"/>
    </row>
    <row r="6933" spans="1:7" x14ac:dyDescent="0.2">
      <c r="A6933" s="312" t="s">
        <v>4123</v>
      </c>
      <c r="B6933" s="312"/>
      <c r="C6933" s="312"/>
      <c r="D6933" s="312"/>
      <c r="E6933" s="312"/>
      <c r="F6933" s="179">
        <f>SUM(F6931:F6932)</f>
        <v>107.62</v>
      </c>
      <c r="G6933" s="144"/>
    </row>
    <row r="6934" spans="1:7" x14ac:dyDescent="0.2">
      <c r="A6934" s="178"/>
      <c r="B6934" s="178"/>
      <c r="C6934" s="178"/>
      <c r="D6934" s="178"/>
      <c r="E6934" s="178"/>
      <c r="F6934" s="178"/>
      <c r="G6934" s="144"/>
    </row>
    <row r="6935" spans="1:7" ht="36" customHeight="1" x14ac:dyDescent="0.2">
      <c r="A6935" s="317" t="s">
        <v>4450</v>
      </c>
      <c r="B6935" s="317"/>
      <c r="C6935" s="317"/>
      <c r="D6935" s="317"/>
      <c r="E6935" s="317"/>
      <c r="F6935" s="317"/>
      <c r="G6935" s="194" t="s">
        <v>4155</v>
      </c>
    </row>
    <row r="6936" spans="1:7" x14ac:dyDescent="0.2">
      <c r="G6936" s="144"/>
    </row>
    <row r="6937" spans="1:7" ht="21" x14ac:dyDescent="0.2">
      <c r="A6937" s="175" t="s">
        <v>4118</v>
      </c>
      <c r="B6937" s="174" t="s">
        <v>4117</v>
      </c>
      <c r="C6937" s="171" t="s">
        <v>4114</v>
      </c>
      <c r="D6937" s="171" t="s">
        <v>4113</v>
      </c>
      <c r="E6937" s="171" t="s">
        <v>4112</v>
      </c>
      <c r="F6937" s="182" t="s">
        <v>4116</v>
      </c>
      <c r="G6937" s="181" t="s">
        <v>4115</v>
      </c>
    </row>
    <row r="6938" spans="1:7" ht="22.5" x14ac:dyDescent="0.2">
      <c r="A6938" s="157">
        <v>88247</v>
      </c>
      <c r="B6938" s="131" t="s">
        <v>4440</v>
      </c>
      <c r="C6938" s="148">
        <v>5.65</v>
      </c>
      <c r="D6938" s="148">
        <v>12.31</v>
      </c>
      <c r="E6938" s="83">
        <v>117.99</v>
      </c>
      <c r="F6938" s="130">
        <v>0.189</v>
      </c>
      <c r="G6938" s="161">
        <f>TRUNC(F6938*D6938,2)</f>
        <v>2.3199999999999998</v>
      </c>
    </row>
    <row r="6939" spans="1:7" x14ac:dyDescent="0.2">
      <c r="A6939" s="154">
        <v>88264</v>
      </c>
      <c r="B6939" s="134" t="s">
        <v>3955</v>
      </c>
      <c r="C6939" s="152">
        <v>8.56</v>
      </c>
      <c r="D6939" s="152">
        <v>18.649999999999999</v>
      </c>
      <c r="E6939" s="83">
        <v>117.99</v>
      </c>
      <c r="F6939" s="133">
        <v>0.43</v>
      </c>
      <c r="G6939" s="161">
        <f>TRUNC(F6939*D6939,2)</f>
        <v>8.01</v>
      </c>
    </row>
    <row r="6940" spans="1:7" x14ac:dyDescent="0.2">
      <c r="A6940" s="311" t="s">
        <v>4138</v>
      </c>
      <c r="B6940" s="311"/>
      <c r="C6940" s="311"/>
      <c r="D6940" s="311"/>
      <c r="E6940" s="311"/>
      <c r="F6940" s="311"/>
      <c r="G6940" s="155">
        <f>SUM(G6938:G6939)</f>
        <v>10.33</v>
      </c>
    </row>
    <row r="6941" spans="1:7" x14ac:dyDescent="0.2">
      <c r="G6941" s="144"/>
    </row>
    <row r="6942" spans="1:7" ht="21" x14ac:dyDescent="0.2">
      <c r="A6942" s="175" t="s">
        <v>4118</v>
      </c>
      <c r="B6942" s="174" t="s">
        <v>4130</v>
      </c>
      <c r="C6942" s="171" t="s">
        <v>4129</v>
      </c>
      <c r="D6942" s="171" t="s">
        <v>4128</v>
      </c>
      <c r="E6942" s="171" t="s">
        <v>4116</v>
      </c>
      <c r="F6942" s="173" t="s">
        <v>4127</v>
      </c>
      <c r="G6942" s="144"/>
    </row>
    <row r="6943" spans="1:7" ht="33.75" x14ac:dyDescent="0.2">
      <c r="A6943" s="132">
        <v>38785</v>
      </c>
      <c r="B6943" s="131" t="s">
        <v>3404</v>
      </c>
      <c r="C6943" s="130" t="s">
        <v>230</v>
      </c>
      <c r="D6943" s="130">
        <v>134.85</v>
      </c>
      <c r="E6943" s="130">
        <v>0.9506</v>
      </c>
      <c r="F6943" s="127">
        <f>TRUNC(E6943*D6943,2)</f>
        <v>128.18</v>
      </c>
      <c r="G6943" s="144"/>
    </row>
    <row r="6944" spans="1:7" x14ac:dyDescent="0.2">
      <c r="A6944" s="132">
        <v>39387</v>
      </c>
      <c r="B6944" s="131" t="s">
        <v>3403</v>
      </c>
      <c r="C6944" s="130" t="s">
        <v>230</v>
      </c>
      <c r="D6944" s="130">
        <v>11.77</v>
      </c>
      <c r="E6944" s="130">
        <v>2.0019999999999998</v>
      </c>
      <c r="F6944" s="127">
        <f>TRUNC(E6944*D6944,2)</f>
        <v>23.56</v>
      </c>
      <c r="G6944" s="144"/>
    </row>
    <row r="6945" spans="1:7" x14ac:dyDescent="0.2">
      <c r="A6945" s="311" t="s">
        <v>4125</v>
      </c>
      <c r="B6945" s="311"/>
      <c r="C6945" s="311"/>
      <c r="D6945" s="311"/>
      <c r="E6945" s="311"/>
      <c r="F6945" s="165">
        <f>SUM(F6943:F6944)</f>
        <v>151.74</v>
      </c>
      <c r="G6945" s="144"/>
    </row>
    <row r="6946" spans="1:7" x14ac:dyDescent="0.2">
      <c r="G6946" s="144"/>
    </row>
    <row r="6947" spans="1:7" x14ac:dyDescent="0.2">
      <c r="A6947" s="312" t="s">
        <v>4124</v>
      </c>
      <c r="B6947" s="312"/>
      <c r="C6947" s="312"/>
      <c r="D6947" s="312"/>
      <c r="E6947" s="312"/>
      <c r="F6947" s="173">
        <f>F6945+G6940</f>
        <v>162.07000000000002</v>
      </c>
      <c r="G6947" s="144"/>
    </row>
    <row r="6948" spans="1:7" ht="12.75" customHeight="1" x14ac:dyDescent="0.2">
      <c r="A6948" s="312" t="s">
        <v>4742</v>
      </c>
      <c r="B6948" s="312"/>
      <c r="C6948" s="312"/>
      <c r="D6948" s="312"/>
      <c r="E6948" s="313"/>
      <c r="F6948" s="180">
        <f>TRUNC('compos apresentar'!F6947*bdi!$D$19,2)</f>
        <v>32.96</v>
      </c>
      <c r="G6948" s="144"/>
    </row>
    <row r="6949" spans="1:7" x14ac:dyDescent="0.2">
      <c r="A6949" s="312" t="s">
        <v>4123</v>
      </c>
      <c r="B6949" s="312"/>
      <c r="C6949" s="312"/>
      <c r="D6949" s="312"/>
      <c r="E6949" s="312"/>
      <c r="F6949" s="179">
        <f>SUM(F6947:F6948)</f>
        <v>195.03000000000003</v>
      </c>
      <c r="G6949" s="144"/>
    </row>
    <row r="6950" spans="1:7" x14ac:dyDescent="0.2">
      <c r="A6950" s="178"/>
      <c r="B6950" s="178"/>
      <c r="C6950" s="178"/>
      <c r="D6950" s="178"/>
      <c r="E6950" s="178"/>
      <c r="F6950" s="178"/>
      <c r="G6950" s="144"/>
    </row>
    <row r="6951" spans="1:7" ht="37.15" customHeight="1" x14ac:dyDescent="0.2">
      <c r="A6951" s="317" t="s">
        <v>5096</v>
      </c>
      <c r="B6951" s="317"/>
      <c r="C6951" s="317"/>
      <c r="D6951" s="317"/>
      <c r="E6951" s="317"/>
      <c r="F6951" s="317"/>
      <c r="G6951" s="194" t="s">
        <v>4155</v>
      </c>
    </row>
    <row r="6952" spans="1:7" x14ac:dyDescent="0.2">
      <c r="G6952" s="144"/>
    </row>
    <row r="6953" spans="1:7" ht="21" x14ac:dyDescent="0.2">
      <c r="A6953" s="175" t="s">
        <v>4118</v>
      </c>
      <c r="B6953" s="174" t="s">
        <v>4117</v>
      </c>
      <c r="C6953" s="171" t="s">
        <v>4114</v>
      </c>
      <c r="D6953" s="171" t="s">
        <v>4113</v>
      </c>
      <c r="E6953" s="171" t="s">
        <v>4112</v>
      </c>
      <c r="F6953" s="182" t="s">
        <v>4116</v>
      </c>
      <c r="G6953" s="181" t="s">
        <v>4115</v>
      </c>
    </row>
    <row r="6954" spans="1:7" x14ac:dyDescent="0.2">
      <c r="A6954" s="157">
        <v>8</v>
      </c>
      <c r="B6954" s="131" t="s">
        <v>4093</v>
      </c>
      <c r="C6954" s="148">
        <v>5.65</v>
      </c>
      <c r="D6954" s="148">
        <v>12.31</v>
      </c>
      <c r="E6954" s="83">
        <v>117.99</v>
      </c>
      <c r="F6954" s="201">
        <v>1.0172000000000001</v>
      </c>
      <c r="G6954" s="161">
        <f t="shared" ref="G6954:G6961" si="59">TRUNC(F6954*D6954,2)</f>
        <v>12.52</v>
      </c>
    </row>
    <row r="6955" spans="1:7" x14ac:dyDescent="0.2">
      <c r="A6955" s="157">
        <v>6</v>
      </c>
      <c r="B6955" s="131" t="s">
        <v>4076</v>
      </c>
      <c r="C6955" s="152">
        <v>8.56</v>
      </c>
      <c r="D6955" s="152">
        <v>18.649999999999999</v>
      </c>
      <c r="E6955" s="83">
        <v>117.99</v>
      </c>
      <c r="F6955" s="201">
        <v>0.27829999999999999</v>
      </c>
      <c r="G6955" s="161">
        <f t="shared" si="59"/>
        <v>5.19</v>
      </c>
    </row>
    <row r="6956" spans="1:7" x14ac:dyDescent="0.2">
      <c r="A6956" s="157">
        <v>12</v>
      </c>
      <c r="B6956" s="131" t="s">
        <v>3956</v>
      </c>
      <c r="C6956" s="152">
        <v>8.56</v>
      </c>
      <c r="D6956" s="152">
        <v>18.649999999999999</v>
      </c>
      <c r="E6956" s="83">
        <v>117.99</v>
      </c>
      <c r="F6956" s="201">
        <v>0.6452</v>
      </c>
      <c r="G6956" s="161">
        <f t="shared" si="59"/>
        <v>12.03</v>
      </c>
    </row>
    <row r="6957" spans="1:7" x14ac:dyDescent="0.2">
      <c r="A6957" s="157">
        <v>10</v>
      </c>
      <c r="B6957" s="131" t="s">
        <v>4020</v>
      </c>
      <c r="C6957" s="152">
        <v>8.56</v>
      </c>
      <c r="D6957" s="152">
        <v>18.649999999999999</v>
      </c>
      <c r="E6957" s="83">
        <v>117.99</v>
      </c>
      <c r="F6957" s="201">
        <v>8.9800000000000005E-2</v>
      </c>
      <c r="G6957" s="161">
        <f t="shared" si="59"/>
        <v>1.67</v>
      </c>
    </row>
    <row r="6958" spans="1:7" x14ac:dyDescent="0.2">
      <c r="A6958" s="157">
        <v>5</v>
      </c>
      <c r="B6958" s="131" t="s">
        <v>3745</v>
      </c>
      <c r="C6958" s="152">
        <v>5.12</v>
      </c>
      <c r="D6958" s="152">
        <v>11.16</v>
      </c>
      <c r="E6958" s="83">
        <v>117.99</v>
      </c>
      <c r="F6958" s="201">
        <v>3.4634</v>
      </c>
      <c r="G6958" s="161">
        <f t="shared" si="59"/>
        <v>38.65</v>
      </c>
    </row>
    <row r="6959" spans="1:7" x14ac:dyDescent="0.2">
      <c r="A6959" s="157">
        <v>25</v>
      </c>
      <c r="B6959" s="131" t="s">
        <v>3809</v>
      </c>
      <c r="C6959" s="152">
        <v>8.69</v>
      </c>
      <c r="D6959" s="152">
        <v>18.940000000000001</v>
      </c>
      <c r="E6959" s="83">
        <v>117.99</v>
      </c>
      <c r="F6959" s="201">
        <v>3.8999999999999998E-3</v>
      </c>
      <c r="G6959" s="161">
        <f t="shared" si="59"/>
        <v>7.0000000000000007E-2</v>
      </c>
    </row>
    <row r="6960" spans="1:7" x14ac:dyDescent="0.2">
      <c r="A6960" s="157">
        <v>32</v>
      </c>
      <c r="B6960" s="131" t="s">
        <v>4449</v>
      </c>
      <c r="C6960" s="152">
        <v>6.14</v>
      </c>
      <c r="D6960" s="152">
        <v>13.38</v>
      </c>
      <c r="E6960" s="83">
        <v>117.99</v>
      </c>
      <c r="F6960" s="201">
        <v>8.8200000000000001E-2</v>
      </c>
      <c r="G6960" s="161">
        <f t="shared" si="59"/>
        <v>1.18</v>
      </c>
    </row>
    <row r="6961" spans="1:7" x14ac:dyDescent="0.2">
      <c r="A6961" s="154">
        <v>4</v>
      </c>
      <c r="B6961" s="134" t="s">
        <v>3794</v>
      </c>
      <c r="C6961" s="152">
        <v>8.56</v>
      </c>
      <c r="D6961" s="152">
        <v>18.649999999999999</v>
      </c>
      <c r="E6961" s="83">
        <v>117.99</v>
      </c>
      <c r="F6961" s="202">
        <v>0.83599999999999997</v>
      </c>
      <c r="G6961" s="161">
        <f t="shared" si="59"/>
        <v>15.59</v>
      </c>
    </row>
    <row r="6962" spans="1:7" x14ac:dyDescent="0.2">
      <c r="A6962" s="311" t="s">
        <v>4138</v>
      </c>
      <c r="B6962" s="311"/>
      <c r="C6962" s="311"/>
      <c r="D6962" s="311"/>
      <c r="E6962" s="311"/>
      <c r="F6962" s="311"/>
      <c r="G6962" s="155">
        <f>SUM(G6954:G6961)</f>
        <v>86.9</v>
      </c>
    </row>
    <row r="6963" spans="1:7" x14ac:dyDescent="0.2">
      <c r="G6963" s="144"/>
    </row>
    <row r="6964" spans="1:7" ht="21" x14ac:dyDescent="0.2">
      <c r="A6964" s="175" t="s">
        <v>4118</v>
      </c>
      <c r="B6964" s="174" t="s">
        <v>4130</v>
      </c>
      <c r="C6964" s="171" t="s">
        <v>4129</v>
      </c>
      <c r="D6964" s="171" t="s">
        <v>4128</v>
      </c>
      <c r="E6964" s="171" t="s">
        <v>4116</v>
      </c>
      <c r="F6964" s="173" t="s">
        <v>4127</v>
      </c>
      <c r="G6964" s="144"/>
    </row>
    <row r="6965" spans="1:7" x14ac:dyDescent="0.2">
      <c r="A6965" s="132">
        <v>2804</v>
      </c>
      <c r="B6965" s="131" t="s">
        <v>3306</v>
      </c>
      <c r="C6965" s="130" t="s">
        <v>3362</v>
      </c>
      <c r="D6965" s="130">
        <v>145.30000000000001</v>
      </c>
      <c r="E6965" s="201">
        <v>4.3099999999999999E-2</v>
      </c>
      <c r="F6965" s="127">
        <f t="shared" ref="F6965:F6976" si="60">TRUNC(E6965*D6965,2)</f>
        <v>6.26</v>
      </c>
      <c r="G6965" s="144"/>
    </row>
    <row r="6966" spans="1:7" x14ac:dyDescent="0.2">
      <c r="A6966" s="132">
        <v>1215</v>
      </c>
      <c r="B6966" s="131" t="s">
        <v>3293</v>
      </c>
      <c r="C6966" s="130" t="s">
        <v>3356</v>
      </c>
      <c r="D6966" s="130">
        <v>0.54</v>
      </c>
      <c r="E6966" s="201">
        <v>19.379899999999999</v>
      </c>
      <c r="F6966" s="127">
        <f t="shared" si="60"/>
        <v>10.46</v>
      </c>
      <c r="G6966" s="144"/>
    </row>
    <row r="6967" spans="1:7" x14ac:dyDescent="0.2">
      <c r="A6967" s="132">
        <v>2497</v>
      </c>
      <c r="B6967" s="131" t="s">
        <v>3312</v>
      </c>
      <c r="C6967" s="130" t="s">
        <v>3362</v>
      </c>
      <c r="D6967" s="130">
        <v>112.24</v>
      </c>
      <c r="E6967" s="201">
        <v>2.4199999999999999E-2</v>
      </c>
      <c r="F6967" s="127">
        <f t="shared" si="60"/>
        <v>2.71</v>
      </c>
      <c r="G6967" s="144"/>
    </row>
    <row r="6968" spans="1:7" x14ac:dyDescent="0.2">
      <c r="A6968" s="132">
        <v>2386</v>
      </c>
      <c r="B6968" s="131" t="s">
        <v>3286</v>
      </c>
      <c r="C6968" s="130" t="s">
        <v>3362</v>
      </c>
      <c r="D6968" s="130">
        <v>114.18</v>
      </c>
      <c r="E6968" s="201">
        <v>2.18E-2</v>
      </c>
      <c r="F6968" s="127">
        <f t="shared" si="60"/>
        <v>2.48</v>
      </c>
      <c r="G6968" s="144"/>
    </row>
    <row r="6969" spans="1:7" x14ac:dyDescent="0.2">
      <c r="A6969" s="132">
        <v>2438</v>
      </c>
      <c r="B6969" s="131" t="s">
        <v>4448</v>
      </c>
      <c r="C6969" s="130" t="s">
        <v>3356</v>
      </c>
      <c r="D6969" s="130">
        <v>6.71</v>
      </c>
      <c r="E6969" s="201">
        <v>3.278</v>
      </c>
      <c r="F6969" s="127">
        <f t="shared" si="60"/>
        <v>21.99</v>
      </c>
      <c r="G6969" s="144"/>
    </row>
    <row r="6970" spans="1:7" x14ac:dyDescent="0.2">
      <c r="A6970" s="132">
        <v>2448</v>
      </c>
      <c r="B6970" s="131" t="s">
        <v>3314</v>
      </c>
      <c r="C6970" s="130" t="s">
        <v>3356</v>
      </c>
      <c r="D6970" s="130">
        <v>9.5299999999999994</v>
      </c>
      <c r="E6970" s="201">
        <v>0.627</v>
      </c>
      <c r="F6970" s="127">
        <f t="shared" si="60"/>
        <v>5.97</v>
      </c>
      <c r="G6970" s="144"/>
    </row>
    <row r="6971" spans="1:7" x14ac:dyDescent="0.2">
      <c r="A6971" s="132">
        <v>102</v>
      </c>
      <c r="B6971" s="131" t="s">
        <v>3313</v>
      </c>
      <c r="C6971" s="130" t="s">
        <v>3356</v>
      </c>
      <c r="D6971" s="130">
        <v>21.18</v>
      </c>
      <c r="E6971" s="201">
        <v>7.0999999999999994E-2</v>
      </c>
      <c r="F6971" s="127">
        <f t="shared" si="60"/>
        <v>1.5</v>
      </c>
      <c r="G6971" s="144"/>
    </row>
    <row r="6972" spans="1:7" x14ac:dyDescent="0.2">
      <c r="A6972" s="132">
        <v>104</v>
      </c>
      <c r="B6972" s="131" t="s">
        <v>3327</v>
      </c>
      <c r="C6972" s="130" t="s">
        <v>3362</v>
      </c>
      <c r="D6972" s="130">
        <v>146.28</v>
      </c>
      <c r="E6972" s="201">
        <v>1.5900000000000001E-2</v>
      </c>
      <c r="F6972" s="127">
        <f t="shared" si="60"/>
        <v>2.3199999999999998</v>
      </c>
      <c r="G6972" s="144"/>
    </row>
    <row r="6973" spans="1:7" x14ac:dyDescent="0.2">
      <c r="A6973" s="132">
        <v>2023</v>
      </c>
      <c r="B6973" s="131" t="s">
        <v>3296</v>
      </c>
      <c r="C6973" s="130" t="s">
        <v>3384</v>
      </c>
      <c r="D6973" s="130">
        <v>12.28</v>
      </c>
      <c r="E6973" s="201">
        <v>0.214</v>
      </c>
      <c r="F6973" s="127">
        <f t="shared" si="60"/>
        <v>2.62</v>
      </c>
      <c r="G6973" s="144"/>
    </row>
    <row r="6974" spans="1:7" x14ac:dyDescent="0.2">
      <c r="A6974" s="132">
        <v>1861</v>
      </c>
      <c r="B6974" s="131" t="s">
        <v>3317</v>
      </c>
      <c r="C6974" s="130" t="s">
        <v>3356</v>
      </c>
      <c r="D6974" s="130">
        <v>21.09</v>
      </c>
      <c r="E6974" s="201">
        <v>2.63E-2</v>
      </c>
      <c r="F6974" s="127">
        <f t="shared" si="60"/>
        <v>0.55000000000000004</v>
      </c>
      <c r="G6974" s="144"/>
    </row>
    <row r="6975" spans="1:7" x14ac:dyDescent="0.2">
      <c r="A6975" s="132">
        <v>1858</v>
      </c>
      <c r="B6975" s="131" t="s">
        <v>3301</v>
      </c>
      <c r="C6975" s="130" t="s">
        <v>3384</v>
      </c>
      <c r="D6975" s="130">
        <v>6.75</v>
      </c>
      <c r="E6975" s="201">
        <v>0.42370000000000002</v>
      </c>
      <c r="F6975" s="127">
        <f t="shared" si="60"/>
        <v>2.85</v>
      </c>
      <c r="G6975" s="144"/>
    </row>
    <row r="6976" spans="1:7" ht="22.5" x14ac:dyDescent="0.2">
      <c r="A6976" s="132">
        <v>4006</v>
      </c>
      <c r="B6976" s="131" t="s">
        <v>5097</v>
      </c>
      <c r="C6976" s="130" t="s">
        <v>3307</v>
      </c>
      <c r="D6976" s="130">
        <v>370.28</v>
      </c>
      <c r="E6976" s="201">
        <v>1</v>
      </c>
      <c r="F6976" s="127">
        <f t="shared" si="60"/>
        <v>370.28</v>
      </c>
      <c r="G6976" s="144"/>
    </row>
    <row r="6977" spans="1:7" x14ac:dyDescent="0.2">
      <c r="A6977" s="311" t="s">
        <v>4125</v>
      </c>
      <c r="B6977" s="311"/>
      <c r="C6977" s="311"/>
      <c r="D6977" s="311"/>
      <c r="E6977" s="311"/>
      <c r="F6977" s="165">
        <f>SUM(F6965:F6976)</f>
        <v>429.98999999999995</v>
      </c>
      <c r="G6977" s="144"/>
    </row>
    <row r="6978" spans="1:7" x14ac:dyDescent="0.2">
      <c r="G6978" s="144"/>
    </row>
    <row r="6979" spans="1:7" x14ac:dyDescent="0.2">
      <c r="A6979" s="312" t="s">
        <v>4124</v>
      </c>
      <c r="B6979" s="312"/>
      <c r="C6979" s="312"/>
      <c r="D6979" s="312"/>
      <c r="E6979" s="312"/>
      <c r="F6979" s="173">
        <f>F6977+G6962</f>
        <v>516.89</v>
      </c>
      <c r="G6979" s="144"/>
    </row>
    <row r="6980" spans="1:7" ht="12.75" customHeight="1" x14ac:dyDescent="0.2">
      <c r="A6980" s="312" t="s">
        <v>4742</v>
      </c>
      <c r="B6980" s="312"/>
      <c r="C6980" s="312"/>
      <c r="D6980" s="312"/>
      <c r="E6980" s="313"/>
      <c r="F6980" s="180">
        <f>TRUNC('compos apresentar'!F6979*bdi!$D$19,2)</f>
        <v>105.13</v>
      </c>
      <c r="G6980" s="144"/>
    </row>
    <row r="6981" spans="1:7" x14ac:dyDescent="0.2">
      <c r="A6981" s="312" t="s">
        <v>4123</v>
      </c>
      <c r="B6981" s="312"/>
      <c r="C6981" s="312"/>
      <c r="D6981" s="312"/>
      <c r="E6981" s="312"/>
      <c r="F6981" s="179">
        <f>SUM(F6979:F6980)</f>
        <v>622.02</v>
      </c>
      <c r="G6981" s="144"/>
    </row>
    <row r="6982" spans="1:7" x14ac:dyDescent="0.2">
      <c r="A6982" s="178"/>
      <c r="B6982" s="178"/>
      <c r="C6982" s="178"/>
      <c r="D6982" s="178"/>
      <c r="E6982" s="178"/>
      <c r="F6982" s="178"/>
      <c r="G6982" s="144"/>
    </row>
    <row r="6983" spans="1:7" x14ac:dyDescent="0.2">
      <c r="A6983" s="178"/>
      <c r="B6983" s="178"/>
      <c r="C6983" s="178"/>
      <c r="D6983" s="178"/>
      <c r="E6983" s="178"/>
      <c r="F6983" s="178"/>
      <c r="G6983" s="144"/>
    </row>
    <row r="6984" spans="1:7" ht="28.15" customHeight="1" x14ac:dyDescent="0.2">
      <c r="A6984" s="314" t="s">
        <v>4447</v>
      </c>
      <c r="B6984" s="314"/>
      <c r="C6984" s="314"/>
      <c r="D6984" s="314"/>
      <c r="E6984" s="314"/>
      <c r="F6984" s="314"/>
      <c r="G6984" s="175" t="s">
        <v>4170</v>
      </c>
    </row>
    <row r="6985" spans="1:7" x14ac:dyDescent="0.2">
      <c r="G6985" s="144"/>
    </row>
    <row r="6986" spans="1:7" ht="21" x14ac:dyDescent="0.2">
      <c r="A6986" s="175" t="s">
        <v>4118</v>
      </c>
      <c r="B6986" s="174" t="s">
        <v>4117</v>
      </c>
      <c r="C6986" s="171" t="s">
        <v>4114</v>
      </c>
      <c r="D6986" s="171" t="s">
        <v>4113</v>
      </c>
      <c r="E6986" s="171" t="s">
        <v>4112</v>
      </c>
      <c r="F6986" s="182" t="s">
        <v>4116</v>
      </c>
      <c r="G6986" s="181" t="s">
        <v>4115</v>
      </c>
    </row>
    <row r="6987" spans="1:7" x14ac:dyDescent="0.2">
      <c r="A6987" s="162">
        <v>12</v>
      </c>
      <c r="B6987" s="128" t="s">
        <v>4213</v>
      </c>
      <c r="C6987" s="152">
        <v>8.56</v>
      </c>
      <c r="D6987" s="152">
        <v>18.649999999999999</v>
      </c>
      <c r="E6987" s="83">
        <v>117.99</v>
      </c>
      <c r="F6987" s="127">
        <v>0.39100000000000001</v>
      </c>
      <c r="G6987" s="161">
        <f>TRUNC(F6987*D6987,2)</f>
        <v>7.29</v>
      </c>
    </row>
    <row r="6988" spans="1:7" x14ac:dyDescent="0.2">
      <c r="A6988" s="149">
        <v>8</v>
      </c>
      <c r="B6988" s="138" t="s">
        <v>4141</v>
      </c>
      <c r="C6988" s="152">
        <v>5.65</v>
      </c>
      <c r="D6988" s="152">
        <v>12.31</v>
      </c>
      <c r="E6988" s="83">
        <v>117.99</v>
      </c>
      <c r="F6988" s="137">
        <v>0.36</v>
      </c>
      <c r="G6988" s="161">
        <f>TRUNC(F6988*D6988,2)</f>
        <v>4.43</v>
      </c>
    </row>
    <row r="6989" spans="1:7" x14ac:dyDescent="0.2">
      <c r="A6989" s="311" t="s">
        <v>4138</v>
      </c>
      <c r="B6989" s="311"/>
      <c r="C6989" s="311"/>
      <c r="D6989" s="311"/>
      <c r="E6989" s="311"/>
      <c r="F6989" s="311"/>
      <c r="G6989" s="155">
        <f>SUM(G6987:G6988)</f>
        <v>11.719999999999999</v>
      </c>
    </row>
    <row r="6990" spans="1:7" x14ac:dyDescent="0.2">
      <c r="G6990" s="144"/>
    </row>
    <row r="6991" spans="1:7" ht="21" x14ac:dyDescent="0.2">
      <c r="A6991" s="175" t="s">
        <v>4118</v>
      </c>
      <c r="B6991" s="174" t="s">
        <v>4130</v>
      </c>
      <c r="C6991" s="171" t="s">
        <v>4129</v>
      </c>
      <c r="D6991" s="171" t="s">
        <v>4128</v>
      </c>
      <c r="E6991" s="171" t="s">
        <v>4116</v>
      </c>
      <c r="F6991" s="173" t="s">
        <v>4127</v>
      </c>
      <c r="G6991" s="144"/>
    </row>
    <row r="6992" spans="1:7" ht="27.6" customHeight="1" x14ac:dyDescent="0.2">
      <c r="A6992" s="129">
        <v>39385</v>
      </c>
      <c r="B6992" s="128" t="s">
        <v>4446</v>
      </c>
      <c r="C6992" s="127" t="s">
        <v>3287</v>
      </c>
      <c r="D6992" s="127">
        <v>18.14</v>
      </c>
      <c r="E6992" s="127">
        <v>1</v>
      </c>
      <c r="F6992" s="127">
        <f>TRUNC(E6992*D6992,2)</f>
        <v>18.14</v>
      </c>
      <c r="G6992" s="144"/>
    </row>
    <row r="6993" spans="1:7" x14ac:dyDescent="0.2">
      <c r="A6993" s="311" t="s">
        <v>4125</v>
      </c>
      <c r="B6993" s="311"/>
      <c r="C6993" s="311"/>
      <c r="D6993" s="311"/>
      <c r="E6993" s="311"/>
      <c r="F6993" s="165">
        <f>F6992</f>
        <v>18.14</v>
      </c>
      <c r="G6993" s="144"/>
    </row>
    <row r="6994" spans="1:7" x14ac:dyDescent="0.2">
      <c r="G6994" s="144"/>
    </row>
    <row r="6995" spans="1:7" x14ac:dyDescent="0.2">
      <c r="A6995" s="312" t="s">
        <v>4124</v>
      </c>
      <c r="B6995" s="312"/>
      <c r="C6995" s="312"/>
      <c r="D6995" s="312"/>
      <c r="E6995" s="312"/>
      <c r="F6995" s="173">
        <f>F6993+G6989</f>
        <v>29.86</v>
      </c>
      <c r="G6995" s="144"/>
    </row>
    <row r="6996" spans="1:7" ht="12.75" customHeight="1" x14ac:dyDescent="0.2">
      <c r="A6996" s="312" t="s">
        <v>4742</v>
      </c>
      <c r="B6996" s="312"/>
      <c r="C6996" s="312"/>
      <c r="D6996" s="312"/>
      <c r="E6996" s="313"/>
      <c r="F6996" s="180">
        <f>TRUNC('compos apresentar'!F6995*bdi!$D$19,2)</f>
        <v>6.07</v>
      </c>
      <c r="G6996" s="144"/>
    </row>
    <row r="6997" spans="1:7" x14ac:dyDescent="0.2">
      <c r="A6997" s="312" t="s">
        <v>4123</v>
      </c>
      <c r="B6997" s="312"/>
      <c r="C6997" s="312"/>
      <c r="D6997" s="312"/>
      <c r="E6997" s="312"/>
      <c r="F6997" s="179">
        <f>SUM(F6995:F6996)</f>
        <v>35.93</v>
      </c>
      <c r="G6997" s="144"/>
    </row>
    <row r="6998" spans="1:7" x14ac:dyDescent="0.2">
      <c r="A6998" s="178"/>
      <c r="B6998" s="178"/>
      <c r="C6998" s="178"/>
      <c r="D6998" s="178"/>
      <c r="E6998" s="178"/>
      <c r="F6998" s="178"/>
      <c r="G6998" s="144"/>
    </row>
    <row r="6999" spans="1:7" ht="21" x14ac:dyDescent="0.2">
      <c r="A6999" s="314" t="s">
        <v>5098</v>
      </c>
      <c r="B6999" s="314"/>
      <c r="C6999" s="314"/>
      <c r="D6999" s="314"/>
      <c r="E6999" s="314"/>
      <c r="F6999" s="314"/>
      <c r="G6999" s="175" t="s">
        <v>4170</v>
      </c>
    </row>
    <row r="7000" spans="1:7" x14ac:dyDescent="0.2">
      <c r="G7000" s="144"/>
    </row>
    <row r="7001" spans="1:7" ht="21" x14ac:dyDescent="0.2">
      <c r="A7001" s="175" t="s">
        <v>4118</v>
      </c>
      <c r="B7001" s="174" t="s">
        <v>4117</v>
      </c>
      <c r="C7001" s="171" t="s">
        <v>4114</v>
      </c>
      <c r="D7001" s="171" t="s">
        <v>4113</v>
      </c>
      <c r="E7001" s="171" t="s">
        <v>4112</v>
      </c>
      <c r="F7001" s="182" t="s">
        <v>4116</v>
      </c>
      <c r="G7001" s="181" t="s">
        <v>4115</v>
      </c>
    </row>
    <row r="7002" spans="1:7" x14ac:dyDescent="0.2">
      <c r="A7002" s="162">
        <v>12</v>
      </c>
      <c r="B7002" s="128" t="s">
        <v>4213</v>
      </c>
      <c r="C7002" s="152">
        <v>8.56</v>
      </c>
      <c r="D7002" s="152">
        <v>18.649999999999999</v>
      </c>
      <c r="E7002" s="83">
        <v>117.99</v>
      </c>
      <c r="F7002" s="127">
        <v>0.32400000000000001</v>
      </c>
      <c r="G7002" s="161">
        <f>TRUNC(F7002*D7002,2)</f>
        <v>6.04</v>
      </c>
    </row>
    <row r="7003" spans="1:7" x14ac:dyDescent="0.2">
      <c r="A7003" s="149">
        <v>8</v>
      </c>
      <c r="B7003" s="138" t="s">
        <v>4141</v>
      </c>
      <c r="C7003" s="152">
        <v>5.65</v>
      </c>
      <c r="D7003" s="152">
        <v>12.31</v>
      </c>
      <c r="E7003" s="83">
        <v>117.99</v>
      </c>
      <c r="F7003" s="137">
        <v>0.32500000000000001</v>
      </c>
      <c r="G7003" s="161">
        <f>TRUNC(F7003*D7003,2)</f>
        <v>4</v>
      </c>
    </row>
    <row r="7004" spans="1:7" x14ac:dyDescent="0.2">
      <c r="A7004" s="311" t="s">
        <v>4138</v>
      </c>
      <c r="B7004" s="311"/>
      <c r="C7004" s="311"/>
      <c r="D7004" s="311"/>
      <c r="E7004" s="311"/>
      <c r="F7004" s="311"/>
      <c r="G7004" s="155">
        <f>SUM(G7002:G7003)</f>
        <v>10.039999999999999</v>
      </c>
    </row>
    <row r="7005" spans="1:7" x14ac:dyDescent="0.2">
      <c r="G7005" s="144"/>
    </row>
    <row r="7006" spans="1:7" ht="21" x14ac:dyDescent="0.2">
      <c r="A7006" s="175" t="s">
        <v>4118</v>
      </c>
      <c r="B7006" s="174" t="s">
        <v>4130</v>
      </c>
      <c r="C7006" s="171" t="s">
        <v>4129</v>
      </c>
      <c r="D7006" s="171" t="s">
        <v>4128</v>
      </c>
      <c r="E7006" s="171" t="s">
        <v>4116</v>
      </c>
      <c r="F7006" s="173" t="s">
        <v>4127</v>
      </c>
      <c r="G7006" s="144"/>
    </row>
    <row r="7007" spans="1:7" ht="22.5" x14ac:dyDescent="0.2">
      <c r="A7007" s="129">
        <v>3986</v>
      </c>
      <c r="B7007" s="128" t="s">
        <v>481</v>
      </c>
      <c r="C7007" s="127" t="s">
        <v>3287</v>
      </c>
      <c r="D7007" s="127">
        <v>155.37</v>
      </c>
      <c r="E7007" s="127" t="s">
        <v>3616</v>
      </c>
      <c r="F7007" s="127">
        <f>TRUNC(E7007*D7007,2)</f>
        <v>155.37</v>
      </c>
      <c r="G7007" s="144"/>
    </row>
    <row r="7008" spans="1:7" x14ac:dyDescent="0.2">
      <c r="A7008" s="311" t="s">
        <v>4125</v>
      </c>
      <c r="B7008" s="311"/>
      <c r="C7008" s="311"/>
      <c r="D7008" s="311"/>
      <c r="E7008" s="311"/>
      <c r="F7008" s="165">
        <f>F7007</f>
        <v>155.37</v>
      </c>
      <c r="G7008" s="144"/>
    </row>
    <row r="7009" spans="1:7" x14ac:dyDescent="0.2">
      <c r="G7009" s="144"/>
    </row>
    <row r="7010" spans="1:7" x14ac:dyDescent="0.2">
      <c r="A7010" s="312" t="s">
        <v>4124</v>
      </c>
      <c r="B7010" s="312"/>
      <c r="C7010" s="312"/>
      <c r="D7010" s="312"/>
      <c r="E7010" s="312"/>
      <c r="F7010" s="173">
        <f>F7008+G7004</f>
        <v>165.41</v>
      </c>
      <c r="G7010" s="144"/>
    </row>
    <row r="7011" spans="1:7" ht="12.75" customHeight="1" x14ac:dyDescent="0.2">
      <c r="A7011" s="312" t="s">
        <v>4742</v>
      </c>
      <c r="B7011" s="312"/>
      <c r="C7011" s="312"/>
      <c r="D7011" s="312"/>
      <c r="E7011" s="313"/>
      <c r="F7011" s="180">
        <f>TRUNC('compos apresentar'!F7010*bdi!$D$19,2)</f>
        <v>33.64</v>
      </c>
      <c r="G7011" s="144"/>
    </row>
    <row r="7012" spans="1:7" x14ac:dyDescent="0.2">
      <c r="A7012" s="312" t="s">
        <v>4123</v>
      </c>
      <c r="B7012" s="312"/>
      <c r="C7012" s="312"/>
      <c r="D7012" s="312"/>
      <c r="E7012" s="312"/>
      <c r="F7012" s="179">
        <f>SUM(F7010:F7011)</f>
        <v>199.05</v>
      </c>
      <c r="G7012" s="144"/>
    </row>
    <row r="7013" spans="1:7" x14ac:dyDescent="0.2">
      <c r="A7013" s="178"/>
      <c r="B7013" s="178"/>
      <c r="C7013" s="178"/>
      <c r="D7013" s="178"/>
      <c r="E7013" s="178"/>
      <c r="F7013" s="178"/>
      <c r="G7013" s="144"/>
    </row>
    <row r="7014" spans="1:7" ht="21" x14ac:dyDescent="0.2">
      <c r="A7014" s="317" t="s">
        <v>5099</v>
      </c>
      <c r="B7014" s="317"/>
      <c r="C7014" s="317"/>
      <c r="D7014" s="317"/>
      <c r="E7014" s="317"/>
      <c r="F7014" s="317"/>
      <c r="G7014" s="194" t="s">
        <v>4155</v>
      </c>
    </row>
    <row r="7015" spans="1:7" x14ac:dyDescent="0.2">
      <c r="G7015" s="144"/>
    </row>
    <row r="7016" spans="1:7" ht="21" x14ac:dyDescent="0.2">
      <c r="A7016" s="175" t="s">
        <v>4118</v>
      </c>
      <c r="B7016" s="174" t="s">
        <v>4117</v>
      </c>
      <c r="C7016" s="171" t="s">
        <v>4114</v>
      </c>
      <c r="D7016" s="171" t="s">
        <v>4113</v>
      </c>
      <c r="E7016" s="171" t="s">
        <v>4112</v>
      </c>
      <c r="F7016" s="182" t="s">
        <v>4116</v>
      </c>
      <c r="G7016" s="181" t="s">
        <v>4115</v>
      </c>
    </row>
    <row r="7017" spans="1:7" ht="22.5" x14ac:dyDescent="0.2">
      <c r="A7017" s="157">
        <v>88248</v>
      </c>
      <c r="B7017" s="131" t="s">
        <v>4071</v>
      </c>
      <c r="C7017" s="152">
        <v>5.65</v>
      </c>
      <c r="D7017" s="152">
        <v>12.31</v>
      </c>
      <c r="E7017" s="83">
        <v>117.99</v>
      </c>
      <c r="F7017" s="130">
        <v>6.0999999999999999E-2</v>
      </c>
      <c r="G7017" s="161">
        <f>TRUNC(F7017*D7017,2)</f>
        <v>0.75</v>
      </c>
    </row>
    <row r="7018" spans="1:7" ht="22.5" x14ac:dyDescent="0.2">
      <c r="A7018" s="154">
        <v>88267</v>
      </c>
      <c r="B7018" s="134" t="s">
        <v>3942</v>
      </c>
      <c r="C7018" s="148">
        <v>8.56</v>
      </c>
      <c r="D7018" s="148">
        <v>18.649999999999999</v>
      </c>
      <c r="E7018" s="83">
        <v>117.99</v>
      </c>
      <c r="F7018" s="133">
        <v>0.06</v>
      </c>
      <c r="G7018" s="161">
        <f>TRUNC(F7018*D7018,2)</f>
        <v>1.1100000000000001</v>
      </c>
    </row>
    <row r="7019" spans="1:7" x14ac:dyDescent="0.2">
      <c r="A7019" s="311" t="s">
        <v>4138</v>
      </c>
      <c r="B7019" s="311"/>
      <c r="C7019" s="311"/>
      <c r="D7019" s="311"/>
      <c r="E7019" s="311"/>
      <c r="F7019" s="311"/>
      <c r="G7019" s="155">
        <f>SUM(G7017:G7018)</f>
        <v>1.86</v>
      </c>
    </row>
    <row r="7020" spans="1:7" x14ac:dyDescent="0.2">
      <c r="G7020" s="144"/>
    </row>
    <row r="7021" spans="1:7" ht="21" x14ac:dyDescent="0.2">
      <c r="A7021" s="175" t="s">
        <v>4118</v>
      </c>
      <c r="B7021" s="174" t="s">
        <v>4130</v>
      </c>
      <c r="C7021" s="171" t="s">
        <v>4129</v>
      </c>
      <c r="D7021" s="171" t="s">
        <v>4128</v>
      </c>
      <c r="E7021" s="171" t="s">
        <v>4116</v>
      </c>
      <c r="F7021" s="173" t="s">
        <v>4127</v>
      </c>
      <c r="G7021" s="144"/>
    </row>
    <row r="7022" spans="1:7" x14ac:dyDescent="0.2">
      <c r="A7022" s="132">
        <v>3360</v>
      </c>
      <c r="B7022" s="131" t="s">
        <v>5100</v>
      </c>
      <c r="C7022" s="130" t="s">
        <v>3307</v>
      </c>
      <c r="D7022" s="130">
        <v>2.84</v>
      </c>
      <c r="E7022" s="201">
        <v>1</v>
      </c>
      <c r="F7022" s="127">
        <f>TRUNC(E7022*D7022,2)</f>
        <v>2.84</v>
      </c>
      <c r="G7022" s="144"/>
    </row>
    <row r="7023" spans="1:7" x14ac:dyDescent="0.2">
      <c r="A7023" s="311" t="s">
        <v>4125</v>
      </c>
      <c r="B7023" s="311"/>
      <c r="C7023" s="311"/>
      <c r="D7023" s="311"/>
      <c r="E7023" s="311"/>
      <c r="F7023" s="165">
        <f>SUM(F7022:F7022)</f>
        <v>2.84</v>
      </c>
      <c r="G7023" s="144"/>
    </row>
    <row r="7024" spans="1:7" x14ac:dyDescent="0.2">
      <c r="G7024" s="144"/>
    </row>
    <row r="7025" spans="1:7" x14ac:dyDescent="0.2">
      <c r="A7025" s="312" t="s">
        <v>4124</v>
      </c>
      <c r="B7025" s="312"/>
      <c r="C7025" s="312"/>
      <c r="D7025" s="312"/>
      <c r="E7025" s="312"/>
      <c r="F7025" s="173">
        <f>F7023+G7019</f>
        <v>4.7</v>
      </c>
      <c r="G7025" s="144"/>
    </row>
    <row r="7026" spans="1:7" x14ac:dyDescent="0.2">
      <c r="A7026" s="312" t="s">
        <v>4742</v>
      </c>
      <c r="B7026" s="312"/>
      <c r="C7026" s="312"/>
      <c r="D7026" s="312"/>
      <c r="E7026" s="313"/>
      <c r="F7026" s="180">
        <f>TRUNC('compos apresentar'!F7025*bdi!$D$19,2)</f>
        <v>0.95</v>
      </c>
      <c r="G7026" s="144"/>
    </row>
    <row r="7027" spans="1:7" x14ac:dyDescent="0.2">
      <c r="A7027" s="312" t="s">
        <v>4123</v>
      </c>
      <c r="B7027" s="312"/>
      <c r="C7027" s="312"/>
      <c r="D7027" s="312"/>
      <c r="E7027" s="312"/>
      <c r="F7027" s="179">
        <f>SUM(F7025:F7026)</f>
        <v>5.65</v>
      </c>
      <c r="G7027" s="144"/>
    </row>
    <row r="7028" spans="1:7" x14ac:dyDescent="0.2">
      <c r="A7028" s="178"/>
      <c r="B7028" s="178"/>
      <c r="C7028" s="178"/>
      <c r="D7028" s="178"/>
      <c r="E7028" s="178"/>
      <c r="F7028" s="178"/>
      <c r="G7028" s="144"/>
    </row>
    <row r="7029" spans="1:7" x14ac:dyDescent="0.2">
      <c r="A7029" s="178"/>
      <c r="B7029" s="178"/>
      <c r="C7029" s="178"/>
      <c r="D7029" s="178"/>
      <c r="E7029" s="178"/>
      <c r="F7029" s="178"/>
      <c r="G7029" s="144"/>
    </row>
    <row r="7030" spans="1:7" ht="29.45" customHeight="1" x14ac:dyDescent="0.2">
      <c r="A7030" s="317" t="s">
        <v>4445</v>
      </c>
      <c r="B7030" s="317"/>
      <c r="C7030" s="317"/>
      <c r="D7030" s="317"/>
      <c r="E7030" s="317"/>
      <c r="F7030" s="317"/>
      <c r="G7030" s="194" t="s">
        <v>4155</v>
      </c>
    </row>
    <row r="7031" spans="1:7" x14ac:dyDescent="0.2">
      <c r="G7031" s="144"/>
    </row>
    <row r="7032" spans="1:7" ht="21" x14ac:dyDescent="0.2">
      <c r="A7032" s="175" t="s">
        <v>4118</v>
      </c>
      <c r="B7032" s="174" t="s">
        <v>4117</v>
      </c>
      <c r="C7032" s="171" t="s">
        <v>4114</v>
      </c>
      <c r="D7032" s="171" t="s">
        <v>4113</v>
      </c>
      <c r="E7032" s="171" t="s">
        <v>4112</v>
      </c>
      <c r="F7032" s="182" t="s">
        <v>4116</v>
      </c>
      <c r="G7032" s="181" t="s">
        <v>4115</v>
      </c>
    </row>
    <row r="7033" spans="1:7" ht="22.5" x14ac:dyDescent="0.2">
      <c r="A7033" s="157">
        <v>88248</v>
      </c>
      <c r="B7033" s="131" t="s">
        <v>4071</v>
      </c>
      <c r="C7033" s="152">
        <v>5.65</v>
      </c>
      <c r="D7033" s="152">
        <v>12.31</v>
      </c>
      <c r="E7033" s="83">
        <v>117.99</v>
      </c>
      <c r="F7033" s="130">
        <v>0.06</v>
      </c>
      <c r="G7033" s="161">
        <f>TRUNC(F7033*D7033,2)</f>
        <v>0.73</v>
      </c>
    </row>
    <row r="7034" spans="1:7" ht="22.5" x14ac:dyDescent="0.2">
      <c r="A7034" s="154">
        <v>88267</v>
      </c>
      <c r="B7034" s="134" t="s">
        <v>3942</v>
      </c>
      <c r="C7034" s="148">
        <v>8.56</v>
      </c>
      <c r="D7034" s="148">
        <v>18.649999999999999</v>
      </c>
      <c r="E7034" s="83">
        <v>117.99</v>
      </c>
      <c r="F7034" s="133">
        <v>6.9099999999999995E-2</v>
      </c>
      <c r="G7034" s="161">
        <f>TRUNC(F7034*D7034,2)</f>
        <v>1.28</v>
      </c>
    </row>
    <row r="7035" spans="1:7" x14ac:dyDescent="0.2">
      <c r="A7035" s="311" t="s">
        <v>4138</v>
      </c>
      <c r="B7035" s="311"/>
      <c r="C7035" s="311"/>
      <c r="D7035" s="311"/>
      <c r="E7035" s="311"/>
      <c r="F7035" s="311"/>
      <c r="G7035" s="155">
        <f>SUM(G7033:G7034)</f>
        <v>2.0099999999999998</v>
      </c>
    </row>
    <row r="7036" spans="1:7" x14ac:dyDescent="0.2">
      <c r="G7036" s="144"/>
    </row>
    <row r="7037" spans="1:7" ht="21" x14ac:dyDescent="0.2">
      <c r="A7037" s="175" t="s">
        <v>4118</v>
      </c>
      <c r="B7037" s="174" t="s">
        <v>4130</v>
      </c>
      <c r="C7037" s="171" t="s">
        <v>4129</v>
      </c>
      <c r="D7037" s="171" t="s">
        <v>4128</v>
      </c>
      <c r="E7037" s="171" t="s">
        <v>4116</v>
      </c>
      <c r="F7037" s="173" t="s">
        <v>4127</v>
      </c>
      <c r="G7037" s="144"/>
    </row>
    <row r="7038" spans="1:7" x14ac:dyDescent="0.2">
      <c r="A7038" s="132">
        <v>122</v>
      </c>
      <c r="B7038" s="131" t="s">
        <v>4095</v>
      </c>
      <c r="C7038" s="130" t="s">
        <v>230</v>
      </c>
      <c r="D7038" s="130">
        <v>51.52</v>
      </c>
      <c r="E7038" s="130">
        <v>1.18E-2</v>
      </c>
      <c r="F7038" s="127">
        <f>TRUNC(E7038*D7038,2)</f>
        <v>0.6</v>
      </c>
      <c r="G7038" s="144"/>
    </row>
    <row r="7039" spans="1:7" ht="22.5" x14ac:dyDescent="0.2">
      <c r="A7039" s="135">
        <v>20083</v>
      </c>
      <c r="B7039" s="134" t="s">
        <v>3733</v>
      </c>
      <c r="C7039" s="133" t="s">
        <v>230</v>
      </c>
      <c r="D7039" s="133">
        <v>58.37</v>
      </c>
      <c r="E7039" s="133">
        <v>1.4999999999999999E-2</v>
      </c>
      <c r="F7039" s="127">
        <f>TRUNC(E7039*D7039,2)</f>
        <v>0.87</v>
      </c>
      <c r="G7039" s="144"/>
    </row>
    <row r="7040" spans="1:7" ht="22.5" x14ac:dyDescent="0.2">
      <c r="A7040" s="135">
        <v>38023</v>
      </c>
      <c r="B7040" s="134" t="s">
        <v>3844</v>
      </c>
      <c r="C7040" s="133" t="s">
        <v>230</v>
      </c>
      <c r="D7040" s="133">
        <v>7.3699999999999992</v>
      </c>
      <c r="E7040" s="133">
        <v>0.98299999999999998</v>
      </c>
      <c r="F7040" s="127">
        <f>TRUNC(E7040*D7040,2)</f>
        <v>7.24</v>
      </c>
      <c r="G7040" s="144"/>
    </row>
    <row r="7041" spans="1:7" x14ac:dyDescent="0.2">
      <c r="A7041" s="135">
        <v>38383</v>
      </c>
      <c r="B7041" s="134" t="s">
        <v>3850</v>
      </c>
      <c r="C7041" s="133" t="s">
        <v>230</v>
      </c>
      <c r="D7041" s="133">
        <v>1.58</v>
      </c>
      <c r="E7041" s="133">
        <v>1.49E-2</v>
      </c>
      <c r="F7041" s="127">
        <f>TRUNC(E7041*D7041,2)</f>
        <v>0.02</v>
      </c>
      <c r="G7041" s="144"/>
    </row>
    <row r="7042" spans="1:7" x14ac:dyDescent="0.2">
      <c r="A7042" s="311" t="s">
        <v>4125</v>
      </c>
      <c r="B7042" s="311"/>
      <c r="C7042" s="311"/>
      <c r="D7042" s="311"/>
      <c r="E7042" s="311"/>
      <c r="F7042" s="165">
        <f>SUM(F7038:F7041)</f>
        <v>8.73</v>
      </c>
      <c r="G7042" s="144"/>
    </row>
    <row r="7043" spans="1:7" x14ac:dyDescent="0.2">
      <c r="G7043" s="144"/>
    </row>
    <row r="7044" spans="1:7" x14ac:dyDescent="0.2">
      <c r="A7044" s="312" t="s">
        <v>4124</v>
      </c>
      <c r="B7044" s="312"/>
      <c r="C7044" s="312"/>
      <c r="D7044" s="312"/>
      <c r="E7044" s="312"/>
      <c r="F7044" s="173">
        <f>F7042+G7035</f>
        <v>10.74</v>
      </c>
      <c r="G7044" s="144"/>
    </row>
    <row r="7045" spans="1:7" ht="12.75" customHeight="1" x14ac:dyDescent="0.2">
      <c r="A7045" s="312" t="s">
        <v>4742</v>
      </c>
      <c r="B7045" s="312"/>
      <c r="C7045" s="312"/>
      <c r="D7045" s="312"/>
      <c r="E7045" s="313"/>
      <c r="F7045" s="180">
        <f>TRUNC('compos apresentar'!F7044*bdi!$D$19,2)</f>
        <v>2.1800000000000002</v>
      </c>
      <c r="G7045" s="144"/>
    </row>
    <row r="7046" spans="1:7" x14ac:dyDescent="0.2">
      <c r="A7046" s="312" t="s">
        <v>4123</v>
      </c>
      <c r="B7046" s="312"/>
      <c r="C7046" s="312"/>
      <c r="D7046" s="312"/>
      <c r="E7046" s="312"/>
      <c r="F7046" s="179">
        <f>SUM(F7044:F7045)</f>
        <v>12.92</v>
      </c>
      <c r="G7046" s="144"/>
    </row>
    <row r="7047" spans="1:7" x14ac:dyDescent="0.2">
      <c r="G7047" s="144"/>
    </row>
    <row r="7048" spans="1:7" x14ac:dyDescent="0.2">
      <c r="G7048" s="144"/>
    </row>
    <row r="7049" spans="1:7" ht="30" customHeight="1" x14ac:dyDescent="0.2">
      <c r="A7049" s="317" t="s">
        <v>4444</v>
      </c>
      <c r="B7049" s="317"/>
      <c r="C7049" s="317"/>
      <c r="D7049" s="317"/>
      <c r="E7049" s="317"/>
      <c r="F7049" s="317"/>
      <c r="G7049" s="194" t="s">
        <v>4155</v>
      </c>
    </row>
    <row r="7050" spans="1:7" x14ac:dyDescent="0.2">
      <c r="G7050" s="144"/>
    </row>
    <row r="7051" spans="1:7" ht="21" x14ac:dyDescent="0.2">
      <c r="A7051" s="175" t="s">
        <v>4118</v>
      </c>
      <c r="B7051" s="174" t="s">
        <v>4117</v>
      </c>
      <c r="C7051" s="171" t="s">
        <v>4114</v>
      </c>
      <c r="D7051" s="171" t="s">
        <v>4113</v>
      </c>
      <c r="E7051" s="171" t="s">
        <v>4112</v>
      </c>
      <c r="F7051" s="182" t="s">
        <v>4116</v>
      </c>
      <c r="G7051" s="181" t="s">
        <v>4115</v>
      </c>
    </row>
    <row r="7052" spans="1:7" ht="22.5" x14ac:dyDescent="0.2">
      <c r="A7052" s="157">
        <v>88248</v>
      </c>
      <c r="B7052" s="131" t="s">
        <v>4071</v>
      </c>
      <c r="C7052" s="152">
        <v>5.65</v>
      </c>
      <c r="D7052" s="152">
        <v>12.31</v>
      </c>
      <c r="E7052" s="83">
        <v>117.99</v>
      </c>
      <c r="F7052" s="130">
        <v>8.6499999999999994E-2</v>
      </c>
      <c r="G7052" s="161">
        <f>TRUNC(F7052*D7052,2)</f>
        <v>1.06</v>
      </c>
    </row>
    <row r="7053" spans="1:7" ht="22.5" x14ac:dyDescent="0.2">
      <c r="A7053" s="154">
        <v>88267</v>
      </c>
      <c r="B7053" s="134" t="s">
        <v>3942</v>
      </c>
      <c r="C7053" s="148">
        <v>8.56</v>
      </c>
      <c r="D7053" s="148">
        <v>18.649999999999999</v>
      </c>
      <c r="E7053" s="83">
        <v>117.99</v>
      </c>
      <c r="F7053" s="133">
        <v>9.6000000000000002E-2</v>
      </c>
      <c r="G7053" s="161">
        <f>TRUNC(F7053*D7053,2)</f>
        <v>1.79</v>
      </c>
    </row>
    <row r="7054" spans="1:7" x14ac:dyDescent="0.2">
      <c r="A7054" s="311" t="s">
        <v>4138</v>
      </c>
      <c r="B7054" s="311"/>
      <c r="C7054" s="311"/>
      <c r="D7054" s="311"/>
      <c r="E7054" s="311"/>
      <c r="F7054" s="311"/>
      <c r="G7054" s="155">
        <f>SUM(G7052:G7053)</f>
        <v>2.85</v>
      </c>
    </row>
    <row r="7055" spans="1:7" x14ac:dyDescent="0.2">
      <c r="G7055" s="144"/>
    </row>
    <row r="7056" spans="1:7" ht="21" x14ac:dyDescent="0.2">
      <c r="A7056" s="175" t="s">
        <v>4118</v>
      </c>
      <c r="B7056" s="174" t="s">
        <v>4130</v>
      </c>
      <c r="C7056" s="171" t="s">
        <v>4129</v>
      </c>
      <c r="D7056" s="171" t="s">
        <v>4128</v>
      </c>
      <c r="E7056" s="171" t="s">
        <v>4116</v>
      </c>
      <c r="F7056" s="173" t="s">
        <v>4127</v>
      </c>
      <c r="G7056" s="144"/>
    </row>
    <row r="7057" spans="1:7" x14ac:dyDescent="0.2">
      <c r="A7057" s="132">
        <v>122</v>
      </c>
      <c r="B7057" s="131" t="s">
        <v>4095</v>
      </c>
      <c r="C7057" s="130" t="s">
        <v>230</v>
      </c>
      <c r="D7057" s="130">
        <v>51.52</v>
      </c>
      <c r="E7057" s="130">
        <v>1.8800000000000001E-2</v>
      </c>
      <c r="F7057" s="127">
        <f>TRUNC(E7057*D7057,2)</f>
        <v>0.96</v>
      </c>
      <c r="G7057" s="144"/>
    </row>
    <row r="7058" spans="1:7" ht="22.5" x14ac:dyDescent="0.2">
      <c r="A7058" s="135">
        <v>3850</v>
      </c>
      <c r="B7058" s="134" t="s">
        <v>3845</v>
      </c>
      <c r="C7058" s="133" t="s">
        <v>230</v>
      </c>
      <c r="D7058" s="133">
        <v>14.14</v>
      </c>
      <c r="E7058" s="133">
        <v>0.97899999999999998</v>
      </c>
      <c r="F7058" s="127">
        <f>TRUNC(E7058*D7058,2)</f>
        <v>13.84</v>
      </c>
      <c r="G7058" s="144"/>
    </row>
    <row r="7059" spans="1:7" ht="22.5" x14ac:dyDescent="0.2">
      <c r="A7059" s="135">
        <v>20083</v>
      </c>
      <c r="B7059" s="134" t="s">
        <v>3733</v>
      </c>
      <c r="C7059" s="133" t="s">
        <v>230</v>
      </c>
      <c r="D7059" s="133">
        <v>58.37</v>
      </c>
      <c r="E7059" s="133">
        <v>2.5999999999999999E-2</v>
      </c>
      <c r="F7059" s="127">
        <f>TRUNC(E7059*D7059,2)</f>
        <v>1.51</v>
      </c>
      <c r="G7059" s="144"/>
    </row>
    <row r="7060" spans="1:7" x14ac:dyDescent="0.2">
      <c r="A7060" s="135">
        <v>38383</v>
      </c>
      <c r="B7060" s="134" t="s">
        <v>3850</v>
      </c>
      <c r="C7060" s="133" t="s">
        <v>230</v>
      </c>
      <c r="D7060" s="133">
        <v>1.58</v>
      </c>
      <c r="E7060" s="133">
        <v>2.06E-2</v>
      </c>
      <c r="F7060" s="127">
        <f>TRUNC(E7060*D7060,2)</f>
        <v>0.03</v>
      </c>
      <c r="G7060" s="144"/>
    </row>
    <row r="7061" spans="1:7" x14ac:dyDescent="0.2">
      <c r="A7061" s="311" t="s">
        <v>4125</v>
      </c>
      <c r="B7061" s="311"/>
      <c r="C7061" s="311"/>
      <c r="D7061" s="311"/>
      <c r="E7061" s="311"/>
      <c r="F7061" s="165">
        <f>SUM(F7057:F7060)</f>
        <v>16.340000000000003</v>
      </c>
      <c r="G7061" s="144"/>
    </row>
    <row r="7062" spans="1:7" x14ac:dyDescent="0.2">
      <c r="G7062" s="144"/>
    </row>
    <row r="7063" spans="1:7" x14ac:dyDescent="0.2">
      <c r="A7063" s="312" t="s">
        <v>4124</v>
      </c>
      <c r="B7063" s="312"/>
      <c r="C7063" s="312"/>
      <c r="D7063" s="312"/>
      <c r="E7063" s="312"/>
      <c r="F7063" s="173">
        <f>F7061+G7054</f>
        <v>19.190000000000005</v>
      </c>
      <c r="G7063" s="144"/>
    </row>
    <row r="7064" spans="1:7" ht="12.75" customHeight="1" x14ac:dyDescent="0.2">
      <c r="A7064" s="312" t="s">
        <v>4742</v>
      </c>
      <c r="B7064" s="312"/>
      <c r="C7064" s="312"/>
      <c r="D7064" s="312"/>
      <c r="E7064" s="313"/>
      <c r="F7064" s="180">
        <f>TRUNC('compos apresentar'!F7063*bdi!$D$19,2)</f>
        <v>3.9</v>
      </c>
      <c r="G7064" s="144"/>
    </row>
    <row r="7065" spans="1:7" x14ac:dyDescent="0.2">
      <c r="A7065" s="312" t="s">
        <v>4123</v>
      </c>
      <c r="B7065" s="312"/>
      <c r="C7065" s="312"/>
      <c r="D7065" s="312"/>
      <c r="E7065" s="312"/>
      <c r="F7065" s="179">
        <f>SUM(F7063:F7064)</f>
        <v>23.090000000000003</v>
      </c>
      <c r="G7065" s="144"/>
    </row>
    <row r="7066" spans="1:7" x14ac:dyDescent="0.2">
      <c r="A7066" s="178"/>
      <c r="B7066" s="178"/>
      <c r="C7066" s="178"/>
      <c r="D7066" s="178"/>
      <c r="E7066" s="178"/>
      <c r="F7066" s="178"/>
      <c r="G7066" s="144"/>
    </row>
    <row r="7067" spans="1:7" ht="21" x14ac:dyDescent="0.2">
      <c r="A7067" s="317" t="s">
        <v>5101</v>
      </c>
      <c r="B7067" s="317"/>
      <c r="C7067" s="317"/>
      <c r="D7067" s="317"/>
      <c r="E7067" s="317"/>
      <c r="F7067" s="317"/>
      <c r="G7067" s="194" t="s">
        <v>4155</v>
      </c>
    </row>
    <row r="7068" spans="1:7" x14ac:dyDescent="0.2">
      <c r="G7068" s="144"/>
    </row>
    <row r="7069" spans="1:7" ht="21" x14ac:dyDescent="0.2">
      <c r="A7069" s="175" t="s">
        <v>4118</v>
      </c>
      <c r="B7069" s="174" t="s">
        <v>4117</v>
      </c>
      <c r="C7069" s="171" t="s">
        <v>4114</v>
      </c>
      <c r="D7069" s="171" t="s">
        <v>4113</v>
      </c>
      <c r="E7069" s="171" t="s">
        <v>4112</v>
      </c>
      <c r="F7069" s="182" t="s">
        <v>4116</v>
      </c>
      <c r="G7069" s="181" t="s">
        <v>4115</v>
      </c>
    </row>
    <row r="7070" spans="1:7" ht="22.5" x14ac:dyDescent="0.2">
      <c r="A7070" s="157">
        <v>88247</v>
      </c>
      <c r="B7070" s="131" t="s">
        <v>4440</v>
      </c>
      <c r="C7070" s="148">
        <v>5.65</v>
      </c>
      <c r="D7070" s="148">
        <v>12.31</v>
      </c>
      <c r="E7070" s="83">
        <v>117.99</v>
      </c>
      <c r="F7070" s="201">
        <v>0.13300000000000001</v>
      </c>
      <c r="G7070" s="161">
        <f>TRUNC(F7070*D7070,2)</f>
        <v>1.63</v>
      </c>
    </row>
    <row r="7071" spans="1:7" x14ac:dyDescent="0.2">
      <c r="A7071" s="154">
        <v>88264</v>
      </c>
      <c r="B7071" s="134" t="s">
        <v>3955</v>
      </c>
      <c r="C7071" s="152">
        <v>8.56</v>
      </c>
      <c r="D7071" s="152">
        <v>18.649999999999999</v>
      </c>
      <c r="E7071" s="83">
        <v>117.99</v>
      </c>
      <c r="F7071" s="135">
        <v>0.13</v>
      </c>
      <c r="G7071" s="161">
        <f>TRUNC(F7071*D7071,2)</f>
        <v>2.42</v>
      </c>
    </row>
    <row r="7072" spans="1:7" x14ac:dyDescent="0.2">
      <c r="A7072" s="311" t="s">
        <v>4138</v>
      </c>
      <c r="B7072" s="311"/>
      <c r="C7072" s="311"/>
      <c r="D7072" s="311"/>
      <c r="E7072" s="311"/>
      <c r="F7072" s="311"/>
      <c r="G7072" s="155">
        <f>SUM(G7070:G7071)</f>
        <v>4.05</v>
      </c>
    </row>
    <row r="7073" spans="1:7" x14ac:dyDescent="0.2">
      <c r="G7073" s="144"/>
    </row>
    <row r="7074" spans="1:7" ht="21" x14ac:dyDescent="0.2">
      <c r="A7074" s="175" t="s">
        <v>4118</v>
      </c>
      <c r="B7074" s="174" t="s">
        <v>4130</v>
      </c>
      <c r="C7074" s="171" t="s">
        <v>4129</v>
      </c>
      <c r="D7074" s="171" t="s">
        <v>4128</v>
      </c>
      <c r="E7074" s="171" t="s">
        <v>4116</v>
      </c>
      <c r="F7074" s="173" t="s">
        <v>4127</v>
      </c>
      <c r="G7074" s="144"/>
    </row>
    <row r="7075" spans="1:7" x14ac:dyDescent="0.2">
      <c r="A7075" s="132">
        <v>3364</v>
      </c>
      <c r="B7075" s="131" t="s">
        <v>5102</v>
      </c>
      <c r="C7075" s="130" t="s">
        <v>230</v>
      </c>
      <c r="D7075" s="130">
        <v>12.01</v>
      </c>
      <c r="E7075" s="130">
        <v>1</v>
      </c>
      <c r="F7075" s="127">
        <f>TRUNC(E7075*D7075,2)</f>
        <v>12.01</v>
      </c>
      <c r="G7075" s="144"/>
    </row>
    <row r="7076" spans="1:7" x14ac:dyDescent="0.2">
      <c r="A7076" s="311" t="s">
        <v>4125</v>
      </c>
      <c r="B7076" s="311"/>
      <c r="C7076" s="311"/>
      <c r="D7076" s="311"/>
      <c r="E7076" s="311"/>
      <c r="F7076" s="165">
        <f>F7075</f>
        <v>12.01</v>
      </c>
      <c r="G7076" s="144"/>
    </row>
    <row r="7077" spans="1:7" x14ac:dyDescent="0.2">
      <c r="G7077" s="144"/>
    </row>
    <row r="7078" spans="1:7" x14ac:dyDescent="0.2">
      <c r="A7078" s="312" t="s">
        <v>4124</v>
      </c>
      <c r="B7078" s="312"/>
      <c r="C7078" s="312"/>
      <c r="D7078" s="312"/>
      <c r="E7078" s="312"/>
      <c r="F7078" s="173">
        <f>F7076+G7072</f>
        <v>16.059999999999999</v>
      </c>
      <c r="G7078" s="144"/>
    </row>
    <row r="7079" spans="1:7" x14ac:dyDescent="0.2">
      <c r="A7079" s="312" t="s">
        <v>4742</v>
      </c>
      <c r="B7079" s="312"/>
      <c r="C7079" s="312"/>
      <c r="D7079" s="312"/>
      <c r="E7079" s="313"/>
      <c r="F7079" s="180">
        <f>TRUNC('compos apresentar'!F7078*bdi!$D$19,2)</f>
        <v>3.26</v>
      </c>
      <c r="G7079" s="144"/>
    </row>
    <row r="7080" spans="1:7" x14ac:dyDescent="0.2">
      <c r="A7080" s="312" t="s">
        <v>4123</v>
      </c>
      <c r="B7080" s="312"/>
      <c r="C7080" s="312"/>
      <c r="D7080" s="312"/>
      <c r="E7080" s="312"/>
      <c r="F7080" s="179">
        <f>SUM(F7078:F7079)</f>
        <v>19.32</v>
      </c>
      <c r="G7080" s="144"/>
    </row>
    <row r="7081" spans="1:7" x14ac:dyDescent="0.2">
      <c r="A7081" s="178"/>
      <c r="B7081" s="178"/>
      <c r="C7081" s="178"/>
      <c r="D7081" s="178"/>
      <c r="E7081" s="178"/>
      <c r="F7081" s="178"/>
      <c r="G7081" s="144"/>
    </row>
    <row r="7082" spans="1:7" ht="21" x14ac:dyDescent="0.2">
      <c r="A7082" s="317" t="s">
        <v>5103</v>
      </c>
      <c r="B7082" s="317"/>
      <c r="C7082" s="317"/>
      <c r="D7082" s="317"/>
      <c r="E7082" s="317"/>
      <c r="F7082" s="317"/>
      <c r="G7082" s="194" t="s">
        <v>4155</v>
      </c>
    </row>
    <row r="7083" spans="1:7" x14ac:dyDescent="0.2">
      <c r="G7083" s="144"/>
    </row>
    <row r="7084" spans="1:7" ht="21" x14ac:dyDescent="0.2">
      <c r="A7084" s="175" t="s">
        <v>4118</v>
      </c>
      <c r="B7084" s="174" t="s">
        <v>4117</v>
      </c>
      <c r="C7084" s="171" t="s">
        <v>4114</v>
      </c>
      <c r="D7084" s="171" t="s">
        <v>4113</v>
      </c>
      <c r="E7084" s="171" t="s">
        <v>4112</v>
      </c>
      <c r="F7084" s="182" t="s">
        <v>4116</v>
      </c>
      <c r="G7084" s="181" t="s">
        <v>4115</v>
      </c>
    </row>
    <row r="7085" spans="1:7" ht="22.5" x14ac:dyDescent="0.2">
      <c r="A7085" s="157">
        <v>88247</v>
      </c>
      <c r="B7085" s="131" t="s">
        <v>4440</v>
      </c>
      <c r="C7085" s="148">
        <v>5.65</v>
      </c>
      <c r="D7085" s="148">
        <v>12.31</v>
      </c>
      <c r="E7085" s="83">
        <v>117.99</v>
      </c>
      <c r="F7085" s="201">
        <v>4.1000000000000002E-2</v>
      </c>
      <c r="G7085" s="161">
        <f>TRUNC(F7085*D7085,2)</f>
        <v>0.5</v>
      </c>
    </row>
    <row r="7086" spans="1:7" x14ac:dyDescent="0.2">
      <c r="A7086" s="154">
        <v>88264</v>
      </c>
      <c r="B7086" s="134" t="s">
        <v>3955</v>
      </c>
      <c r="C7086" s="152">
        <v>8.56</v>
      </c>
      <c r="D7086" s="152">
        <v>18.649999999999999</v>
      </c>
      <c r="E7086" s="83">
        <v>117.99</v>
      </c>
      <c r="F7086" s="135">
        <v>0.04</v>
      </c>
      <c r="G7086" s="161">
        <f>TRUNC(F7086*D7086,2)</f>
        <v>0.74</v>
      </c>
    </row>
    <row r="7087" spans="1:7" x14ac:dyDescent="0.2">
      <c r="A7087" s="311" t="s">
        <v>4138</v>
      </c>
      <c r="B7087" s="311"/>
      <c r="C7087" s="311"/>
      <c r="D7087" s="311"/>
      <c r="E7087" s="311"/>
      <c r="F7087" s="311"/>
      <c r="G7087" s="155">
        <f>SUM(G7085:G7086)</f>
        <v>1.24</v>
      </c>
    </row>
    <row r="7088" spans="1:7" x14ac:dyDescent="0.2">
      <c r="G7088" s="144"/>
    </row>
    <row r="7089" spans="1:7" ht="21" x14ac:dyDescent="0.2">
      <c r="A7089" s="175" t="s">
        <v>4118</v>
      </c>
      <c r="B7089" s="174" t="s">
        <v>4130</v>
      </c>
      <c r="C7089" s="171" t="s">
        <v>4129</v>
      </c>
      <c r="D7089" s="171" t="s">
        <v>4128</v>
      </c>
      <c r="E7089" s="171" t="s">
        <v>4116</v>
      </c>
      <c r="F7089" s="173" t="s">
        <v>4127</v>
      </c>
      <c r="G7089" s="144"/>
    </row>
    <row r="7090" spans="1:7" x14ac:dyDescent="0.2">
      <c r="A7090" s="132">
        <v>3367</v>
      </c>
      <c r="B7090" s="131" t="s">
        <v>5104</v>
      </c>
      <c r="C7090" s="130" t="s">
        <v>230</v>
      </c>
      <c r="D7090" s="130">
        <v>2.02</v>
      </c>
      <c r="E7090" s="130">
        <v>1</v>
      </c>
      <c r="F7090" s="127">
        <f>TRUNC(E7090*D7090,2)</f>
        <v>2.02</v>
      </c>
      <c r="G7090" s="144"/>
    </row>
    <row r="7091" spans="1:7" x14ac:dyDescent="0.2">
      <c r="A7091" s="311" t="s">
        <v>4125</v>
      </c>
      <c r="B7091" s="311"/>
      <c r="C7091" s="311"/>
      <c r="D7091" s="311"/>
      <c r="E7091" s="311"/>
      <c r="F7091" s="165">
        <f>F7090</f>
        <v>2.02</v>
      </c>
      <c r="G7091" s="144"/>
    </row>
    <row r="7092" spans="1:7" x14ac:dyDescent="0.2">
      <c r="G7092" s="144"/>
    </row>
    <row r="7093" spans="1:7" x14ac:dyDescent="0.2">
      <c r="A7093" s="312" t="s">
        <v>4124</v>
      </c>
      <c r="B7093" s="312"/>
      <c r="C7093" s="312"/>
      <c r="D7093" s="312"/>
      <c r="E7093" s="312"/>
      <c r="F7093" s="173">
        <f>F7091+G7087</f>
        <v>3.26</v>
      </c>
      <c r="G7093" s="144"/>
    </row>
    <row r="7094" spans="1:7" x14ac:dyDescent="0.2">
      <c r="A7094" s="312" t="s">
        <v>4742</v>
      </c>
      <c r="B7094" s="312"/>
      <c r="C7094" s="312"/>
      <c r="D7094" s="312"/>
      <c r="E7094" s="313"/>
      <c r="F7094" s="180">
        <f>TRUNC('compos apresentar'!F7093*bdi!$D$19,2)</f>
        <v>0.66</v>
      </c>
      <c r="G7094" s="144"/>
    </row>
    <row r="7095" spans="1:7" x14ac:dyDescent="0.2">
      <c r="A7095" s="312" t="s">
        <v>4123</v>
      </c>
      <c r="B7095" s="312"/>
      <c r="C7095" s="312"/>
      <c r="D7095" s="312"/>
      <c r="E7095" s="312"/>
      <c r="F7095" s="179">
        <f>SUM(F7093:F7094)</f>
        <v>3.92</v>
      </c>
      <c r="G7095" s="144"/>
    </row>
    <row r="7096" spans="1:7" x14ac:dyDescent="0.2">
      <c r="A7096" s="178"/>
      <c r="B7096" s="178"/>
      <c r="C7096" s="178"/>
      <c r="D7096" s="178"/>
      <c r="E7096" s="178"/>
      <c r="F7096" s="178"/>
      <c r="G7096" s="144"/>
    </row>
    <row r="7097" spans="1:7" ht="21" x14ac:dyDescent="0.2">
      <c r="A7097" s="317" t="s">
        <v>5105</v>
      </c>
      <c r="B7097" s="317"/>
      <c r="C7097" s="317"/>
      <c r="D7097" s="317"/>
      <c r="E7097" s="317"/>
      <c r="F7097" s="317"/>
      <c r="G7097" s="194" t="s">
        <v>4155</v>
      </c>
    </row>
    <row r="7098" spans="1:7" x14ac:dyDescent="0.2">
      <c r="G7098" s="144"/>
    </row>
    <row r="7099" spans="1:7" ht="21" x14ac:dyDescent="0.2">
      <c r="A7099" s="175" t="s">
        <v>4118</v>
      </c>
      <c r="B7099" s="174" t="s">
        <v>4117</v>
      </c>
      <c r="C7099" s="171" t="s">
        <v>4114</v>
      </c>
      <c r="D7099" s="171" t="s">
        <v>4113</v>
      </c>
      <c r="E7099" s="171" t="s">
        <v>4112</v>
      </c>
      <c r="F7099" s="182" t="s">
        <v>4116</v>
      </c>
      <c r="G7099" s="181" t="s">
        <v>4115</v>
      </c>
    </row>
    <row r="7100" spans="1:7" ht="22.5" x14ac:dyDescent="0.2">
      <c r="A7100" s="157">
        <v>88247</v>
      </c>
      <c r="B7100" s="131" t="s">
        <v>4440</v>
      </c>
      <c r="C7100" s="148">
        <v>5.65</v>
      </c>
      <c r="D7100" s="148">
        <v>12.31</v>
      </c>
      <c r="E7100" s="83">
        <v>117.99</v>
      </c>
      <c r="F7100" s="201">
        <v>4.1000000000000002E-2</v>
      </c>
      <c r="G7100" s="161">
        <f>TRUNC(F7100*D7100,2)</f>
        <v>0.5</v>
      </c>
    </row>
    <row r="7101" spans="1:7" x14ac:dyDescent="0.2">
      <c r="A7101" s="154">
        <v>88264</v>
      </c>
      <c r="B7101" s="134" t="s">
        <v>3955</v>
      </c>
      <c r="C7101" s="152">
        <v>8.56</v>
      </c>
      <c r="D7101" s="152">
        <v>18.649999999999999</v>
      </c>
      <c r="E7101" s="83">
        <v>117.99</v>
      </c>
      <c r="F7101" s="135">
        <v>0.04</v>
      </c>
      <c r="G7101" s="161">
        <f>TRUNC(F7101*D7101,2)</f>
        <v>0.74</v>
      </c>
    </row>
    <row r="7102" spans="1:7" x14ac:dyDescent="0.2">
      <c r="A7102" s="311" t="s">
        <v>4138</v>
      </c>
      <c r="B7102" s="311"/>
      <c r="C7102" s="311"/>
      <c r="D7102" s="311"/>
      <c r="E7102" s="311"/>
      <c r="F7102" s="311"/>
      <c r="G7102" s="155">
        <f>SUM(G7100:G7101)</f>
        <v>1.24</v>
      </c>
    </row>
    <row r="7103" spans="1:7" x14ac:dyDescent="0.2">
      <c r="G7103" s="144"/>
    </row>
    <row r="7104" spans="1:7" ht="21" x14ac:dyDescent="0.2">
      <c r="A7104" s="175" t="s">
        <v>4118</v>
      </c>
      <c r="B7104" s="174" t="s">
        <v>4130</v>
      </c>
      <c r="C7104" s="171" t="s">
        <v>4129</v>
      </c>
      <c r="D7104" s="171" t="s">
        <v>4128</v>
      </c>
      <c r="E7104" s="171" t="s">
        <v>4116</v>
      </c>
      <c r="F7104" s="173" t="s">
        <v>4127</v>
      </c>
      <c r="G7104" s="144"/>
    </row>
    <row r="7105" spans="1:7" x14ac:dyDescent="0.2">
      <c r="A7105" s="132">
        <v>3376</v>
      </c>
      <c r="B7105" s="131" t="s">
        <v>5106</v>
      </c>
      <c r="C7105" s="130" t="s">
        <v>230</v>
      </c>
      <c r="D7105" s="130">
        <v>1.46</v>
      </c>
      <c r="E7105" s="130">
        <v>1</v>
      </c>
      <c r="F7105" s="127">
        <f>TRUNC(E7105*D7105,2)</f>
        <v>1.46</v>
      </c>
      <c r="G7105" s="144"/>
    </row>
    <row r="7106" spans="1:7" x14ac:dyDescent="0.2">
      <c r="A7106" s="311" t="s">
        <v>4125</v>
      </c>
      <c r="B7106" s="311"/>
      <c r="C7106" s="311"/>
      <c r="D7106" s="311"/>
      <c r="E7106" s="311"/>
      <c r="F7106" s="165">
        <f>F7105</f>
        <v>1.46</v>
      </c>
      <c r="G7106" s="144"/>
    </row>
    <row r="7107" spans="1:7" x14ac:dyDescent="0.2">
      <c r="G7107" s="144"/>
    </row>
    <row r="7108" spans="1:7" x14ac:dyDescent="0.2">
      <c r="A7108" s="312" t="s">
        <v>4124</v>
      </c>
      <c r="B7108" s="312"/>
      <c r="C7108" s="312"/>
      <c r="D7108" s="312"/>
      <c r="E7108" s="312"/>
      <c r="F7108" s="173">
        <f>F7106+G7102</f>
        <v>2.7</v>
      </c>
      <c r="G7108" s="144"/>
    </row>
    <row r="7109" spans="1:7" x14ac:dyDescent="0.2">
      <c r="A7109" s="312" t="s">
        <v>4742</v>
      </c>
      <c r="B7109" s="312"/>
      <c r="C7109" s="312"/>
      <c r="D7109" s="312"/>
      <c r="E7109" s="313"/>
      <c r="F7109" s="180">
        <f>TRUNC('compos apresentar'!F7108*bdi!$D$19,2)</f>
        <v>0.54</v>
      </c>
      <c r="G7109" s="144"/>
    </row>
    <row r="7110" spans="1:7" x14ac:dyDescent="0.2">
      <c r="A7110" s="312" t="s">
        <v>4123</v>
      </c>
      <c r="B7110" s="312"/>
      <c r="C7110" s="312"/>
      <c r="D7110" s="312"/>
      <c r="E7110" s="312"/>
      <c r="F7110" s="179">
        <f>SUM(F7108:F7109)</f>
        <v>3.24</v>
      </c>
      <c r="G7110" s="144"/>
    </row>
    <row r="7111" spans="1:7" x14ac:dyDescent="0.2">
      <c r="A7111" s="178"/>
      <c r="B7111" s="178"/>
      <c r="C7111" s="178"/>
      <c r="D7111" s="178"/>
      <c r="E7111" s="178"/>
      <c r="F7111" s="178"/>
      <c r="G7111" s="144"/>
    </row>
    <row r="7112" spans="1:7" x14ac:dyDescent="0.2">
      <c r="A7112" s="178"/>
      <c r="B7112" s="178"/>
      <c r="C7112" s="178"/>
      <c r="D7112" s="178"/>
      <c r="E7112" s="178"/>
      <c r="F7112" s="178"/>
      <c r="G7112" s="144"/>
    </row>
    <row r="7113" spans="1:7" ht="30.6" customHeight="1" x14ac:dyDescent="0.2">
      <c r="A7113" s="317" t="s">
        <v>4443</v>
      </c>
      <c r="B7113" s="317"/>
      <c r="C7113" s="317"/>
      <c r="D7113" s="317"/>
      <c r="E7113" s="317"/>
      <c r="F7113" s="317"/>
      <c r="G7113" s="194" t="s">
        <v>4155</v>
      </c>
    </row>
    <row r="7114" spans="1:7" x14ac:dyDescent="0.2">
      <c r="G7114" s="144"/>
    </row>
    <row r="7115" spans="1:7" ht="21" x14ac:dyDescent="0.2">
      <c r="A7115" s="175" t="s">
        <v>4118</v>
      </c>
      <c r="B7115" s="174" t="s">
        <v>4117</v>
      </c>
      <c r="C7115" s="171" t="s">
        <v>4114</v>
      </c>
      <c r="D7115" s="171" t="s">
        <v>4113</v>
      </c>
      <c r="E7115" s="171" t="s">
        <v>4112</v>
      </c>
      <c r="F7115" s="182" t="s">
        <v>4116</v>
      </c>
      <c r="G7115" s="181" t="s">
        <v>4115</v>
      </c>
    </row>
    <row r="7116" spans="1:7" ht="22.5" x14ac:dyDescent="0.2">
      <c r="A7116" s="157">
        <v>88247</v>
      </c>
      <c r="B7116" s="131" t="s">
        <v>4440</v>
      </c>
      <c r="C7116" s="148">
        <v>5.65</v>
      </c>
      <c r="D7116" s="148">
        <v>12.31</v>
      </c>
      <c r="E7116" s="83">
        <v>117.99</v>
      </c>
      <c r="F7116" s="130">
        <v>0.13400000000000001</v>
      </c>
      <c r="G7116" s="161">
        <f>TRUNC(F7116*D7116,2)</f>
        <v>1.64</v>
      </c>
    </row>
    <row r="7117" spans="1:7" x14ac:dyDescent="0.2">
      <c r="A7117" s="154">
        <v>88264</v>
      </c>
      <c r="B7117" s="134" t="s">
        <v>3955</v>
      </c>
      <c r="C7117" s="152">
        <v>8.56</v>
      </c>
      <c r="D7117" s="152">
        <v>18.649999999999999</v>
      </c>
      <c r="E7117" s="83">
        <v>117.99</v>
      </c>
      <c r="F7117" s="133">
        <v>0.14649999999999999</v>
      </c>
      <c r="G7117" s="161">
        <f>TRUNC(F7117*D7117,2)</f>
        <v>2.73</v>
      </c>
    </row>
    <row r="7118" spans="1:7" x14ac:dyDescent="0.2">
      <c r="A7118" s="311" t="s">
        <v>4138</v>
      </c>
      <c r="B7118" s="311"/>
      <c r="C7118" s="311"/>
      <c r="D7118" s="311"/>
      <c r="E7118" s="311"/>
      <c r="F7118" s="311"/>
      <c r="G7118" s="155">
        <f>SUM(G7116:G7117)</f>
        <v>4.37</v>
      </c>
    </row>
    <row r="7119" spans="1:7" x14ac:dyDescent="0.2">
      <c r="G7119" s="144"/>
    </row>
    <row r="7120" spans="1:7" ht="21" x14ac:dyDescent="0.2">
      <c r="A7120" s="175" t="s">
        <v>4118</v>
      </c>
      <c r="B7120" s="174" t="s">
        <v>4130</v>
      </c>
      <c r="C7120" s="171" t="s">
        <v>4129</v>
      </c>
      <c r="D7120" s="171" t="s">
        <v>4128</v>
      </c>
      <c r="E7120" s="171" t="s">
        <v>4116</v>
      </c>
      <c r="F7120" s="173" t="s">
        <v>4127</v>
      </c>
      <c r="G7120" s="144"/>
    </row>
    <row r="7121" spans="1:7" ht="22.5" x14ac:dyDescent="0.2">
      <c r="A7121" s="132">
        <v>1891</v>
      </c>
      <c r="B7121" s="131" t="s">
        <v>4442</v>
      </c>
      <c r="C7121" s="130" t="s">
        <v>230</v>
      </c>
      <c r="D7121" s="130">
        <v>1.95</v>
      </c>
      <c r="E7121" s="130">
        <v>1</v>
      </c>
      <c r="F7121" s="127">
        <f>TRUNC(E7121*D7121,2)</f>
        <v>1.95</v>
      </c>
      <c r="G7121" s="144"/>
    </row>
    <row r="7122" spans="1:7" x14ac:dyDescent="0.2">
      <c r="A7122" s="311" t="s">
        <v>4125</v>
      </c>
      <c r="B7122" s="311"/>
      <c r="C7122" s="311"/>
      <c r="D7122" s="311"/>
      <c r="E7122" s="311"/>
      <c r="F7122" s="165">
        <f>F7121</f>
        <v>1.95</v>
      </c>
      <c r="G7122" s="144"/>
    </row>
    <row r="7123" spans="1:7" x14ac:dyDescent="0.2">
      <c r="G7123" s="144"/>
    </row>
    <row r="7124" spans="1:7" x14ac:dyDescent="0.2">
      <c r="A7124" s="312" t="s">
        <v>4124</v>
      </c>
      <c r="B7124" s="312"/>
      <c r="C7124" s="312"/>
      <c r="D7124" s="312"/>
      <c r="E7124" s="312"/>
      <c r="F7124" s="173">
        <f>F7122+G7118</f>
        <v>6.32</v>
      </c>
      <c r="G7124" s="144"/>
    </row>
    <row r="7125" spans="1:7" ht="12.75" customHeight="1" x14ac:dyDescent="0.2">
      <c r="A7125" s="312" t="s">
        <v>4742</v>
      </c>
      <c r="B7125" s="312"/>
      <c r="C7125" s="312"/>
      <c r="D7125" s="312"/>
      <c r="E7125" s="313"/>
      <c r="F7125" s="180">
        <f>TRUNC('compos apresentar'!F7124*bdi!$D$19,2)</f>
        <v>1.28</v>
      </c>
      <c r="G7125" s="144"/>
    </row>
    <row r="7126" spans="1:7" x14ac:dyDescent="0.2">
      <c r="A7126" s="312" t="s">
        <v>4123</v>
      </c>
      <c r="B7126" s="312"/>
      <c r="C7126" s="312"/>
      <c r="D7126" s="312"/>
      <c r="E7126" s="312"/>
      <c r="F7126" s="179">
        <f>SUM(F7124:F7125)</f>
        <v>7.6000000000000005</v>
      </c>
      <c r="G7126" s="144"/>
    </row>
    <row r="7127" spans="1:7" x14ac:dyDescent="0.2">
      <c r="A7127" s="178"/>
      <c r="B7127" s="178"/>
      <c r="C7127" s="178"/>
      <c r="D7127" s="178"/>
      <c r="E7127" s="178"/>
      <c r="F7127" s="178"/>
      <c r="G7127" s="144"/>
    </row>
    <row r="7128" spans="1:7" ht="32.450000000000003" customHeight="1" x14ac:dyDescent="0.2">
      <c r="A7128" s="317" t="s">
        <v>4441</v>
      </c>
      <c r="B7128" s="317"/>
      <c r="C7128" s="317"/>
      <c r="D7128" s="317"/>
      <c r="E7128" s="317"/>
      <c r="F7128" s="317"/>
      <c r="G7128" s="194" t="s">
        <v>4155</v>
      </c>
    </row>
    <row r="7129" spans="1:7" x14ac:dyDescent="0.2">
      <c r="G7129" s="144"/>
    </row>
    <row r="7130" spans="1:7" ht="21" x14ac:dyDescent="0.2">
      <c r="A7130" s="175" t="s">
        <v>4118</v>
      </c>
      <c r="B7130" s="174" t="s">
        <v>4117</v>
      </c>
      <c r="C7130" s="171" t="s">
        <v>4114</v>
      </c>
      <c r="D7130" s="171" t="s">
        <v>4113</v>
      </c>
      <c r="E7130" s="171" t="s">
        <v>4112</v>
      </c>
      <c r="F7130" s="182" t="s">
        <v>4116</v>
      </c>
      <c r="G7130" s="181" t="s">
        <v>4115</v>
      </c>
    </row>
    <row r="7131" spans="1:7" ht="22.5" x14ac:dyDescent="0.2">
      <c r="A7131" s="157">
        <v>88247</v>
      </c>
      <c r="B7131" s="131" t="s">
        <v>4440</v>
      </c>
      <c r="C7131" s="148">
        <v>5.65</v>
      </c>
      <c r="D7131" s="148">
        <v>12.31</v>
      </c>
      <c r="E7131" s="83">
        <v>117.99</v>
      </c>
      <c r="F7131" s="130">
        <v>0.28999999999999998</v>
      </c>
      <c r="G7131" s="161">
        <f>TRUNC(F7131*D7131,2)</f>
        <v>3.56</v>
      </c>
    </row>
    <row r="7132" spans="1:7" x14ac:dyDescent="0.2">
      <c r="A7132" s="154">
        <v>88264</v>
      </c>
      <c r="B7132" s="134" t="s">
        <v>3955</v>
      </c>
      <c r="C7132" s="152">
        <v>8.56</v>
      </c>
      <c r="D7132" s="152">
        <v>18.649999999999999</v>
      </c>
      <c r="E7132" s="83">
        <v>117.99</v>
      </c>
      <c r="F7132" s="133">
        <v>0.33250000000000002</v>
      </c>
      <c r="G7132" s="161">
        <f>TRUNC(F7132*D7132,2)</f>
        <v>6.2</v>
      </c>
    </row>
    <row r="7133" spans="1:7" x14ac:dyDescent="0.2">
      <c r="A7133" s="311" t="s">
        <v>4138</v>
      </c>
      <c r="B7133" s="311"/>
      <c r="C7133" s="311"/>
      <c r="D7133" s="311"/>
      <c r="E7133" s="311"/>
      <c r="F7133" s="311"/>
      <c r="G7133" s="155">
        <f>SUM(G7131:G7132)</f>
        <v>9.76</v>
      </c>
    </row>
    <row r="7134" spans="1:7" x14ac:dyDescent="0.2">
      <c r="G7134" s="144"/>
    </row>
    <row r="7135" spans="1:7" ht="21" x14ac:dyDescent="0.2">
      <c r="A7135" s="175" t="s">
        <v>4118</v>
      </c>
      <c r="B7135" s="174" t="s">
        <v>4130</v>
      </c>
      <c r="C7135" s="171" t="s">
        <v>4129</v>
      </c>
      <c r="D7135" s="171" t="s">
        <v>4128</v>
      </c>
      <c r="E7135" s="171" t="s">
        <v>4116</v>
      </c>
      <c r="F7135" s="173" t="s">
        <v>4127</v>
      </c>
      <c r="G7135" s="144"/>
    </row>
    <row r="7136" spans="1:7" ht="22.5" x14ac:dyDescent="0.2">
      <c r="A7136" s="132">
        <v>1907</v>
      </c>
      <c r="B7136" s="131" t="s">
        <v>3843</v>
      </c>
      <c r="C7136" s="130" t="s">
        <v>230</v>
      </c>
      <c r="D7136" s="130">
        <v>8.7799999999999994</v>
      </c>
      <c r="E7136" s="130">
        <v>1</v>
      </c>
      <c r="F7136" s="127">
        <f>TRUNC(E7136*D7136,2)</f>
        <v>8.7799999999999994</v>
      </c>
      <c r="G7136" s="144"/>
    </row>
    <row r="7137" spans="1:7" x14ac:dyDescent="0.2">
      <c r="A7137" s="311" t="s">
        <v>4125</v>
      </c>
      <c r="B7137" s="311"/>
      <c r="C7137" s="311"/>
      <c r="D7137" s="311"/>
      <c r="E7137" s="311"/>
      <c r="F7137" s="165">
        <f>F7136</f>
        <v>8.7799999999999994</v>
      </c>
      <c r="G7137" s="144"/>
    </row>
    <row r="7138" spans="1:7" x14ac:dyDescent="0.2">
      <c r="G7138" s="144"/>
    </row>
    <row r="7139" spans="1:7" x14ac:dyDescent="0.2">
      <c r="A7139" s="312" t="s">
        <v>4124</v>
      </c>
      <c r="B7139" s="312"/>
      <c r="C7139" s="312"/>
      <c r="D7139" s="312"/>
      <c r="E7139" s="312"/>
      <c r="F7139" s="173">
        <f>F7137+G7133</f>
        <v>18.54</v>
      </c>
      <c r="G7139" s="144"/>
    </row>
    <row r="7140" spans="1:7" ht="12.75" customHeight="1" x14ac:dyDescent="0.2">
      <c r="A7140" s="312" t="s">
        <v>4742</v>
      </c>
      <c r="B7140" s="312"/>
      <c r="C7140" s="312"/>
      <c r="D7140" s="312"/>
      <c r="E7140" s="313"/>
      <c r="F7140" s="180">
        <f>TRUNC('compos apresentar'!F7139*bdi!$D$19,2)</f>
        <v>3.77</v>
      </c>
      <c r="G7140" s="144"/>
    </row>
    <row r="7141" spans="1:7" x14ac:dyDescent="0.2">
      <c r="A7141" s="312" t="s">
        <v>4123</v>
      </c>
      <c r="B7141" s="312"/>
      <c r="C7141" s="312"/>
      <c r="D7141" s="312"/>
      <c r="E7141" s="312"/>
      <c r="F7141" s="179">
        <f>SUM(F7139:F7140)</f>
        <v>22.31</v>
      </c>
      <c r="G7141" s="144"/>
    </row>
    <row r="7142" spans="1:7" x14ac:dyDescent="0.2">
      <c r="G7142" s="144"/>
    </row>
    <row r="7143" spans="1:7" ht="26.45" customHeight="1" x14ac:dyDescent="0.2">
      <c r="A7143" s="314" t="s">
        <v>4439</v>
      </c>
      <c r="B7143" s="314"/>
      <c r="C7143" s="314"/>
      <c r="D7143" s="314"/>
      <c r="E7143" s="314"/>
      <c r="F7143" s="314"/>
      <c r="G7143" s="175" t="s">
        <v>4155</v>
      </c>
    </row>
    <row r="7144" spans="1:7" x14ac:dyDescent="0.2">
      <c r="G7144" s="144"/>
    </row>
    <row r="7145" spans="1:7" ht="21" x14ac:dyDescent="0.2">
      <c r="A7145" s="175" t="s">
        <v>4118</v>
      </c>
      <c r="B7145" s="174" t="s">
        <v>4117</v>
      </c>
      <c r="C7145" s="171" t="s">
        <v>4114</v>
      </c>
      <c r="D7145" s="171" t="s">
        <v>4113</v>
      </c>
      <c r="E7145" s="171" t="s">
        <v>4112</v>
      </c>
      <c r="F7145" s="182" t="s">
        <v>4116</v>
      </c>
      <c r="G7145" s="181" t="s">
        <v>4115</v>
      </c>
    </row>
    <row r="7146" spans="1:7" x14ac:dyDescent="0.2">
      <c r="A7146" s="162">
        <v>8</v>
      </c>
      <c r="B7146" s="128" t="s">
        <v>4141</v>
      </c>
      <c r="C7146" s="152">
        <v>5.65</v>
      </c>
      <c r="D7146" s="152">
        <v>12.31</v>
      </c>
      <c r="E7146" s="83">
        <v>117.99</v>
      </c>
      <c r="F7146" s="127">
        <v>5.0999999999999997E-2</v>
      </c>
      <c r="G7146" s="161">
        <f>TRUNC(F7146*D7146,2)</f>
        <v>0.62</v>
      </c>
    </row>
    <row r="7147" spans="1:7" x14ac:dyDescent="0.2">
      <c r="A7147" s="149">
        <v>12</v>
      </c>
      <c r="B7147" s="138" t="s">
        <v>4213</v>
      </c>
      <c r="C7147" s="152">
        <v>8.56</v>
      </c>
      <c r="D7147" s="152">
        <v>18.649999999999999</v>
      </c>
      <c r="E7147" s="83">
        <v>117.99</v>
      </c>
      <c r="F7147" s="137">
        <v>5.0500000000000003E-2</v>
      </c>
      <c r="G7147" s="161">
        <f>TRUNC(F7147*D7147,2)</f>
        <v>0.94</v>
      </c>
    </row>
    <row r="7148" spans="1:7" x14ac:dyDescent="0.2">
      <c r="A7148" s="311" t="s">
        <v>4138</v>
      </c>
      <c r="B7148" s="311"/>
      <c r="C7148" s="311"/>
      <c r="D7148" s="311"/>
      <c r="E7148" s="311"/>
      <c r="F7148" s="311"/>
      <c r="G7148" s="155">
        <f>SUM(G7146:G7147)</f>
        <v>1.56</v>
      </c>
    </row>
    <row r="7149" spans="1:7" x14ac:dyDescent="0.2">
      <c r="G7149" s="144"/>
    </row>
    <row r="7150" spans="1:7" ht="21" x14ac:dyDescent="0.2">
      <c r="A7150" s="175" t="s">
        <v>4118</v>
      </c>
      <c r="B7150" s="174" t="s">
        <v>4130</v>
      </c>
      <c r="C7150" s="171" t="s">
        <v>4129</v>
      </c>
      <c r="D7150" s="171" t="s">
        <v>4128</v>
      </c>
      <c r="E7150" s="171" t="s">
        <v>4116</v>
      </c>
      <c r="F7150" s="173" t="s">
        <v>4127</v>
      </c>
      <c r="G7150" s="144"/>
    </row>
    <row r="7151" spans="1:7" x14ac:dyDescent="0.2">
      <c r="A7151" s="129">
        <v>3378</v>
      </c>
      <c r="B7151" s="128" t="s">
        <v>3842</v>
      </c>
      <c r="C7151" s="127" t="s">
        <v>3287</v>
      </c>
      <c r="D7151" s="127">
        <v>1.38</v>
      </c>
      <c r="E7151" s="127">
        <v>1</v>
      </c>
      <c r="F7151" s="127">
        <f>TRUNC(E7151*D7151,2)</f>
        <v>1.38</v>
      </c>
      <c r="G7151" s="144"/>
    </row>
    <row r="7152" spans="1:7" x14ac:dyDescent="0.2">
      <c r="A7152" s="311" t="s">
        <v>4125</v>
      </c>
      <c r="B7152" s="311"/>
      <c r="C7152" s="311"/>
      <c r="D7152" s="311"/>
      <c r="E7152" s="311"/>
      <c r="F7152" s="165">
        <f>F7151</f>
        <v>1.38</v>
      </c>
      <c r="G7152" s="144"/>
    </row>
    <row r="7153" spans="1:7" x14ac:dyDescent="0.2">
      <c r="G7153" s="144"/>
    </row>
    <row r="7154" spans="1:7" x14ac:dyDescent="0.2">
      <c r="A7154" s="312" t="s">
        <v>4124</v>
      </c>
      <c r="B7154" s="312"/>
      <c r="C7154" s="312"/>
      <c r="D7154" s="312"/>
      <c r="E7154" s="312"/>
      <c r="F7154" s="173">
        <f>F7152+G7148</f>
        <v>2.94</v>
      </c>
      <c r="G7154" s="144"/>
    </row>
    <row r="7155" spans="1:7" ht="12.75" customHeight="1" x14ac:dyDescent="0.2">
      <c r="A7155" s="312" t="s">
        <v>4742</v>
      </c>
      <c r="B7155" s="312"/>
      <c r="C7155" s="312"/>
      <c r="D7155" s="312"/>
      <c r="E7155" s="313"/>
      <c r="F7155" s="180">
        <f>TRUNC('compos apresentar'!F7154*bdi!$D$19,2)</f>
        <v>0.59</v>
      </c>
      <c r="G7155" s="144"/>
    </row>
    <row r="7156" spans="1:7" x14ac:dyDescent="0.2">
      <c r="A7156" s="312" t="s">
        <v>4123</v>
      </c>
      <c r="B7156" s="312"/>
      <c r="C7156" s="312"/>
      <c r="D7156" s="312"/>
      <c r="E7156" s="312"/>
      <c r="F7156" s="179">
        <f>SUM(F7154:F7155)</f>
        <v>3.53</v>
      </c>
      <c r="G7156" s="144"/>
    </row>
    <row r="7157" spans="1:7" x14ac:dyDescent="0.2">
      <c r="G7157" s="144"/>
    </row>
    <row r="7158" spans="1:7" x14ac:dyDescent="0.2">
      <c r="G7158" s="144"/>
    </row>
    <row r="7159" spans="1:7" ht="21" customHeight="1" x14ac:dyDescent="0.2">
      <c r="A7159" s="314" t="s">
        <v>4438</v>
      </c>
      <c r="B7159" s="314"/>
      <c r="C7159" s="314"/>
      <c r="D7159" s="314"/>
      <c r="E7159" s="314"/>
      <c r="F7159" s="314"/>
      <c r="G7159" s="175" t="s">
        <v>4155</v>
      </c>
    </row>
    <row r="7160" spans="1:7" x14ac:dyDescent="0.2">
      <c r="G7160" s="144"/>
    </row>
    <row r="7161" spans="1:7" ht="21" x14ac:dyDescent="0.2">
      <c r="A7161" s="175" t="s">
        <v>4118</v>
      </c>
      <c r="B7161" s="174" t="s">
        <v>4117</v>
      </c>
      <c r="C7161" s="171" t="s">
        <v>4114</v>
      </c>
      <c r="D7161" s="171" t="s">
        <v>4113</v>
      </c>
      <c r="E7161" s="171" t="s">
        <v>4112</v>
      </c>
      <c r="F7161" s="182" t="s">
        <v>4116</v>
      </c>
      <c r="G7161" s="181" t="s">
        <v>4115</v>
      </c>
    </row>
    <row r="7162" spans="1:7" x14ac:dyDescent="0.2">
      <c r="A7162" s="162">
        <v>8</v>
      </c>
      <c r="B7162" s="128" t="s">
        <v>4141</v>
      </c>
      <c r="C7162" s="152">
        <v>5.65</v>
      </c>
      <c r="D7162" s="152">
        <v>12.31</v>
      </c>
      <c r="E7162" s="83">
        <v>117.99</v>
      </c>
      <c r="F7162" s="127">
        <v>9.0499999999999997E-2</v>
      </c>
      <c r="G7162" s="161">
        <f>TRUNC(F7162*D7162,2)</f>
        <v>1.1100000000000001</v>
      </c>
    </row>
    <row r="7163" spans="1:7" x14ac:dyDescent="0.2">
      <c r="A7163" s="149">
        <v>12</v>
      </c>
      <c r="B7163" s="138" t="s">
        <v>4213</v>
      </c>
      <c r="C7163" s="152">
        <v>8.56</v>
      </c>
      <c r="D7163" s="152">
        <v>18.649999999999999</v>
      </c>
      <c r="E7163" s="83">
        <v>117.99</v>
      </c>
      <c r="F7163" s="137">
        <v>9.0999999999999998E-2</v>
      </c>
      <c r="G7163" s="161">
        <f>TRUNC(F7163*D7163,2)</f>
        <v>1.69</v>
      </c>
    </row>
    <row r="7164" spans="1:7" x14ac:dyDescent="0.2">
      <c r="A7164" s="311" t="s">
        <v>4138</v>
      </c>
      <c r="B7164" s="311"/>
      <c r="C7164" s="311"/>
      <c r="D7164" s="311"/>
      <c r="E7164" s="311"/>
      <c r="F7164" s="311"/>
      <c r="G7164" s="155">
        <f>SUM(G7162:G7163)</f>
        <v>2.8</v>
      </c>
    </row>
    <row r="7165" spans="1:7" x14ac:dyDescent="0.2">
      <c r="G7165" s="144"/>
    </row>
    <row r="7166" spans="1:7" ht="21" x14ac:dyDescent="0.2">
      <c r="A7166" s="175" t="s">
        <v>4118</v>
      </c>
      <c r="B7166" s="174" t="s">
        <v>4130</v>
      </c>
      <c r="C7166" s="171" t="s">
        <v>4129</v>
      </c>
      <c r="D7166" s="171" t="s">
        <v>4128</v>
      </c>
      <c r="E7166" s="171" t="s">
        <v>4116</v>
      </c>
      <c r="F7166" s="173" t="s">
        <v>4127</v>
      </c>
      <c r="G7166" s="144"/>
    </row>
    <row r="7167" spans="1:7" x14ac:dyDescent="0.2">
      <c r="A7167" s="129">
        <v>3379</v>
      </c>
      <c r="B7167" s="128" t="s">
        <v>3841</v>
      </c>
      <c r="C7167" s="127" t="s">
        <v>3287</v>
      </c>
      <c r="D7167" s="127">
        <v>2.9</v>
      </c>
      <c r="E7167" s="127">
        <v>1</v>
      </c>
      <c r="F7167" s="127">
        <f>TRUNC(E7167*D7167,2)</f>
        <v>2.9</v>
      </c>
      <c r="G7167" s="144"/>
    </row>
    <row r="7168" spans="1:7" x14ac:dyDescent="0.2">
      <c r="A7168" s="311" t="s">
        <v>4125</v>
      </c>
      <c r="B7168" s="311"/>
      <c r="C7168" s="311"/>
      <c r="D7168" s="311"/>
      <c r="E7168" s="311"/>
      <c r="F7168" s="165">
        <f>SUM(F7167)</f>
        <v>2.9</v>
      </c>
      <c r="G7168" s="144"/>
    </row>
    <row r="7169" spans="1:7" x14ac:dyDescent="0.2">
      <c r="G7169" s="144"/>
    </row>
    <row r="7170" spans="1:7" x14ac:dyDescent="0.2">
      <c r="A7170" s="312" t="s">
        <v>4124</v>
      </c>
      <c r="B7170" s="312"/>
      <c r="C7170" s="312"/>
      <c r="D7170" s="312"/>
      <c r="E7170" s="312"/>
      <c r="F7170" s="173">
        <f>F7168+G7164</f>
        <v>5.6999999999999993</v>
      </c>
      <c r="G7170" s="144"/>
    </row>
    <row r="7171" spans="1:7" ht="12.75" customHeight="1" x14ac:dyDescent="0.2">
      <c r="A7171" s="312" t="s">
        <v>4742</v>
      </c>
      <c r="B7171" s="312"/>
      <c r="C7171" s="312"/>
      <c r="D7171" s="312"/>
      <c r="E7171" s="313"/>
      <c r="F7171" s="180">
        <f>TRUNC('compos apresentar'!F7170*bdi!$D$19,2)</f>
        <v>1.1499999999999999</v>
      </c>
      <c r="G7171" s="144"/>
    </row>
    <row r="7172" spans="1:7" x14ac:dyDescent="0.2">
      <c r="A7172" s="312" t="s">
        <v>4123</v>
      </c>
      <c r="B7172" s="312"/>
      <c r="C7172" s="312"/>
      <c r="D7172" s="312"/>
      <c r="E7172" s="312"/>
      <c r="F7172" s="179">
        <f>SUM(F7170:F7171)</f>
        <v>6.85</v>
      </c>
      <c r="G7172" s="144"/>
    </row>
    <row r="7173" spans="1:7" x14ac:dyDescent="0.2">
      <c r="A7173" s="178"/>
      <c r="B7173" s="178"/>
      <c r="C7173" s="178"/>
      <c r="D7173" s="178"/>
      <c r="E7173" s="178"/>
      <c r="F7173" s="178"/>
      <c r="G7173" s="144"/>
    </row>
    <row r="7174" spans="1:7" ht="21" x14ac:dyDescent="0.2">
      <c r="A7174" s="314" t="s">
        <v>5107</v>
      </c>
      <c r="B7174" s="314"/>
      <c r="C7174" s="314"/>
      <c r="D7174" s="314"/>
      <c r="E7174" s="314"/>
      <c r="F7174" s="314"/>
      <c r="G7174" s="175" t="s">
        <v>4155</v>
      </c>
    </row>
    <row r="7175" spans="1:7" x14ac:dyDescent="0.2">
      <c r="G7175" s="144"/>
    </row>
    <row r="7176" spans="1:7" ht="21" x14ac:dyDescent="0.2">
      <c r="A7176" s="175" t="s">
        <v>4118</v>
      </c>
      <c r="B7176" s="174" t="s">
        <v>4117</v>
      </c>
      <c r="C7176" s="171" t="s">
        <v>4114</v>
      </c>
      <c r="D7176" s="171" t="s">
        <v>4113</v>
      </c>
      <c r="E7176" s="171" t="s">
        <v>4112</v>
      </c>
      <c r="F7176" s="182" t="s">
        <v>4116</v>
      </c>
      <c r="G7176" s="181" t="s">
        <v>4115</v>
      </c>
    </row>
    <row r="7177" spans="1:7" x14ac:dyDescent="0.2">
      <c r="A7177" s="162">
        <v>8</v>
      </c>
      <c r="B7177" s="128" t="s">
        <v>4141</v>
      </c>
      <c r="C7177" s="152">
        <v>5.65</v>
      </c>
      <c r="D7177" s="152">
        <v>12.31</v>
      </c>
      <c r="E7177" s="83">
        <v>117.99</v>
      </c>
      <c r="F7177" s="127">
        <v>0.10249999999999999</v>
      </c>
      <c r="G7177" s="161">
        <f>TRUNC(F7177*D7177,2)</f>
        <v>1.26</v>
      </c>
    </row>
    <row r="7178" spans="1:7" x14ac:dyDescent="0.2">
      <c r="A7178" s="149">
        <v>12</v>
      </c>
      <c r="B7178" s="138" t="s">
        <v>4213</v>
      </c>
      <c r="C7178" s="152">
        <v>8.56</v>
      </c>
      <c r="D7178" s="152">
        <v>18.649999999999999</v>
      </c>
      <c r="E7178" s="83">
        <v>117.99</v>
      </c>
      <c r="F7178" s="137">
        <v>0.1</v>
      </c>
      <c r="G7178" s="161">
        <f>TRUNC(F7178*D7178,2)</f>
        <v>1.86</v>
      </c>
    </row>
    <row r="7179" spans="1:7" x14ac:dyDescent="0.2">
      <c r="A7179" s="311" t="s">
        <v>4138</v>
      </c>
      <c r="B7179" s="311"/>
      <c r="C7179" s="311"/>
      <c r="D7179" s="311"/>
      <c r="E7179" s="311"/>
      <c r="F7179" s="311"/>
      <c r="G7179" s="155">
        <f>SUM(G7177:G7178)</f>
        <v>3.12</v>
      </c>
    </row>
    <row r="7180" spans="1:7" x14ac:dyDescent="0.2">
      <c r="G7180" s="144"/>
    </row>
    <row r="7181" spans="1:7" ht="21" x14ac:dyDescent="0.2">
      <c r="A7181" s="175" t="s">
        <v>4118</v>
      </c>
      <c r="B7181" s="174" t="s">
        <v>4130</v>
      </c>
      <c r="C7181" s="171" t="s">
        <v>4129</v>
      </c>
      <c r="D7181" s="171" t="s">
        <v>4128</v>
      </c>
      <c r="E7181" s="171" t="s">
        <v>4116</v>
      </c>
      <c r="F7181" s="173" t="s">
        <v>4127</v>
      </c>
      <c r="G7181" s="144"/>
    </row>
    <row r="7182" spans="1:7" x14ac:dyDescent="0.2">
      <c r="A7182" s="129">
        <v>3382</v>
      </c>
      <c r="B7182" s="128" t="s">
        <v>2136</v>
      </c>
      <c r="C7182" s="127" t="s">
        <v>3287</v>
      </c>
      <c r="D7182" s="127">
        <v>3.86</v>
      </c>
      <c r="E7182" s="127">
        <v>1</v>
      </c>
      <c r="F7182" s="127">
        <f>TRUNC(E7182*D7182,2)</f>
        <v>3.86</v>
      </c>
      <c r="G7182" s="144"/>
    </row>
    <row r="7183" spans="1:7" x14ac:dyDescent="0.2">
      <c r="A7183" s="311" t="s">
        <v>4125</v>
      </c>
      <c r="B7183" s="311"/>
      <c r="C7183" s="311"/>
      <c r="D7183" s="311"/>
      <c r="E7183" s="311"/>
      <c r="F7183" s="165">
        <f>SUM(F7182)</f>
        <v>3.86</v>
      </c>
      <c r="G7183" s="144"/>
    </row>
    <row r="7184" spans="1:7" x14ac:dyDescent="0.2">
      <c r="G7184" s="144"/>
    </row>
    <row r="7185" spans="1:7" x14ac:dyDescent="0.2">
      <c r="A7185" s="312" t="s">
        <v>4124</v>
      </c>
      <c r="B7185" s="312"/>
      <c r="C7185" s="312"/>
      <c r="D7185" s="312"/>
      <c r="E7185" s="312"/>
      <c r="F7185" s="173">
        <f>F7183+G7179</f>
        <v>6.98</v>
      </c>
      <c r="G7185" s="144"/>
    </row>
    <row r="7186" spans="1:7" x14ac:dyDescent="0.2">
      <c r="A7186" s="312" t="s">
        <v>4742</v>
      </c>
      <c r="B7186" s="312"/>
      <c r="C7186" s="312"/>
      <c r="D7186" s="312"/>
      <c r="E7186" s="313"/>
      <c r="F7186" s="180">
        <f>TRUNC('compos apresentar'!F7185*bdi!$D$19,2)</f>
        <v>1.41</v>
      </c>
      <c r="G7186" s="144"/>
    </row>
    <row r="7187" spans="1:7" x14ac:dyDescent="0.2">
      <c r="A7187" s="312" t="s">
        <v>4123</v>
      </c>
      <c r="B7187" s="312"/>
      <c r="C7187" s="312"/>
      <c r="D7187" s="312"/>
      <c r="E7187" s="312"/>
      <c r="F7187" s="179">
        <f>SUM(F7185:F7186)</f>
        <v>8.39</v>
      </c>
      <c r="G7187" s="144"/>
    </row>
    <row r="7188" spans="1:7" x14ac:dyDescent="0.2">
      <c r="G7188" s="144"/>
    </row>
    <row r="7189" spans="1:7" ht="21" x14ac:dyDescent="0.2">
      <c r="A7189" s="314" t="s">
        <v>4437</v>
      </c>
      <c r="B7189" s="314"/>
      <c r="C7189" s="314"/>
      <c r="D7189" s="314"/>
      <c r="E7189" s="314"/>
      <c r="F7189" s="314"/>
      <c r="G7189" s="175" t="s">
        <v>4155</v>
      </c>
    </row>
    <row r="7190" spans="1:7" x14ac:dyDescent="0.2">
      <c r="G7190" s="144"/>
    </row>
    <row r="7191" spans="1:7" ht="21" x14ac:dyDescent="0.2">
      <c r="A7191" s="175" t="s">
        <v>4118</v>
      </c>
      <c r="B7191" s="174" t="s">
        <v>4117</v>
      </c>
      <c r="C7191" s="171" t="s">
        <v>4114</v>
      </c>
      <c r="D7191" s="171" t="s">
        <v>4113</v>
      </c>
      <c r="E7191" s="171" t="s">
        <v>4112</v>
      </c>
      <c r="F7191" s="182" t="s">
        <v>4116</v>
      </c>
      <c r="G7191" s="181" t="s">
        <v>4115</v>
      </c>
    </row>
    <row r="7192" spans="1:7" x14ac:dyDescent="0.2">
      <c r="A7192" s="162">
        <v>12</v>
      </c>
      <c r="B7192" s="128" t="s">
        <v>4213</v>
      </c>
      <c r="C7192" s="152">
        <v>8.56</v>
      </c>
      <c r="D7192" s="152">
        <v>18.649999999999999</v>
      </c>
      <c r="E7192" s="83">
        <v>117.99</v>
      </c>
      <c r="F7192" s="140">
        <v>3.0499999999999999E-2</v>
      </c>
      <c r="G7192" s="161">
        <f>TRUNC(F7192*D7192,2)</f>
        <v>0.56000000000000005</v>
      </c>
    </row>
    <row r="7193" spans="1:7" x14ac:dyDescent="0.2">
      <c r="A7193" s="149">
        <v>8</v>
      </c>
      <c r="B7193" s="138" t="s">
        <v>4141</v>
      </c>
      <c r="C7193" s="152">
        <v>5.65</v>
      </c>
      <c r="D7193" s="152">
        <v>12.31</v>
      </c>
      <c r="E7193" s="83">
        <v>117.99</v>
      </c>
      <c r="F7193" s="136">
        <v>0.03</v>
      </c>
      <c r="G7193" s="161">
        <f>TRUNC(F7193*D7193,2)</f>
        <v>0.36</v>
      </c>
    </row>
    <row r="7194" spans="1:7" x14ac:dyDescent="0.2">
      <c r="A7194" s="311" t="s">
        <v>4138</v>
      </c>
      <c r="B7194" s="311"/>
      <c r="C7194" s="311"/>
      <c r="D7194" s="311"/>
      <c r="E7194" s="311"/>
      <c r="F7194" s="311"/>
      <c r="G7194" s="155">
        <f>SUM(G7192:G7193)</f>
        <v>0.92</v>
      </c>
    </row>
    <row r="7195" spans="1:7" x14ac:dyDescent="0.2">
      <c r="G7195" s="144"/>
    </row>
    <row r="7196" spans="1:7" ht="21" x14ac:dyDescent="0.2">
      <c r="A7196" s="175" t="s">
        <v>4118</v>
      </c>
      <c r="B7196" s="174" t="s">
        <v>4130</v>
      </c>
      <c r="C7196" s="171" t="s">
        <v>4129</v>
      </c>
      <c r="D7196" s="171" t="s">
        <v>4128</v>
      </c>
      <c r="E7196" s="171" t="s">
        <v>4116</v>
      </c>
      <c r="F7196" s="173" t="s">
        <v>4127</v>
      </c>
      <c r="G7196" s="144"/>
    </row>
    <row r="7197" spans="1:7" x14ac:dyDescent="0.2">
      <c r="A7197" s="129">
        <v>3385</v>
      </c>
      <c r="B7197" s="128" t="s">
        <v>3840</v>
      </c>
      <c r="C7197" s="127" t="s">
        <v>3287</v>
      </c>
      <c r="D7197" s="127">
        <v>0.96</v>
      </c>
      <c r="E7197" s="127">
        <v>1</v>
      </c>
      <c r="F7197" s="127">
        <f>TRUNC(E7197*D7197,2)</f>
        <v>0.96</v>
      </c>
      <c r="G7197" s="144"/>
    </row>
    <row r="7198" spans="1:7" x14ac:dyDescent="0.2">
      <c r="A7198" s="311" t="s">
        <v>4125</v>
      </c>
      <c r="B7198" s="311"/>
      <c r="C7198" s="311"/>
      <c r="D7198" s="311"/>
      <c r="E7198" s="311"/>
      <c r="F7198" s="165">
        <f>F7197</f>
        <v>0.96</v>
      </c>
      <c r="G7198" s="144"/>
    </row>
    <row r="7199" spans="1:7" x14ac:dyDescent="0.2">
      <c r="G7199" s="144"/>
    </row>
    <row r="7200" spans="1:7" x14ac:dyDescent="0.2">
      <c r="A7200" s="312" t="s">
        <v>4124</v>
      </c>
      <c r="B7200" s="312"/>
      <c r="C7200" s="312"/>
      <c r="D7200" s="312"/>
      <c r="E7200" s="312"/>
      <c r="F7200" s="173">
        <f>F7198+G7194</f>
        <v>1.88</v>
      </c>
      <c r="G7200" s="144"/>
    </row>
    <row r="7201" spans="1:7" ht="12.75" customHeight="1" x14ac:dyDescent="0.2">
      <c r="A7201" s="312" t="s">
        <v>4742</v>
      </c>
      <c r="B7201" s="312"/>
      <c r="C7201" s="312"/>
      <c r="D7201" s="312"/>
      <c r="E7201" s="313"/>
      <c r="F7201" s="180">
        <f>TRUNC('compos apresentar'!F7200*bdi!$D$19,2)</f>
        <v>0.38</v>
      </c>
      <c r="G7201" s="144"/>
    </row>
    <row r="7202" spans="1:7" x14ac:dyDescent="0.2">
      <c r="A7202" s="312" t="s">
        <v>4123</v>
      </c>
      <c r="B7202" s="312"/>
      <c r="C7202" s="312"/>
      <c r="D7202" s="312"/>
      <c r="E7202" s="312"/>
      <c r="F7202" s="179">
        <f>SUM(F7200:F7201)</f>
        <v>2.2599999999999998</v>
      </c>
      <c r="G7202" s="144"/>
    </row>
    <row r="7203" spans="1:7" x14ac:dyDescent="0.2">
      <c r="G7203" s="144"/>
    </row>
    <row r="7204" spans="1:7" x14ac:dyDescent="0.2">
      <c r="G7204" s="144"/>
    </row>
    <row r="7205" spans="1:7" ht="21" x14ac:dyDescent="0.2">
      <c r="A7205" s="314" t="s">
        <v>4436</v>
      </c>
      <c r="B7205" s="314"/>
      <c r="C7205" s="314"/>
      <c r="D7205" s="314"/>
      <c r="E7205" s="314"/>
      <c r="F7205" s="314"/>
      <c r="G7205" s="175" t="s">
        <v>4155</v>
      </c>
    </row>
    <row r="7206" spans="1:7" x14ac:dyDescent="0.2">
      <c r="G7206" s="144"/>
    </row>
    <row r="7207" spans="1:7" ht="21" x14ac:dyDescent="0.2">
      <c r="A7207" s="175" t="s">
        <v>4118</v>
      </c>
      <c r="B7207" s="174" t="s">
        <v>4117</v>
      </c>
      <c r="C7207" s="171" t="s">
        <v>4114</v>
      </c>
      <c r="D7207" s="171" t="s">
        <v>4113</v>
      </c>
      <c r="E7207" s="171" t="s">
        <v>4112</v>
      </c>
      <c r="F7207" s="182" t="s">
        <v>4116</v>
      </c>
      <c r="G7207" s="181" t="s">
        <v>4115</v>
      </c>
    </row>
    <row r="7208" spans="1:7" x14ac:dyDescent="0.2">
      <c r="A7208" s="162">
        <v>11</v>
      </c>
      <c r="B7208" s="128" t="s">
        <v>4146</v>
      </c>
      <c r="C7208" s="152">
        <v>8.56</v>
      </c>
      <c r="D7208" s="152">
        <v>18.649999999999999</v>
      </c>
      <c r="E7208" s="83">
        <v>117.99</v>
      </c>
      <c r="F7208" s="127">
        <v>0.16200000000000001</v>
      </c>
      <c r="G7208" s="161">
        <f>TRUNC(F7208*D7208,2)</f>
        <v>3.02</v>
      </c>
    </row>
    <row r="7209" spans="1:7" x14ac:dyDescent="0.2">
      <c r="A7209" s="149">
        <v>8</v>
      </c>
      <c r="B7209" s="138" t="s">
        <v>4141</v>
      </c>
      <c r="C7209" s="152">
        <v>5.65</v>
      </c>
      <c r="D7209" s="152">
        <v>12.31</v>
      </c>
      <c r="E7209" s="83">
        <v>117.99</v>
      </c>
      <c r="F7209" s="137">
        <v>0.16</v>
      </c>
      <c r="G7209" s="161">
        <f>TRUNC(F7209*D7209,2)</f>
        <v>1.96</v>
      </c>
    </row>
    <row r="7210" spans="1:7" x14ac:dyDescent="0.2">
      <c r="A7210" s="311" t="s">
        <v>4138</v>
      </c>
      <c r="B7210" s="311"/>
      <c r="C7210" s="311"/>
      <c r="D7210" s="311"/>
      <c r="E7210" s="311"/>
      <c r="F7210" s="311"/>
      <c r="G7210" s="155">
        <f>SUM(G7208:G7209)</f>
        <v>4.9800000000000004</v>
      </c>
    </row>
    <row r="7211" spans="1:7" x14ac:dyDescent="0.2">
      <c r="G7211" s="144"/>
    </row>
    <row r="7212" spans="1:7" ht="21" x14ac:dyDescent="0.2">
      <c r="A7212" s="175" t="s">
        <v>4118</v>
      </c>
      <c r="B7212" s="174" t="s">
        <v>4130</v>
      </c>
      <c r="C7212" s="171" t="s">
        <v>4129</v>
      </c>
      <c r="D7212" s="171" t="s">
        <v>4128</v>
      </c>
      <c r="E7212" s="171" t="s">
        <v>4116</v>
      </c>
      <c r="F7212" s="173" t="s">
        <v>4127</v>
      </c>
      <c r="G7212" s="144"/>
    </row>
    <row r="7213" spans="1:7" ht="33.75" x14ac:dyDescent="0.2">
      <c r="A7213" s="129" t="s">
        <v>3839</v>
      </c>
      <c r="B7213" s="128" t="s">
        <v>3838</v>
      </c>
      <c r="C7213" s="127" t="s">
        <v>3287</v>
      </c>
      <c r="D7213" s="127">
        <v>6.42</v>
      </c>
      <c r="E7213" s="127">
        <v>0.996</v>
      </c>
      <c r="F7213" s="127">
        <f>TRUNC(E7213*D7213,2)</f>
        <v>6.39</v>
      </c>
      <c r="G7213" s="144"/>
    </row>
    <row r="7214" spans="1:7" x14ac:dyDescent="0.2">
      <c r="A7214" s="311" t="s">
        <v>4125</v>
      </c>
      <c r="B7214" s="311"/>
      <c r="C7214" s="311"/>
      <c r="D7214" s="311"/>
      <c r="E7214" s="311"/>
      <c r="F7214" s="165">
        <f>F7213</f>
        <v>6.39</v>
      </c>
      <c r="G7214" s="144"/>
    </row>
    <row r="7215" spans="1:7" x14ac:dyDescent="0.2">
      <c r="G7215" s="144"/>
    </row>
    <row r="7216" spans="1:7" x14ac:dyDescent="0.2">
      <c r="A7216" s="312" t="s">
        <v>4124</v>
      </c>
      <c r="B7216" s="312"/>
      <c r="C7216" s="312"/>
      <c r="D7216" s="312"/>
      <c r="E7216" s="312"/>
      <c r="F7216" s="173">
        <f>F7214+G7210</f>
        <v>11.370000000000001</v>
      </c>
      <c r="G7216" s="144"/>
    </row>
    <row r="7217" spans="1:7" ht="12.75" customHeight="1" x14ac:dyDescent="0.2">
      <c r="A7217" s="312" t="s">
        <v>4742</v>
      </c>
      <c r="B7217" s="312"/>
      <c r="C7217" s="312"/>
      <c r="D7217" s="312"/>
      <c r="E7217" s="313"/>
      <c r="F7217" s="180">
        <f>TRUNC('compos apresentar'!F7216*bdi!$D$19,2)</f>
        <v>2.31</v>
      </c>
      <c r="G7217" s="144"/>
    </row>
    <row r="7218" spans="1:7" x14ac:dyDescent="0.2">
      <c r="A7218" s="312" t="s">
        <v>4123</v>
      </c>
      <c r="B7218" s="312"/>
      <c r="C7218" s="312"/>
      <c r="D7218" s="312"/>
      <c r="E7218" s="312"/>
      <c r="F7218" s="179">
        <f>SUM(F7216:F7217)</f>
        <v>13.680000000000001</v>
      </c>
      <c r="G7218" s="144"/>
    </row>
    <row r="7219" spans="1:7" x14ac:dyDescent="0.2">
      <c r="A7219" s="178"/>
      <c r="B7219" s="178"/>
      <c r="C7219" s="178"/>
      <c r="D7219" s="178"/>
      <c r="E7219" s="178"/>
      <c r="F7219" s="178"/>
      <c r="G7219" s="144"/>
    </row>
    <row r="7220" spans="1:7" ht="26.45" customHeight="1" x14ac:dyDescent="0.2">
      <c r="A7220" s="314" t="s">
        <v>4435</v>
      </c>
      <c r="B7220" s="314"/>
      <c r="C7220" s="314"/>
      <c r="D7220" s="314"/>
      <c r="E7220" s="314"/>
      <c r="F7220" s="314"/>
      <c r="G7220" s="175" t="s">
        <v>4155</v>
      </c>
    </row>
    <row r="7221" spans="1:7" x14ac:dyDescent="0.2">
      <c r="G7221" s="144"/>
    </row>
    <row r="7222" spans="1:7" ht="21" x14ac:dyDescent="0.2">
      <c r="A7222" s="175" t="s">
        <v>4118</v>
      </c>
      <c r="B7222" s="174" t="s">
        <v>4117</v>
      </c>
      <c r="C7222" s="171" t="s">
        <v>4114</v>
      </c>
      <c r="D7222" s="171" t="s">
        <v>4113</v>
      </c>
      <c r="E7222" s="171" t="s">
        <v>4112</v>
      </c>
      <c r="F7222" s="182" t="s">
        <v>4116</v>
      </c>
      <c r="G7222" s="181" t="s">
        <v>4115</v>
      </c>
    </row>
    <row r="7223" spans="1:7" x14ac:dyDescent="0.2">
      <c r="A7223" s="162">
        <v>11</v>
      </c>
      <c r="B7223" s="128" t="s">
        <v>4146</v>
      </c>
      <c r="C7223" s="152">
        <v>8.56</v>
      </c>
      <c r="D7223" s="152">
        <v>18.649999999999999</v>
      </c>
      <c r="E7223" s="83">
        <v>117.99</v>
      </c>
      <c r="F7223" s="127">
        <v>0.33500000000000002</v>
      </c>
      <c r="G7223" s="161">
        <f>TRUNC(F7223*D7223,2)</f>
        <v>6.24</v>
      </c>
    </row>
    <row r="7224" spans="1:7" x14ac:dyDescent="0.2">
      <c r="A7224" s="149">
        <v>8</v>
      </c>
      <c r="B7224" s="138" t="s">
        <v>4141</v>
      </c>
      <c r="C7224" s="152">
        <v>5.65</v>
      </c>
      <c r="D7224" s="152">
        <v>12.31</v>
      </c>
      <c r="E7224" s="83">
        <v>117.99</v>
      </c>
      <c r="F7224" s="137">
        <v>0.33800000000000002</v>
      </c>
      <c r="G7224" s="161">
        <f>TRUNC(F7224*D7224,2)</f>
        <v>4.16</v>
      </c>
    </row>
    <row r="7225" spans="1:7" x14ac:dyDescent="0.2">
      <c r="A7225" s="311" t="s">
        <v>4138</v>
      </c>
      <c r="B7225" s="311"/>
      <c r="C7225" s="311"/>
      <c r="D7225" s="311"/>
      <c r="E7225" s="311"/>
      <c r="F7225" s="311"/>
      <c r="G7225" s="155">
        <f>SUM(G7223:G7224)</f>
        <v>10.4</v>
      </c>
    </row>
    <row r="7226" spans="1:7" x14ac:dyDescent="0.2">
      <c r="G7226" s="144"/>
    </row>
    <row r="7227" spans="1:7" ht="21" x14ac:dyDescent="0.2">
      <c r="A7227" s="175" t="s">
        <v>4118</v>
      </c>
      <c r="B7227" s="174" t="s">
        <v>4130</v>
      </c>
      <c r="C7227" s="171" t="s">
        <v>4129</v>
      </c>
      <c r="D7227" s="171" t="s">
        <v>4128</v>
      </c>
      <c r="E7227" s="171" t="s">
        <v>4116</v>
      </c>
      <c r="F7227" s="173" t="s">
        <v>4127</v>
      </c>
      <c r="G7227" s="144"/>
    </row>
    <row r="7228" spans="1:7" x14ac:dyDescent="0.2">
      <c r="A7228" s="129">
        <v>3910</v>
      </c>
      <c r="B7228" s="128" t="s">
        <v>4434</v>
      </c>
      <c r="C7228" s="127" t="s">
        <v>3287</v>
      </c>
      <c r="D7228" s="127">
        <v>11.79</v>
      </c>
      <c r="E7228" s="127">
        <v>1</v>
      </c>
      <c r="F7228" s="127">
        <f>TRUNC(E7228*D7228,2)</f>
        <v>11.79</v>
      </c>
      <c r="G7228" s="144"/>
    </row>
    <row r="7229" spans="1:7" x14ac:dyDescent="0.2">
      <c r="A7229" s="311" t="s">
        <v>4125</v>
      </c>
      <c r="B7229" s="311"/>
      <c r="C7229" s="311"/>
      <c r="D7229" s="311"/>
      <c r="E7229" s="311"/>
      <c r="F7229" s="165">
        <f>F7228</f>
        <v>11.79</v>
      </c>
      <c r="G7229" s="144"/>
    </row>
    <row r="7230" spans="1:7" x14ac:dyDescent="0.2">
      <c r="G7230" s="144"/>
    </row>
    <row r="7231" spans="1:7" x14ac:dyDescent="0.2">
      <c r="A7231" s="312" t="s">
        <v>4124</v>
      </c>
      <c r="B7231" s="312"/>
      <c r="C7231" s="312"/>
      <c r="D7231" s="312"/>
      <c r="E7231" s="312"/>
      <c r="F7231" s="173">
        <f>F7229+G7225</f>
        <v>22.189999999999998</v>
      </c>
      <c r="G7231" s="144"/>
    </row>
    <row r="7232" spans="1:7" ht="12.75" customHeight="1" x14ac:dyDescent="0.2">
      <c r="A7232" s="312" t="s">
        <v>4742</v>
      </c>
      <c r="B7232" s="312"/>
      <c r="C7232" s="312"/>
      <c r="D7232" s="312"/>
      <c r="E7232" s="313"/>
      <c r="F7232" s="180">
        <f>TRUNC('compos apresentar'!F7231*bdi!$D$19,2)</f>
        <v>4.51</v>
      </c>
      <c r="G7232" s="144"/>
    </row>
    <row r="7233" spans="1:7" x14ac:dyDescent="0.2">
      <c r="A7233" s="312" t="s">
        <v>4123</v>
      </c>
      <c r="B7233" s="312"/>
      <c r="C7233" s="312"/>
      <c r="D7233" s="312"/>
      <c r="E7233" s="312"/>
      <c r="F7233" s="179">
        <f>SUM(F7231:F7232)</f>
        <v>26.699999999999996</v>
      </c>
      <c r="G7233" s="144"/>
    </row>
    <row r="7234" spans="1:7" x14ac:dyDescent="0.2">
      <c r="A7234" s="178"/>
      <c r="B7234" s="178"/>
      <c r="C7234" s="178"/>
      <c r="D7234" s="178"/>
      <c r="E7234" s="178"/>
      <c r="F7234" s="178"/>
      <c r="G7234" s="144"/>
    </row>
    <row r="7235" spans="1:7" ht="21.6" customHeight="1" x14ac:dyDescent="0.2">
      <c r="A7235" s="314" t="s">
        <v>4433</v>
      </c>
      <c r="B7235" s="314"/>
      <c r="C7235" s="314"/>
      <c r="D7235" s="314"/>
      <c r="E7235" s="314"/>
      <c r="F7235" s="314"/>
      <c r="G7235" s="175" t="s">
        <v>4155</v>
      </c>
    </row>
    <row r="7236" spans="1:7" x14ac:dyDescent="0.2">
      <c r="G7236" s="144"/>
    </row>
    <row r="7237" spans="1:7" ht="21" x14ac:dyDescent="0.2">
      <c r="A7237" s="175" t="s">
        <v>4118</v>
      </c>
      <c r="B7237" s="174" t="s">
        <v>4117</v>
      </c>
      <c r="C7237" s="171" t="s">
        <v>4114</v>
      </c>
      <c r="D7237" s="171" t="s">
        <v>4113</v>
      </c>
      <c r="E7237" s="171" t="s">
        <v>4112</v>
      </c>
      <c r="F7237" s="182" t="s">
        <v>4116</v>
      </c>
      <c r="G7237" s="181" t="s">
        <v>4115</v>
      </c>
    </row>
    <row r="7238" spans="1:7" x14ac:dyDescent="0.2">
      <c r="A7238" s="162">
        <v>11</v>
      </c>
      <c r="B7238" s="128" t="s">
        <v>4146</v>
      </c>
      <c r="C7238" s="152">
        <v>8.56</v>
      </c>
      <c r="D7238" s="152">
        <v>18.649999999999999</v>
      </c>
      <c r="E7238" s="83">
        <v>117.99</v>
      </c>
      <c r="F7238" s="127">
        <v>0.23200000000000001</v>
      </c>
      <c r="G7238" s="161">
        <f>TRUNC(F7238*D7238,2)</f>
        <v>4.32</v>
      </c>
    </row>
    <row r="7239" spans="1:7" x14ac:dyDescent="0.2">
      <c r="A7239" s="149">
        <v>8</v>
      </c>
      <c r="B7239" s="138" t="s">
        <v>4141</v>
      </c>
      <c r="C7239" s="152">
        <v>5.65</v>
      </c>
      <c r="D7239" s="152">
        <v>12.31</v>
      </c>
      <c r="E7239" s="83">
        <v>117.99</v>
      </c>
      <c r="F7239" s="137">
        <v>0.23</v>
      </c>
      <c r="G7239" s="161">
        <f>TRUNC(F7239*D7239,2)</f>
        <v>2.83</v>
      </c>
    </row>
    <row r="7240" spans="1:7" x14ac:dyDescent="0.2">
      <c r="A7240" s="311" t="s">
        <v>4138</v>
      </c>
      <c r="B7240" s="311"/>
      <c r="C7240" s="311"/>
      <c r="D7240" s="311"/>
      <c r="E7240" s="311"/>
      <c r="F7240" s="311"/>
      <c r="G7240" s="155">
        <f>SUM(G7238:G7239)</f>
        <v>7.15</v>
      </c>
    </row>
    <row r="7241" spans="1:7" x14ac:dyDescent="0.2">
      <c r="G7241" s="144"/>
    </row>
    <row r="7242" spans="1:7" ht="21" x14ac:dyDescent="0.2">
      <c r="A7242" s="175" t="s">
        <v>4118</v>
      </c>
      <c r="B7242" s="174" t="s">
        <v>4130</v>
      </c>
      <c r="C7242" s="171" t="s">
        <v>4129</v>
      </c>
      <c r="D7242" s="171" t="s">
        <v>4128</v>
      </c>
      <c r="E7242" s="171" t="s">
        <v>4116</v>
      </c>
      <c r="F7242" s="173" t="s">
        <v>4127</v>
      </c>
      <c r="G7242" s="144"/>
    </row>
    <row r="7243" spans="1:7" x14ac:dyDescent="0.2">
      <c r="A7243" s="129" t="s">
        <v>3837</v>
      </c>
      <c r="B7243" s="128" t="s">
        <v>3836</v>
      </c>
      <c r="C7243" s="127" t="s">
        <v>3287</v>
      </c>
      <c r="D7243" s="127">
        <v>5.8</v>
      </c>
      <c r="E7243" s="127">
        <v>1</v>
      </c>
      <c r="F7243" s="127">
        <f>TRUNC(E7243*D7243,2)</f>
        <v>5.8</v>
      </c>
      <c r="G7243" s="144"/>
    </row>
    <row r="7244" spans="1:7" x14ac:dyDescent="0.2">
      <c r="A7244" s="311" t="s">
        <v>4125</v>
      </c>
      <c r="B7244" s="311"/>
      <c r="C7244" s="311"/>
      <c r="D7244" s="311"/>
      <c r="E7244" s="311"/>
      <c r="F7244" s="165">
        <f>F7243</f>
        <v>5.8</v>
      </c>
      <c r="G7244" s="144"/>
    </row>
    <row r="7245" spans="1:7" x14ac:dyDescent="0.2">
      <c r="G7245" s="144"/>
    </row>
    <row r="7246" spans="1:7" x14ac:dyDescent="0.2">
      <c r="A7246" s="312" t="s">
        <v>4124</v>
      </c>
      <c r="B7246" s="312"/>
      <c r="C7246" s="312"/>
      <c r="D7246" s="312"/>
      <c r="E7246" s="312"/>
      <c r="F7246" s="173">
        <f>F7244+G7240</f>
        <v>12.95</v>
      </c>
      <c r="G7246" s="144"/>
    </row>
    <row r="7247" spans="1:7" ht="12.75" customHeight="1" x14ac:dyDescent="0.2">
      <c r="A7247" s="312" t="s">
        <v>4742</v>
      </c>
      <c r="B7247" s="312"/>
      <c r="C7247" s="312"/>
      <c r="D7247" s="312"/>
      <c r="E7247" s="313"/>
      <c r="F7247" s="180">
        <f>TRUNC('compos apresentar'!F7246*bdi!$D$19,2)</f>
        <v>2.63</v>
      </c>
      <c r="G7247" s="144"/>
    </row>
    <row r="7248" spans="1:7" x14ac:dyDescent="0.2">
      <c r="A7248" s="312" t="s">
        <v>4123</v>
      </c>
      <c r="B7248" s="312"/>
      <c r="C7248" s="312"/>
      <c r="D7248" s="312"/>
      <c r="E7248" s="312"/>
      <c r="F7248" s="179">
        <f>SUM(F7246:F7247)</f>
        <v>15.579999999999998</v>
      </c>
      <c r="G7248" s="144"/>
    </row>
    <row r="7249" spans="1:7" x14ac:dyDescent="0.2">
      <c r="G7249" s="144"/>
    </row>
    <row r="7250" spans="1:7" x14ac:dyDescent="0.2">
      <c r="G7250" s="144"/>
    </row>
    <row r="7251" spans="1:7" ht="24" customHeight="1" x14ac:dyDescent="0.2">
      <c r="A7251" s="314" t="s">
        <v>4432</v>
      </c>
      <c r="B7251" s="314"/>
      <c r="C7251" s="314"/>
      <c r="D7251" s="314"/>
      <c r="E7251" s="314"/>
      <c r="F7251" s="314"/>
      <c r="G7251" s="175" t="s">
        <v>4155</v>
      </c>
    </row>
    <row r="7252" spans="1:7" x14ac:dyDescent="0.2">
      <c r="G7252" s="144"/>
    </row>
    <row r="7253" spans="1:7" ht="21" x14ac:dyDescent="0.2">
      <c r="A7253" s="175" t="s">
        <v>4118</v>
      </c>
      <c r="B7253" s="174" t="s">
        <v>4117</v>
      </c>
      <c r="C7253" s="171" t="s">
        <v>4114</v>
      </c>
      <c r="D7253" s="171" t="s">
        <v>4113</v>
      </c>
      <c r="E7253" s="171" t="s">
        <v>4112</v>
      </c>
      <c r="F7253" s="182" t="s">
        <v>4116</v>
      </c>
      <c r="G7253" s="181" t="s">
        <v>4115</v>
      </c>
    </row>
    <row r="7254" spans="1:7" x14ac:dyDescent="0.2">
      <c r="A7254" s="162">
        <v>8</v>
      </c>
      <c r="B7254" s="128" t="s">
        <v>4141</v>
      </c>
      <c r="C7254" s="152">
        <v>5.65</v>
      </c>
      <c r="D7254" s="152">
        <v>12.31</v>
      </c>
      <c r="E7254" s="83">
        <v>117.99</v>
      </c>
      <c r="F7254" s="127">
        <v>0.14099999999999999</v>
      </c>
      <c r="G7254" s="161">
        <f>TRUNC(F7254*D7254,2)</f>
        <v>1.73</v>
      </c>
    </row>
    <row r="7255" spans="1:7" x14ac:dyDescent="0.2">
      <c r="A7255" s="149">
        <v>11</v>
      </c>
      <c r="B7255" s="138" t="s">
        <v>4146</v>
      </c>
      <c r="C7255" s="152">
        <v>8.56</v>
      </c>
      <c r="D7255" s="152">
        <v>18.649999999999999</v>
      </c>
      <c r="E7255" s="83">
        <v>117.99</v>
      </c>
      <c r="F7255" s="137">
        <v>0.14099999999999999</v>
      </c>
      <c r="G7255" s="161">
        <f>TRUNC(F7255*D7255,2)</f>
        <v>2.62</v>
      </c>
    </row>
    <row r="7256" spans="1:7" x14ac:dyDescent="0.2">
      <c r="A7256" s="311" t="s">
        <v>4138</v>
      </c>
      <c r="B7256" s="311"/>
      <c r="C7256" s="311"/>
      <c r="D7256" s="311"/>
      <c r="E7256" s="311"/>
      <c r="F7256" s="311"/>
      <c r="G7256" s="155">
        <f>SUM(G7254:G7255)</f>
        <v>4.3499999999999996</v>
      </c>
    </row>
    <row r="7257" spans="1:7" x14ac:dyDescent="0.2">
      <c r="G7257" s="144"/>
    </row>
    <row r="7258" spans="1:7" ht="21" x14ac:dyDescent="0.2">
      <c r="A7258" s="175" t="s">
        <v>4118</v>
      </c>
      <c r="B7258" s="174" t="s">
        <v>4130</v>
      </c>
      <c r="C7258" s="171" t="s">
        <v>4129</v>
      </c>
      <c r="D7258" s="171" t="s">
        <v>4128</v>
      </c>
      <c r="E7258" s="171" t="s">
        <v>4116</v>
      </c>
      <c r="F7258" s="173" t="s">
        <v>4127</v>
      </c>
      <c r="G7258" s="144"/>
    </row>
    <row r="7259" spans="1:7" x14ac:dyDescent="0.2">
      <c r="A7259" s="129" t="s">
        <v>3835</v>
      </c>
      <c r="B7259" s="128" t="s">
        <v>3834</v>
      </c>
      <c r="C7259" s="127" t="s">
        <v>3287</v>
      </c>
      <c r="D7259" s="127">
        <v>1.58</v>
      </c>
      <c r="E7259" s="127">
        <v>1</v>
      </c>
      <c r="F7259" s="127">
        <f>TRUNC(E7259*D7259,2)</f>
        <v>1.58</v>
      </c>
      <c r="G7259" s="144"/>
    </row>
    <row r="7260" spans="1:7" x14ac:dyDescent="0.2">
      <c r="A7260" s="311" t="s">
        <v>4125</v>
      </c>
      <c r="B7260" s="311"/>
      <c r="C7260" s="311"/>
      <c r="D7260" s="311"/>
      <c r="E7260" s="311"/>
      <c r="F7260" s="165">
        <f>F7259</f>
        <v>1.58</v>
      </c>
      <c r="G7260" s="144"/>
    </row>
    <row r="7261" spans="1:7" x14ac:dyDescent="0.2">
      <c r="G7261" s="144"/>
    </row>
    <row r="7262" spans="1:7" x14ac:dyDescent="0.2">
      <c r="A7262" s="312" t="s">
        <v>4124</v>
      </c>
      <c r="B7262" s="312"/>
      <c r="C7262" s="312"/>
      <c r="D7262" s="312"/>
      <c r="E7262" s="312"/>
      <c r="F7262" s="173">
        <f>F7260+G7256</f>
        <v>5.93</v>
      </c>
      <c r="G7262" s="144"/>
    </row>
    <row r="7263" spans="1:7" ht="12.75" customHeight="1" x14ac:dyDescent="0.2">
      <c r="A7263" s="312" t="s">
        <v>4742</v>
      </c>
      <c r="B7263" s="312"/>
      <c r="C7263" s="312"/>
      <c r="D7263" s="312"/>
      <c r="E7263" s="313"/>
      <c r="F7263" s="180">
        <f>TRUNC('compos apresentar'!F7262*bdi!$D$19,2)</f>
        <v>1.2</v>
      </c>
      <c r="G7263" s="144"/>
    </row>
    <row r="7264" spans="1:7" x14ac:dyDescent="0.2">
      <c r="A7264" s="312" t="s">
        <v>4123</v>
      </c>
      <c r="B7264" s="312"/>
      <c r="C7264" s="312"/>
      <c r="D7264" s="312"/>
      <c r="E7264" s="312"/>
      <c r="F7264" s="179">
        <f>SUM(F7262:F7263)</f>
        <v>7.13</v>
      </c>
      <c r="G7264" s="144"/>
    </row>
    <row r="7265" spans="1:7" x14ac:dyDescent="0.2">
      <c r="G7265" s="144"/>
    </row>
    <row r="7266" spans="1:7" x14ac:dyDescent="0.2">
      <c r="G7266" s="144"/>
    </row>
    <row r="7267" spans="1:7" ht="21" x14ac:dyDescent="0.2">
      <c r="A7267" s="314" t="s">
        <v>4431</v>
      </c>
      <c r="B7267" s="314"/>
      <c r="C7267" s="314"/>
      <c r="D7267" s="314"/>
      <c r="E7267" s="314"/>
      <c r="F7267" s="314"/>
      <c r="G7267" s="175" t="s">
        <v>4155</v>
      </c>
    </row>
    <row r="7268" spans="1:7" x14ac:dyDescent="0.2">
      <c r="G7268" s="144"/>
    </row>
    <row r="7269" spans="1:7" ht="21" x14ac:dyDescent="0.2">
      <c r="A7269" s="175" t="s">
        <v>4118</v>
      </c>
      <c r="B7269" s="174" t="s">
        <v>4117</v>
      </c>
      <c r="C7269" s="171" t="s">
        <v>4114</v>
      </c>
      <c r="D7269" s="171" t="s">
        <v>4113</v>
      </c>
      <c r="E7269" s="171" t="s">
        <v>4112</v>
      </c>
      <c r="F7269" s="182" t="s">
        <v>4116</v>
      </c>
      <c r="G7269" s="181" t="s">
        <v>4115</v>
      </c>
    </row>
    <row r="7270" spans="1:7" x14ac:dyDescent="0.2">
      <c r="A7270" s="162">
        <v>11</v>
      </c>
      <c r="B7270" s="128" t="s">
        <v>4146</v>
      </c>
      <c r="C7270" s="152">
        <v>8.56</v>
      </c>
      <c r="D7270" s="152">
        <v>18.649999999999999</v>
      </c>
      <c r="E7270" s="83">
        <v>117.99</v>
      </c>
      <c r="F7270" s="127">
        <v>0.14130000000000001</v>
      </c>
      <c r="G7270" s="161">
        <f>TRUNC(F7270*D7270,2)</f>
        <v>2.63</v>
      </c>
    </row>
    <row r="7271" spans="1:7" x14ac:dyDescent="0.2">
      <c r="A7271" s="149">
        <v>8</v>
      </c>
      <c r="B7271" s="138" t="s">
        <v>4141</v>
      </c>
      <c r="C7271" s="152">
        <v>5.65</v>
      </c>
      <c r="D7271" s="152">
        <v>12.31</v>
      </c>
      <c r="E7271" s="83">
        <v>117.99</v>
      </c>
      <c r="F7271" s="137">
        <v>0.14000000000000001</v>
      </c>
      <c r="G7271" s="161">
        <f>TRUNC(F7271*D7271,2)</f>
        <v>1.72</v>
      </c>
    </row>
    <row r="7272" spans="1:7" x14ac:dyDescent="0.2">
      <c r="A7272" s="311" t="s">
        <v>4138</v>
      </c>
      <c r="B7272" s="311"/>
      <c r="C7272" s="311"/>
      <c r="D7272" s="311"/>
      <c r="E7272" s="311"/>
      <c r="F7272" s="311"/>
      <c r="G7272" s="155">
        <f>SUM(G7270:G7271)</f>
        <v>4.3499999999999996</v>
      </c>
    </row>
    <row r="7273" spans="1:7" x14ac:dyDescent="0.2">
      <c r="G7273" s="144"/>
    </row>
    <row r="7274" spans="1:7" ht="21" x14ac:dyDescent="0.2">
      <c r="A7274" s="175" t="s">
        <v>4118</v>
      </c>
      <c r="B7274" s="174" t="s">
        <v>4130</v>
      </c>
      <c r="C7274" s="171" t="s">
        <v>4129</v>
      </c>
      <c r="D7274" s="171" t="s">
        <v>4128</v>
      </c>
      <c r="E7274" s="171" t="s">
        <v>4116</v>
      </c>
      <c r="F7274" s="173" t="s">
        <v>4127</v>
      </c>
      <c r="G7274" s="144"/>
    </row>
    <row r="7275" spans="1:7" x14ac:dyDescent="0.2">
      <c r="A7275" s="129" t="s">
        <v>3833</v>
      </c>
      <c r="B7275" s="128" t="s">
        <v>3832</v>
      </c>
      <c r="C7275" s="127" t="s">
        <v>3287</v>
      </c>
      <c r="D7275" s="127">
        <v>2.62</v>
      </c>
      <c r="E7275" s="127">
        <v>1</v>
      </c>
      <c r="F7275" s="127">
        <f>TRUNC(E7275*D7275,2)</f>
        <v>2.62</v>
      </c>
      <c r="G7275" s="144"/>
    </row>
    <row r="7276" spans="1:7" x14ac:dyDescent="0.2">
      <c r="A7276" s="311" t="s">
        <v>4125</v>
      </c>
      <c r="B7276" s="311"/>
      <c r="C7276" s="311"/>
      <c r="D7276" s="311"/>
      <c r="E7276" s="311"/>
      <c r="F7276" s="165">
        <f>F7275</f>
        <v>2.62</v>
      </c>
      <c r="G7276" s="144"/>
    </row>
    <row r="7277" spans="1:7" x14ac:dyDescent="0.2">
      <c r="G7277" s="144"/>
    </row>
    <row r="7278" spans="1:7" x14ac:dyDescent="0.2">
      <c r="A7278" s="312" t="s">
        <v>4124</v>
      </c>
      <c r="B7278" s="312"/>
      <c r="C7278" s="312"/>
      <c r="D7278" s="312"/>
      <c r="E7278" s="312"/>
      <c r="F7278" s="173">
        <f>F7276+G7272</f>
        <v>6.97</v>
      </c>
      <c r="G7278" s="144"/>
    </row>
    <row r="7279" spans="1:7" ht="12.75" customHeight="1" x14ac:dyDescent="0.2">
      <c r="A7279" s="312" t="s">
        <v>4742</v>
      </c>
      <c r="B7279" s="312"/>
      <c r="C7279" s="312"/>
      <c r="D7279" s="312"/>
      <c r="E7279" s="313"/>
      <c r="F7279" s="180">
        <f>TRUNC('compos apresentar'!F7278*bdi!$D$19,2)</f>
        <v>1.41</v>
      </c>
      <c r="G7279" s="144"/>
    </row>
    <row r="7280" spans="1:7" x14ac:dyDescent="0.2">
      <c r="A7280" s="312" t="s">
        <v>4123</v>
      </c>
      <c r="B7280" s="312"/>
      <c r="C7280" s="312"/>
      <c r="D7280" s="312"/>
      <c r="E7280" s="312"/>
      <c r="F7280" s="179">
        <f>SUM(F7278:F7279)</f>
        <v>8.379999999999999</v>
      </c>
      <c r="G7280" s="144"/>
    </row>
    <row r="7281" spans="1:7" x14ac:dyDescent="0.2">
      <c r="G7281" s="144"/>
    </row>
    <row r="7282" spans="1:7" x14ac:dyDescent="0.2">
      <c r="G7282" s="144"/>
    </row>
    <row r="7283" spans="1:7" x14ac:dyDescent="0.2">
      <c r="A7283" s="178"/>
      <c r="B7283" s="178"/>
      <c r="C7283" s="178"/>
      <c r="D7283" s="178"/>
      <c r="E7283" s="178"/>
      <c r="F7283" s="178"/>
      <c r="G7283" s="144"/>
    </row>
    <row r="7284" spans="1:7" ht="21" x14ac:dyDescent="0.2">
      <c r="A7284" s="314" t="s">
        <v>4430</v>
      </c>
      <c r="B7284" s="314"/>
      <c r="C7284" s="314"/>
      <c r="D7284" s="314"/>
      <c r="E7284" s="314"/>
      <c r="F7284" s="314"/>
      <c r="G7284" s="175" t="s">
        <v>4155</v>
      </c>
    </row>
    <row r="7285" spans="1:7" x14ac:dyDescent="0.2">
      <c r="G7285" s="144"/>
    </row>
    <row r="7286" spans="1:7" ht="21" x14ac:dyDescent="0.2">
      <c r="A7286" s="175" t="s">
        <v>4118</v>
      </c>
      <c r="B7286" s="174" t="s">
        <v>4117</v>
      </c>
      <c r="C7286" s="171" t="s">
        <v>4114</v>
      </c>
      <c r="D7286" s="171" t="s">
        <v>4113</v>
      </c>
      <c r="E7286" s="171" t="s">
        <v>4112</v>
      </c>
      <c r="F7286" s="182" t="s">
        <v>4116</v>
      </c>
      <c r="G7286" s="181" t="s">
        <v>4115</v>
      </c>
    </row>
    <row r="7287" spans="1:7" x14ac:dyDescent="0.2">
      <c r="A7287" s="162">
        <v>8</v>
      </c>
      <c r="B7287" s="128" t="s">
        <v>4141</v>
      </c>
      <c r="C7287" s="152">
        <v>5.65</v>
      </c>
      <c r="D7287" s="152">
        <v>12.31</v>
      </c>
      <c r="E7287" s="83">
        <v>117.99</v>
      </c>
      <c r="F7287" s="127">
        <v>0.15</v>
      </c>
      <c r="G7287" s="161">
        <f>TRUNC(F7287*D7287,2)</f>
        <v>1.84</v>
      </c>
    </row>
    <row r="7288" spans="1:7" x14ac:dyDescent="0.2">
      <c r="A7288" s="149">
        <v>11</v>
      </c>
      <c r="B7288" s="138" t="s">
        <v>4146</v>
      </c>
      <c r="C7288" s="152">
        <v>8.56</v>
      </c>
      <c r="D7288" s="152">
        <v>18.649999999999999</v>
      </c>
      <c r="E7288" s="83">
        <v>117.99</v>
      </c>
      <c r="F7288" s="137">
        <v>0.152</v>
      </c>
      <c r="G7288" s="161">
        <f>TRUNC(F7288*D7288,2)</f>
        <v>2.83</v>
      </c>
    </row>
    <row r="7289" spans="1:7" x14ac:dyDescent="0.2">
      <c r="A7289" s="311" t="s">
        <v>4138</v>
      </c>
      <c r="B7289" s="311"/>
      <c r="C7289" s="311"/>
      <c r="D7289" s="311"/>
      <c r="E7289" s="311"/>
      <c r="F7289" s="311"/>
      <c r="G7289" s="155">
        <f>SUM(G7287:G7288)</f>
        <v>4.67</v>
      </c>
    </row>
    <row r="7290" spans="1:7" x14ac:dyDescent="0.2">
      <c r="G7290" s="144"/>
    </row>
    <row r="7291" spans="1:7" ht="21" x14ac:dyDescent="0.2">
      <c r="A7291" s="175" t="s">
        <v>4118</v>
      </c>
      <c r="B7291" s="174" t="s">
        <v>4130</v>
      </c>
      <c r="C7291" s="171" t="s">
        <v>4129</v>
      </c>
      <c r="D7291" s="171" t="s">
        <v>4128</v>
      </c>
      <c r="E7291" s="171" t="s">
        <v>4116</v>
      </c>
      <c r="F7291" s="173" t="s">
        <v>4127</v>
      </c>
      <c r="G7291" s="144"/>
    </row>
    <row r="7292" spans="1:7" x14ac:dyDescent="0.2">
      <c r="A7292" s="129" t="s">
        <v>4429</v>
      </c>
      <c r="B7292" s="128" t="s">
        <v>4428</v>
      </c>
      <c r="C7292" s="127" t="s">
        <v>3307</v>
      </c>
      <c r="D7292" s="127">
        <v>4.63</v>
      </c>
      <c r="E7292" s="127">
        <v>0.998</v>
      </c>
      <c r="F7292" s="127">
        <f>TRUNC(E7292*D7292,2)</f>
        <v>4.62</v>
      </c>
      <c r="G7292" s="144"/>
    </row>
    <row r="7293" spans="1:7" x14ac:dyDescent="0.2">
      <c r="A7293" s="129" t="s">
        <v>4154</v>
      </c>
      <c r="B7293" s="128" t="s">
        <v>4153</v>
      </c>
      <c r="C7293" s="127" t="s">
        <v>3384</v>
      </c>
      <c r="D7293" s="127">
        <v>0.38</v>
      </c>
      <c r="E7293" s="127">
        <v>0.5</v>
      </c>
      <c r="F7293" s="127">
        <f>TRUNC(E7293*D7293,2)</f>
        <v>0.19</v>
      </c>
      <c r="G7293" s="144"/>
    </row>
    <row r="7294" spans="1:7" ht="12.75" customHeight="1" x14ac:dyDescent="0.2">
      <c r="A7294" s="311" t="s">
        <v>4125</v>
      </c>
      <c r="B7294" s="311"/>
      <c r="C7294" s="311"/>
      <c r="D7294" s="311"/>
      <c r="E7294" s="311"/>
      <c r="F7294" s="165">
        <f>SUM(F7292:F7293)</f>
        <v>4.8100000000000005</v>
      </c>
      <c r="G7294" s="144"/>
    </row>
    <row r="7295" spans="1:7" ht="12.75" customHeight="1" x14ac:dyDescent="0.2">
      <c r="G7295" s="144"/>
    </row>
    <row r="7296" spans="1:7" ht="12.75" customHeight="1" x14ac:dyDescent="0.2">
      <c r="A7296" s="312" t="s">
        <v>4124</v>
      </c>
      <c r="B7296" s="312"/>
      <c r="C7296" s="312"/>
      <c r="D7296" s="312"/>
      <c r="E7296" s="312"/>
      <c r="F7296" s="173">
        <f>F7294+G7289</f>
        <v>9.48</v>
      </c>
      <c r="G7296" s="144"/>
    </row>
    <row r="7297" spans="1:7" ht="12.75" customHeight="1" x14ac:dyDescent="0.2">
      <c r="A7297" s="312" t="s">
        <v>4742</v>
      </c>
      <c r="B7297" s="312"/>
      <c r="C7297" s="312"/>
      <c r="D7297" s="312"/>
      <c r="E7297" s="313"/>
      <c r="F7297" s="180">
        <f>TRUNC('compos apresentar'!F7296*bdi!$D$19,2)</f>
        <v>1.92</v>
      </c>
      <c r="G7297" s="144"/>
    </row>
    <row r="7298" spans="1:7" x14ac:dyDescent="0.2">
      <c r="A7298" s="312" t="s">
        <v>4123</v>
      </c>
      <c r="B7298" s="312"/>
      <c r="C7298" s="312"/>
      <c r="D7298" s="312"/>
      <c r="E7298" s="312"/>
      <c r="F7298" s="179">
        <f>SUM(F7296:F7297)</f>
        <v>11.4</v>
      </c>
      <c r="G7298" s="144"/>
    </row>
    <row r="7299" spans="1:7" x14ac:dyDescent="0.2">
      <c r="A7299" s="178"/>
      <c r="B7299" s="178"/>
      <c r="C7299" s="178"/>
      <c r="D7299" s="178"/>
      <c r="E7299" s="178"/>
      <c r="F7299" s="178"/>
      <c r="G7299" s="144"/>
    </row>
    <row r="7300" spans="1:7" ht="21" x14ac:dyDescent="0.2">
      <c r="A7300" s="314" t="s">
        <v>4427</v>
      </c>
      <c r="B7300" s="314"/>
      <c r="C7300" s="314"/>
      <c r="D7300" s="314"/>
      <c r="E7300" s="314"/>
      <c r="F7300" s="314"/>
      <c r="G7300" s="175" t="s">
        <v>4155</v>
      </c>
    </row>
    <row r="7301" spans="1:7" x14ac:dyDescent="0.2">
      <c r="G7301" s="144"/>
    </row>
    <row r="7302" spans="1:7" ht="21" x14ac:dyDescent="0.2">
      <c r="A7302" s="175" t="s">
        <v>4118</v>
      </c>
      <c r="B7302" s="174" t="s">
        <v>4117</v>
      </c>
      <c r="C7302" s="171" t="s">
        <v>4114</v>
      </c>
      <c r="D7302" s="171" t="s">
        <v>4113</v>
      </c>
      <c r="E7302" s="171" t="s">
        <v>4112</v>
      </c>
      <c r="F7302" s="182" t="s">
        <v>4116</v>
      </c>
      <c r="G7302" s="181" t="s">
        <v>4115</v>
      </c>
    </row>
    <row r="7303" spans="1:7" x14ac:dyDescent="0.2">
      <c r="A7303" s="162">
        <v>8</v>
      </c>
      <c r="B7303" s="128" t="s">
        <v>4141</v>
      </c>
      <c r="C7303" s="152">
        <v>5.65</v>
      </c>
      <c r="D7303" s="152">
        <v>12.31</v>
      </c>
      <c r="E7303" s="83">
        <v>117.99</v>
      </c>
      <c r="F7303" s="127">
        <v>9.0499999999999997E-2</v>
      </c>
      <c r="G7303" s="161">
        <f>TRUNC(F7303*D7303,2)</f>
        <v>1.1100000000000001</v>
      </c>
    </row>
    <row r="7304" spans="1:7" x14ac:dyDescent="0.2">
      <c r="A7304" s="149">
        <v>11</v>
      </c>
      <c r="B7304" s="138" t="s">
        <v>4146</v>
      </c>
      <c r="C7304" s="152">
        <v>8.56</v>
      </c>
      <c r="D7304" s="152">
        <v>18.649999999999999</v>
      </c>
      <c r="E7304" s="83">
        <v>117.99</v>
      </c>
      <c r="F7304" s="137">
        <v>9.0999999999999998E-2</v>
      </c>
      <c r="G7304" s="161">
        <f>TRUNC(F7304*D7304,2)</f>
        <v>1.69</v>
      </c>
    </row>
    <row r="7305" spans="1:7" x14ac:dyDescent="0.2">
      <c r="A7305" s="311" t="s">
        <v>4138</v>
      </c>
      <c r="B7305" s="311"/>
      <c r="C7305" s="311"/>
      <c r="D7305" s="311"/>
      <c r="E7305" s="311"/>
      <c r="F7305" s="311"/>
      <c r="G7305" s="155">
        <f>SUM(G7303:G7304)</f>
        <v>2.8</v>
      </c>
    </row>
    <row r="7306" spans="1:7" x14ac:dyDescent="0.2">
      <c r="G7306" s="144"/>
    </row>
    <row r="7307" spans="1:7" ht="21" x14ac:dyDescent="0.2">
      <c r="A7307" s="175" t="s">
        <v>4118</v>
      </c>
      <c r="B7307" s="174" t="s">
        <v>4130</v>
      </c>
      <c r="C7307" s="171" t="s">
        <v>4129</v>
      </c>
      <c r="D7307" s="171" t="s">
        <v>4128</v>
      </c>
      <c r="E7307" s="171" t="s">
        <v>4116</v>
      </c>
      <c r="F7307" s="173" t="s">
        <v>4127</v>
      </c>
      <c r="G7307" s="144"/>
    </row>
    <row r="7308" spans="1:7" x14ac:dyDescent="0.2">
      <c r="A7308" s="129" t="s">
        <v>4426</v>
      </c>
      <c r="B7308" s="128" t="s">
        <v>4425</v>
      </c>
      <c r="C7308" s="127" t="s">
        <v>3287</v>
      </c>
      <c r="D7308" s="127">
        <v>0.82</v>
      </c>
      <c r="E7308" s="127">
        <v>1</v>
      </c>
      <c r="F7308" s="127">
        <f>TRUNC(E7308*D7308,2)</f>
        <v>0.82</v>
      </c>
      <c r="G7308" s="144"/>
    </row>
    <row r="7309" spans="1:7" x14ac:dyDescent="0.2">
      <c r="A7309" s="311" t="s">
        <v>4125</v>
      </c>
      <c r="B7309" s="311"/>
      <c r="C7309" s="311"/>
      <c r="D7309" s="311"/>
      <c r="E7309" s="311"/>
      <c r="F7309" s="165">
        <f>F7308</f>
        <v>0.82</v>
      </c>
      <c r="G7309" s="144"/>
    </row>
    <row r="7310" spans="1:7" x14ac:dyDescent="0.2">
      <c r="G7310" s="144"/>
    </row>
    <row r="7311" spans="1:7" x14ac:dyDescent="0.2">
      <c r="A7311" s="312" t="s">
        <v>4124</v>
      </c>
      <c r="B7311" s="312"/>
      <c r="C7311" s="312"/>
      <c r="D7311" s="312"/>
      <c r="E7311" s="312"/>
      <c r="F7311" s="173">
        <f>F7309+G7305</f>
        <v>3.6199999999999997</v>
      </c>
      <c r="G7311" s="144"/>
    </row>
    <row r="7312" spans="1:7" ht="12.75" customHeight="1" x14ac:dyDescent="0.2">
      <c r="A7312" s="312" t="s">
        <v>4742</v>
      </c>
      <c r="B7312" s="312"/>
      <c r="C7312" s="312"/>
      <c r="D7312" s="312"/>
      <c r="E7312" s="313"/>
      <c r="F7312" s="180">
        <f>TRUNC('compos apresentar'!F7311*bdi!$D$19,2)</f>
        <v>0.73</v>
      </c>
      <c r="G7312" s="144"/>
    </row>
    <row r="7313" spans="1:7" x14ac:dyDescent="0.2">
      <c r="A7313" s="312" t="s">
        <v>4123</v>
      </c>
      <c r="B7313" s="312"/>
      <c r="C7313" s="312"/>
      <c r="D7313" s="312"/>
      <c r="E7313" s="312"/>
      <c r="F7313" s="179">
        <f>SUM(F7311:F7312)</f>
        <v>4.3499999999999996</v>
      </c>
      <c r="G7313" s="144"/>
    </row>
    <row r="7314" spans="1:7" x14ac:dyDescent="0.2">
      <c r="A7314" s="178"/>
      <c r="B7314" s="178"/>
      <c r="C7314" s="178"/>
      <c r="D7314" s="178"/>
      <c r="E7314" s="178"/>
      <c r="F7314" s="178"/>
      <c r="G7314" s="144"/>
    </row>
    <row r="7315" spans="1:7" ht="19.899999999999999" customHeight="1" x14ac:dyDescent="0.2">
      <c r="A7315" s="314" t="s">
        <v>4424</v>
      </c>
      <c r="B7315" s="314"/>
      <c r="C7315" s="314"/>
      <c r="D7315" s="314"/>
      <c r="E7315" s="314"/>
      <c r="F7315" s="314"/>
      <c r="G7315" s="175" t="s">
        <v>4155</v>
      </c>
    </row>
    <row r="7316" spans="1:7" x14ac:dyDescent="0.2">
      <c r="G7316" s="144"/>
    </row>
    <row r="7317" spans="1:7" ht="21" x14ac:dyDescent="0.2">
      <c r="A7317" s="175" t="s">
        <v>4118</v>
      </c>
      <c r="B7317" s="174" t="s">
        <v>4117</v>
      </c>
      <c r="C7317" s="171" t="s">
        <v>4114</v>
      </c>
      <c r="D7317" s="171" t="s">
        <v>4113</v>
      </c>
      <c r="E7317" s="171" t="s">
        <v>4112</v>
      </c>
      <c r="F7317" s="182" t="s">
        <v>4116</v>
      </c>
      <c r="G7317" s="181" t="s">
        <v>4115</v>
      </c>
    </row>
    <row r="7318" spans="1:7" x14ac:dyDescent="0.2">
      <c r="A7318" s="162">
        <v>8</v>
      </c>
      <c r="B7318" s="128" t="s">
        <v>4141</v>
      </c>
      <c r="C7318" s="152">
        <v>5.65</v>
      </c>
      <c r="D7318" s="152">
        <v>12.31</v>
      </c>
      <c r="E7318" s="83">
        <v>117.99</v>
      </c>
      <c r="F7318" s="127">
        <v>9.0499999999999997E-2</v>
      </c>
      <c r="G7318" s="161">
        <f>TRUNC(F7318*D7318,2)</f>
        <v>1.1100000000000001</v>
      </c>
    </row>
    <row r="7319" spans="1:7" x14ac:dyDescent="0.2">
      <c r="A7319" s="149">
        <v>11</v>
      </c>
      <c r="B7319" s="138" t="s">
        <v>4146</v>
      </c>
      <c r="C7319" s="152">
        <v>8.56</v>
      </c>
      <c r="D7319" s="152">
        <v>18.649999999999999</v>
      </c>
      <c r="E7319" s="83">
        <v>117.99</v>
      </c>
      <c r="F7319" s="137">
        <v>9.0999999999999998E-2</v>
      </c>
      <c r="G7319" s="161">
        <f>TRUNC(F7319*D7319,2)</f>
        <v>1.69</v>
      </c>
    </row>
    <row r="7320" spans="1:7" x14ac:dyDescent="0.2">
      <c r="A7320" s="311" t="s">
        <v>4138</v>
      </c>
      <c r="B7320" s="311"/>
      <c r="C7320" s="311"/>
      <c r="D7320" s="311"/>
      <c r="E7320" s="311"/>
      <c r="F7320" s="311"/>
      <c r="G7320" s="155">
        <f>SUM(G7318:G7319)</f>
        <v>2.8</v>
      </c>
    </row>
    <row r="7321" spans="1:7" x14ac:dyDescent="0.2">
      <c r="G7321" s="144"/>
    </row>
    <row r="7322" spans="1:7" ht="21" x14ac:dyDescent="0.2">
      <c r="A7322" s="175" t="s">
        <v>4118</v>
      </c>
      <c r="B7322" s="174" t="s">
        <v>4130</v>
      </c>
      <c r="C7322" s="171" t="s">
        <v>4129</v>
      </c>
      <c r="D7322" s="171" t="s">
        <v>4128</v>
      </c>
      <c r="E7322" s="171" t="s">
        <v>4116</v>
      </c>
      <c r="F7322" s="173" t="s">
        <v>4127</v>
      </c>
      <c r="G7322" s="144"/>
    </row>
    <row r="7323" spans="1:7" x14ac:dyDescent="0.2">
      <c r="A7323" s="129" t="s">
        <v>4423</v>
      </c>
      <c r="B7323" s="128" t="s">
        <v>4422</v>
      </c>
      <c r="C7323" s="127" t="s">
        <v>3287</v>
      </c>
      <c r="D7323" s="127">
        <v>2.2999999999999998</v>
      </c>
      <c r="E7323" s="127">
        <v>0.995</v>
      </c>
      <c r="F7323" s="127">
        <f>TRUNC(E7323*D7323,2)</f>
        <v>2.2799999999999998</v>
      </c>
      <c r="G7323" s="144"/>
    </row>
    <row r="7324" spans="1:7" x14ac:dyDescent="0.2">
      <c r="A7324" s="311" t="s">
        <v>4125</v>
      </c>
      <c r="B7324" s="311"/>
      <c r="C7324" s="311"/>
      <c r="D7324" s="311"/>
      <c r="E7324" s="311"/>
      <c r="F7324" s="165">
        <f>F7323</f>
        <v>2.2799999999999998</v>
      </c>
      <c r="G7324" s="144"/>
    </row>
    <row r="7325" spans="1:7" x14ac:dyDescent="0.2">
      <c r="G7325" s="144"/>
    </row>
    <row r="7326" spans="1:7" x14ac:dyDescent="0.2">
      <c r="A7326" s="312" t="s">
        <v>4124</v>
      </c>
      <c r="B7326" s="312"/>
      <c r="C7326" s="312"/>
      <c r="D7326" s="312"/>
      <c r="E7326" s="312"/>
      <c r="F7326" s="173">
        <f>F7324+G7320</f>
        <v>5.08</v>
      </c>
      <c r="G7326" s="144"/>
    </row>
    <row r="7327" spans="1:7" ht="12.75" customHeight="1" x14ac:dyDescent="0.2">
      <c r="A7327" s="312" t="s">
        <v>4742</v>
      </c>
      <c r="B7327" s="312"/>
      <c r="C7327" s="312"/>
      <c r="D7327" s="312"/>
      <c r="E7327" s="313"/>
      <c r="F7327" s="180">
        <f>TRUNC('compos apresentar'!F7326*bdi!$D$19,2)</f>
        <v>1.03</v>
      </c>
      <c r="G7327" s="144"/>
    </row>
    <row r="7328" spans="1:7" x14ac:dyDescent="0.2">
      <c r="A7328" s="312" t="s">
        <v>4123</v>
      </c>
      <c r="B7328" s="312"/>
      <c r="C7328" s="312"/>
      <c r="D7328" s="312"/>
      <c r="E7328" s="312"/>
      <c r="F7328" s="179">
        <f>SUM(F7326:F7327)</f>
        <v>6.11</v>
      </c>
      <c r="G7328" s="144"/>
    </row>
    <row r="7329" spans="1:7" x14ac:dyDescent="0.2">
      <c r="A7329" s="178"/>
      <c r="B7329" s="178"/>
      <c r="C7329" s="178"/>
      <c r="D7329" s="178"/>
      <c r="E7329" s="178"/>
      <c r="F7329" s="178"/>
      <c r="G7329" s="144"/>
    </row>
    <row r="7330" spans="1:7" ht="21" x14ac:dyDescent="0.2">
      <c r="A7330" s="314" t="s">
        <v>4421</v>
      </c>
      <c r="B7330" s="314"/>
      <c r="C7330" s="314"/>
      <c r="D7330" s="314"/>
      <c r="E7330" s="314"/>
      <c r="F7330" s="314"/>
      <c r="G7330" s="175" t="s">
        <v>4155</v>
      </c>
    </row>
    <row r="7331" spans="1:7" x14ac:dyDescent="0.2">
      <c r="G7331" s="144"/>
    </row>
    <row r="7332" spans="1:7" ht="21" x14ac:dyDescent="0.2">
      <c r="A7332" s="175" t="s">
        <v>4118</v>
      </c>
      <c r="B7332" s="174" t="s">
        <v>4117</v>
      </c>
      <c r="C7332" s="171" t="s">
        <v>4114</v>
      </c>
      <c r="D7332" s="171" t="s">
        <v>4113</v>
      </c>
      <c r="E7332" s="171" t="s">
        <v>4112</v>
      </c>
      <c r="F7332" s="182" t="s">
        <v>4116</v>
      </c>
      <c r="G7332" s="181" t="s">
        <v>4115</v>
      </c>
    </row>
    <row r="7333" spans="1:7" x14ac:dyDescent="0.2">
      <c r="A7333" s="162">
        <v>8</v>
      </c>
      <c r="B7333" s="128" t="s">
        <v>4141</v>
      </c>
      <c r="C7333" s="152">
        <v>5.65</v>
      </c>
      <c r="D7333" s="152">
        <v>12.31</v>
      </c>
      <c r="E7333" s="83">
        <v>117.99</v>
      </c>
      <c r="F7333" s="127">
        <v>0.14099999999999999</v>
      </c>
      <c r="G7333" s="161">
        <f>TRUNC(F7333*D7333,2)</f>
        <v>1.73</v>
      </c>
    </row>
    <row r="7334" spans="1:7" x14ac:dyDescent="0.2">
      <c r="A7334" s="149">
        <v>11</v>
      </c>
      <c r="B7334" s="138" t="s">
        <v>4146</v>
      </c>
      <c r="C7334" s="152">
        <v>8.56</v>
      </c>
      <c r="D7334" s="152">
        <v>18.649999999999999</v>
      </c>
      <c r="E7334" s="83">
        <v>117.99</v>
      </c>
      <c r="F7334" s="137">
        <v>0.14099999999999999</v>
      </c>
      <c r="G7334" s="161">
        <f>TRUNC(F7334*D7334,2)</f>
        <v>2.62</v>
      </c>
    </row>
    <row r="7335" spans="1:7" x14ac:dyDescent="0.2">
      <c r="A7335" s="311" t="s">
        <v>4138</v>
      </c>
      <c r="B7335" s="311"/>
      <c r="C7335" s="311"/>
      <c r="D7335" s="311"/>
      <c r="E7335" s="311"/>
      <c r="F7335" s="311"/>
      <c r="G7335" s="155">
        <f>SUM(G7333:G7334)</f>
        <v>4.3499999999999996</v>
      </c>
    </row>
    <row r="7336" spans="1:7" x14ac:dyDescent="0.2">
      <c r="G7336" s="144"/>
    </row>
    <row r="7337" spans="1:7" ht="21" x14ac:dyDescent="0.2">
      <c r="A7337" s="175" t="s">
        <v>4118</v>
      </c>
      <c r="B7337" s="174" t="s">
        <v>4130</v>
      </c>
      <c r="C7337" s="171" t="s">
        <v>4129</v>
      </c>
      <c r="D7337" s="171" t="s">
        <v>4128</v>
      </c>
      <c r="E7337" s="171" t="s">
        <v>4116</v>
      </c>
      <c r="F7337" s="173" t="s">
        <v>4127</v>
      </c>
      <c r="G7337" s="144"/>
    </row>
    <row r="7338" spans="1:7" x14ac:dyDescent="0.2">
      <c r="A7338" s="129" t="s">
        <v>4420</v>
      </c>
      <c r="B7338" s="128" t="s">
        <v>4419</v>
      </c>
      <c r="C7338" s="127" t="s">
        <v>3287</v>
      </c>
      <c r="D7338" s="127">
        <v>4.51</v>
      </c>
      <c r="E7338" s="127">
        <v>1</v>
      </c>
      <c r="F7338" s="127">
        <f>TRUNC(E7338*D7338,2)</f>
        <v>4.51</v>
      </c>
      <c r="G7338" s="144"/>
    </row>
    <row r="7339" spans="1:7" x14ac:dyDescent="0.2">
      <c r="A7339" s="311" t="s">
        <v>4125</v>
      </c>
      <c r="B7339" s="311"/>
      <c r="C7339" s="311"/>
      <c r="D7339" s="311"/>
      <c r="E7339" s="311"/>
      <c r="F7339" s="165">
        <f>F7338</f>
        <v>4.51</v>
      </c>
      <c r="G7339" s="144"/>
    </row>
    <row r="7340" spans="1:7" x14ac:dyDescent="0.2">
      <c r="G7340" s="144"/>
    </row>
    <row r="7341" spans="1:7" x14ac:dyDescent="0.2">
      <c r="A7341" s="312" t="s">
        <v>4124</v>
      </c>
      <c r="B7341" s="312"/>
      <c r="C7341" s="312"/>
      <c r="D7341" s="312"/>
      <c r="E7341" s="312"/>
      <c r="F7341" s="173">
        <f>F7339+G7335</f>
        <v>8.86</v>
      </c>
      <c r="G7341" s="144"/>
    </row>
    <row r="7342" spans="1:7" ht="12.75" customHeight="1" x14ac:dyDescent="0.2">
      <c r="A7342" s="312" t="s">
        <v>4742</v>
      </c>
      <c r="B7342" s="312"/>
      <c r="C7342" s="312"/>
      <c r="D7342" s="312"/>
      <c r="E7342" s="313"/>
      <c r="F7342" s="180">
        <f>TRUNC('compos apresentar'!F7341*bdi!$D$19,2)</f>
        <v>1.8</v>
      </c>
      <c r="G7342" s="144"/>
    </row>
    <row r="7343" spans="1:7" x14ac:dyDescent="0.2">
      <c r="A7343" s="312" t="s">
        <v>4123</v>
      </c>
      <c r="B7343" s="312"/>
      <c r="C7343" s="312"/>
      <c r="D7343" s="312"/>
      <c r="E7343" s="312"/>
      <c r="F7343" s="179">
        <f>SUM(F7341:F7342)</f>
        <v>10.66</v>
      </c>
      <c r="G7343" s="144"/>
    </row>
    <row r="7344" spans="1:7" x14ac:dyDescent="0.2">
      <c r="A7344" s="178"/>
      <c r="B7344" s="178"/>
      <c r="C7344" s="178"/>
      <c r="D7344" s="178"/>
      <c r="E7344" s="178"/>
      <c r="F7344" s="178"/>
      <c r="G7344" s="144"/>
    </row>
    <row r="7345" spans="1:7" ht="21" x14ac:dyDescent="0.2">
      <c r="A7345" s="314" t="s">
        <v>4418</v>
      </c>
      <c r="B7345" s="314"/>
      <c r="C7345" s="314"/>
      <c r="D7345" s="314"/>
      <c r="E7345" s="314"/>
      <c r="F7345" s="314"/>
      <c r="G7345" s="175" t="s">
        <v>4155</v>
      </c>
    </row>
    <row r="7346" spans="1:7" x14ac:dyDescent="0.2">
      <c r="G7346" s="144"/>
    </row>
    <row r="7347" spans="1:7" ht="21" x14ac:dyDescent="0.2">
      <c r="A7347" s="175" t="s">
        <v>4118</v>
      </c>
      <c r="B7347" s="174" t="s">
        <v>4117</v>
      </c>
      <c r="C7347" s="171" t="s">
        <v>4114</v>
      </c>
      <c r="D7347" s="171" t="s">
        <v>4113</v>
      </c>
      <c r="E7347" s="171" t="s">
        <v>4112</v>
      </c>
      <c r="F7347" s="182" t="s">
        <v>4116</v>
      </c>
      <c r="G7347" s="181" t="s">
        <v>4115</v>
      </c>
    </row>
    <row r="7348" spans="1:7" x14ac:dyDescent="0.2">
      <c r="A7348" s="162">
        <v>8</v>
      </c>
      <c r="B7348" s="128" t="s">
        <v>4141</v>
      </c>
      <c r="C7348" s="152">
        <v>5.65</v>
      </c>
      <c r="D7348" s="152">
        <v>12.31</v>
      </c>
      <c r="E7348" s="83">
        <v>117.99</v>
      </c>
      <c r="F7348" s="127">
        <v>0.14099999999999999</v>
      </c>
      <c r="G7348" s="161">
        <f>TRUNC(F7348*D7348,2)</f>
        <v>1.73</v>
      </c>
    </row>
    <row r="7349" spans="1:7" x14ac:dyDescent="0.2">
      <c r="A7349" s="149">
        <v>11</v>
      </c>
      <c r="B7349" s="138" t="s">
        <v>4146</v>
      </c>
      <c r="C7349" s="152">
        <v>8.56</v>
      </c>
      <c r="D7349" s="152">
        <v>18.649999999999999</v>
      </c>
      <c r="E7349" s="83">
        <v>117.99</v>
      </c>
      <c r="F7349" s="137">
        <v>0.14099999999999999</v>
      </c>
      <c r="G7349" s="161">
        <f>TRUNC(F7349*D7349,2)</f>
        <v>2.62</v>
      </c>
    </row>
    <row r="7350" spans="1:7" x14ac:dyDescent="0.2">
      <c r="A7350" s="311" t="s">
        <v>4138</v>
      </c>
      <c r="B7350" s="311"/>
      <c r="C7350" s="311"/>
      <c r="D7350" s="311"/>
      <c r="E7350" s="311"/>
      <c r="F7350" s="311"/>
      <c r="G7350" s="155">
        <f>SUM(G7348:G7349)</f>
        <v>4.3499999999999996</v>
      </c>
    </row>
    <row r="7351" spans="1:7" x14ac:dyDescent="0.2">
      <c r="G7351" s="144"/>
    </row>
    <row r="7352" spans="1:7" ht="21" x14ac:dyDescent="0.2">
      <c r="A7352" s="175" t="s">
        <v>4118</v>
      </c>
      <c r="B7352" s="174" t="s">
        <v>4130</v>
      </c>
      <c r="C7352" s="171" t="s">
        <v>4129</v>
      </c>
      <c r="D7352" s="171" t="s">
        <v>4128</v>
      </c>
      <c r="E7352" s="171" t="s">
        <v>4116</v>
      </c>
      <c r="F7352" s="173" t="s">
        <v>4127</v>
      </c>
      <c r="G7352" s="144"/>
    </row>
    <row r="7353" spans="1:7" x14ac:dyDescent="0.2">
      <c r="A7353" s="129" t="s">
        <v>3831</v>
      </c>
      <c r="B7353" s="128" t="s">
        <v>4417</v>
      </c>
      <c r="C7353" s="127" t="s">
        <v>3287</v>
      </c>
      <c r="D7353" s="127">
        <v>5.19</v>
      </c>
      <c r="E7353" s="127">
        <v>1</v>
      </c>
      <c r="F7353" s="127">
        <f>TRUNC(E7353*D7353,2)</f>
        <v>5.19</v>
      </c>
      <c r="G7353" s="144"/>
    </row>
    <row r="7354" spans="1:7" x14ac:dyDescent="0.2">
      <c r="A7354" s="311" t="s">
        <v>4125</v>
      </c>
      <c r="B7354" s="311"/>
      <c r="C7354" s="311"/>
      <c r="D7354" s="311"/>
      <c r="E7354" s="311"/>
      <c r="F7354" s="165">
        <f>F7353</f>
        <v>5.19</v>
      </c>
      <c r="G7354" s="144"/>
    </row>
    <row r="7355" spans="1:7" x14ac:dyDescent="0.2">
      <c r="G7355" s="144"/>
    </row>
    <row r="7356" spans="1:7" x14ac:dyDescent="0.2">
      <c r="A7356" s="312" t="s">
        <v>4124</v>
      </c>
      <c r="B7356" s="312"/>
      <c r="C7356" s="312"/>
      <c r="D7356" s="312"/>
      <c r="E7356" s="312"/>
      <c r="F7356" s="173">
        <f>F7354+G7350</f>
        <v>9.5399999999999991</v>
      </c>
      <c r="G7356" s="144"/>
    </row>
    <row r="7357" spans="1:7" ht="12.75" customHeight="1" x14ac:dyDescent="0.2">
      <c r="A7357" s="312" t="s">
        <v>4742</v>
      </c>
      <c r="B7357" s="312"/>
      <c r="C7357" s="312"/>
      <c r="D7357" s="312"/>
      <c r="E7357" s="313"/>
      <c r="F7357" s="180">
        <f>TRUNC('compos apresentar'!F7356*bdi!$D$19,2)</f>
        <v>1.94</v>
      </c>
      <c r="G7357" s="144"/>
    </row>
    <row r="7358" spans="1:7" x14ac:dyDescent="0.2">
      <c r="A7358" s="312" t="s">
        <v>4123</v>
      </c>
      <c r="B7358" s="312"/>
      <c r="C7358" s="312"/>
      <c r="D7358" s="312"/>
      <c r="E7358" s="312"/>
      <c r="F7358" s="179">
        <f>SUM(F7356:F7357)</f>
        <v>11.479999999999999</v>
      </c>
      <c r="G7358" s="144"/>
    </row>
    <row r="7359" spans="1:7" x14ac:dyDescent="0.2">
      <c r="G7359" s="144"/>
    </row>
    <row r="7360" spans="1:7" x14ac:dyDescent="0.2">
      <c r="A7360" s="178"/>
      <c r="B7360" s="178"/>
      <c r="C7360" s="178"/>
      <c r="D7360" s="178"/>
      <c r="E7360" s="178"/>
      <c r="F7360" s="178"/>
      <c r="G7360" s="144"/>
    </row>
    <row r="7361" spans="1:7" ht="21" x14ac:dyDescent="0.2">
      <c r="A7361" s="314" t="s">
        <v>4416</v>
      </c>
      <c r="B7361" s="314"/>
      <c r="C7361" s="314"/>
      <c r="D7361" s="314"/>
      <c r="E7361" s="314"/>
      <c r="F7361" s="314"/>
      <c r="G7361" s="175" t="s">
        <v>4155</v>
      </c>
    </row>
    <row r="7362" spans="1:7" x14ac:dyDescent="0.2">
      <c r="G7362" s="144"/>
    </row>
    <row r="7363" spans="1:7" ht="21" x14ac:dyDescent="0.2">
      <c r="A7363" s="175" t="s">
        <v>4118</v>
      </c>
      <c r="B7363" s="174" t="s">
        <v>4117</v>
      </c>
      <c r="C7363" s="171" t="s">
        <v>4114</v>
      </c>
      <c r="D7363" s="171" t="s">
        <v>4113</v>
      </c>
      <c r="E7363" s="171" t="s">
        <v>4112</v>
      </c>
      <c r="F7363" s="182" t="s">
        <v>4116</v>
      </c>
      <c r="G7363" s="181" t="s">
        <v>4115</v>
      </c>
    </row>
    <row r="7364" spans="1:7" x14ac:dyDescent="0.2">
      <c r="A7364" s="162">
        <v>11</v>
      </c>
      <c r="B7364" s="128" t="s">
        <v>4146</v>
      </c>
      <c r="C7364" s="152">
        <v>8.56</v>
      </c>
      <c r="D7364" s="152">
        <v>18.649999999999999</v>
      </c>
      <c r="E7364" s="83">
        <v>117.99</v>
      </c>
      <c r="F7364" s="127">
        <v>0.187</v>
      </c>
      <c r="G7364" s="161">
        <f>TRUNC(F7364*D7364,2)</f>
        <v>3.48</v>
      </c>
    </row>
    <row r="7365" spans="1:7" x14ac:dyDescent="0.2">
      <c r="A7365" s="149">
        <v>8</v>
      </c>
      <c r="B7365" s="138" t="s">
        <v>4141</v>
      </c>
      <c r="C7365" s="152">
        <v>5.65</v>
      </c>
      <c r="D7365" s="152">
        <v>12.31</v>
      </c>
      <c r="E7365" s="83">
        <v>117.99</v>
      </c>
      <c r="F7365" s="137">
        <v>0.1852</v>
      </c>
      <c r="G7365" s="161">
        <f>TRUNC(F7365*D7365,2)</f>
        <v>2.27</v>
      </c>
    </row>
    <row r="7366" spans="1:7" x14ac:dyDescent="0.2">
      <c r="A7366" s="311" t="s">
        <v>4138</v>
      </c>
      <c r="B7366" s="311"/>
      <c r="C7366" s="311"/>
      <c r="D7366" s="311"/>
      <c r="E7366" s="311"/>
      <c r="F7366" s="311"/>
      <c r="G7366" s="155">
        <f>SUM(G7364:G7365)</f>
        <v>5.75</v>
      </c>
    </row>
    <row r="7367" spans="1:7" x14ac:dyDescent="0.2">
      <c r="G7367" s="144"/>
    </row>
    <row r="7368" spans="1:7" ht="21" x14ac:dyDescent="0.2">
      <c r="A7368" s="175" t="s">
        <v>4118</v>
      </c>
      <c r="B7368" s="174" t="s">
        <v>4130</v>
      </c>
      <c r="C7368" s="171" t="s">
        <v>4129</v>
      </c>
      <c r="D7368" s="171" t="s">
        <v>4128</v>
      </c>
      <c r="E7368" s="171" t="s">
        <v>4116</v>
      </c>
      <c r="F7368" s="173" t="s">
        <v>4127</v>
      </c>
      <c r="G7368" s="144"/>
    </row>
    <row r="7369" spans="1:7" x14ac:dyDescent="0.2">
      <c r="A7369" s="129" t="s">
        <v>4415</v>
      </c>
      <c r="B7369" s="128" t="s">
        <v>4414</v>
      </c>
      <c r="C7369" s="127" t="s">
        <v>3287</v>
      </c>
      <c r="D7369" s="127">
        <v>32.71</v>
      </c>
      <c r="E7369" s="127">
        <v>1</v>
      </c>
      <c r="F7369" s="127">
        <f>TRUNC(E7369*D7369,2)</f>
        <v>32.71</v>
      </c>
      <c r="G7369" s="144"/>
    </row>
    <row r="7370" spans="1:7" x14ac:dyDescent="0.2">
      <c r="A7370" s="311" t="s">
        <v>4125</v>
      </c>
      <c r="B7370" s="311"/>
      <c r="C7370" s="311"/>
      <c r="D7370" s="311"/>
      <c r="E7370" s="311"/>
      <c r="F7370" s="165">
        <f>F7369</f>
        <v>32.71</v>
      </c>
      <c r="G7370" s="144"/>
    </row>
    <row r="7371" spans="1:7" x14ac:dyDescent="0.2">
      <c r="G7371" s="144"/>
    </row>
    <row r="7372" spans="1:7" x14ac:dyDescent="0.2">
      <c r="A7372" s="312" t="s">
        <v>4124</v>
      </c>
      <c r="B7372" s="312"/>
      <c r="C7372" s="312"/>
      <c r="D7372" s="312"/>
      <c r="E7372" s="312"/>
      <c r="F7372" s="173">
        <f>F7370+G7366</f>
        <v>38.46</v>
      </c>
      <c r="G7372" s="144"/>
    </row>
    <row r="7373" spans="1:7" ht="12.75" customHeight="1" x14ac:dyDescent="0.2">
      <c r="A7373" s="312" t="s">
        <v>4742</v>
      </c>
      <c r="B7373" s="312"/>
      <c r="C7373" s="312"/>
      <c r="D7373" s="312"/>
      <c r="E7373" s="313"/>
      <c r="F7373" s="180">
        <f>TRUNC('compos apresentar'!F7372*bdi!$D$19,2)</f>
        <v>7.82</v>
      </c>
      <c r="G7373" s="144"/>
    </row>
    <row r="7374" spans="1:7" x14ac:dyDescent="0.2">
      <c r="A7374" s="312" t="s">
        <v>4123</v>
      </c>
      <c r="B7374" s="312"/>
      <c r="C7374" s="312"/>
      <c r="D7374" s="312"/>
      <c r="E7374" s="312"/>
      <c r="F7374" s="179">
        <f>SUM(F7372:F7373)</f>
        <v>46.28</v>
      </c>
      <c r="G7374" s="144"/>
    </row>
    <row r="7375" spans="1:7" x14ac:dyDescent="0.2">
      <c r="A7375" s="178"/>
      <c r="B7375" s="178"/>
      <c r="C7375" s="178"/>
      <c r="D7375" s="178"/>
      <c r="E7375" s="178"/>
      <c r="F7375" s="178"/>
      <c r="G7375" s="144"/>
    </row>
    <row r="7376" spans="1:7" ht="27.6" customHeight="1" x14ac:dyDescent="0.2">
      <c r="A7376" s="314" t="s">
        <v>4411</v>
      </c>
      <c r="B7376" s="314"/>
      <c r="C7376" s="314"/>
      <c r="D7376" s="314"/>
      <c r="E7376" s="314"/>
      <c r="F7376" s="314"/>
      <c r="G7376" s="175" t="s">
        <v>4196</v>
      </c>
    </row>
    <row r="7377" spans="1:7" x14ac:dyDescent="0.2">
      <c r="G7377" s="144"/>
    </row>
    <row r="7378" spans="1:7" ht="21" x14ac:dyDescent="0.2">
      <c r="A7378" s="175" t="s">
        <v>4118</v>
      </c>
      <c r="B7378" s="174" t="s">
        <v>4117</v>
      </c>
      <c r="C7378" s="171" t="s">
        <v>4114</v>
      </c>
      <c r="D7378" s="171" t="s">
        <v>4113</v>
      </c>
      <c r="E7378" s="171" t="s">
        <v>4112</v>
      </c>
      <c r="F7378" s="182" t="s">
        <v>4116</v>
      </c>
      <c r="G7378" s="181" t="s">
        <v>4115</v>
      </c>
    </row>
    <row r="7379" spans="1:7" x14ac:dyDescent="0.2">
      <c r="A7379" s="162">
        <v>11</v>
      </c>
      <c r="B7379" s="128" t="s">
        <v>4146</v>
      </c>
      <c r="C7379" s="152">
        <v>8.56</v>
      </c>
      <c r="D7379" s="152">
        <v>18.649999999999999</v>
      </c>
      <c r="E7379" s="83">
        <v>117.99</v>
      </c>
      <c r="F7379" s="127">
        <v>0.40310000000000001</v>
      </c>
      <c r="G7379" s="161">
        <f>TRUNC(F7379*D7379,2)</f>
        <v>7.51</v>
      </c>
    </row>
    <row r="7380" spans="1:7" x14ac:dyDescent="0.2">
      <c r="A7380" s="149">
        <v>8</v>
      </c>
      <c r="B7380" s="138" t="s">
        <v>4141</v>
      </c>
      <c r="C7380" s="152">
        <v>5.65</v>
      </c>
      <c r="D7380" s="152">
        <v>12.31</v>
      </c>
      <c r="E7380" s="83">
        <v>117.99</v>
      </c>
      <c r="F7380" s="137">
        <v>0.4</v>
      </c>
      <c r="G7380" s="161">
        <f>TRUNC(F7380*D7380,2)</f>
        <v>4.92</v>
      </c>
    </row>
    <row r="7381" spans="1:7" x14ac:dyDescent="0.2">
      <c r="A7381" s="311" t="s">
        <v>4138</v>
      </c>
      <c r="B7381" s="311"/>
      <c r="C7381" s="311"/>
      <c r="D7381" s="311"/>
      <c r="E7381" s="311"/>
      <c r="F7381" s="311"/>
      <c r="G7381" s="155">
        <f>SUM(G7379:G7380)</f>
        <v>12.43</v>
      </c>
    </row>
    <row r="7382" spans="1:7" x14ac:dyDescent="0.2">
      <c r="G7382" s="144"/>
    </row>
    <row r="7383" spans="1:7" ht="21" x14ac:dyDescent="0.2">
      <c r="A7383" s="175" t="s">
        <v>4118</v>
      </c>
      <c r="B7383" s="174" t="s">
        <v>4130</v>
      </c>
      <c r="C7383" s="171" t="s">
        <v>4129</v>
      </c>
      <c r="D7383" s="171" t="s">
        <v>4128</v>
      </c>
      <c r="E7383" s="171" t="s">
        <v>4116</v>
      </c>
      <c r="F7383" s="173" t="s">
        <v>4127</v>
      </c>
      <c r="G7383" s="144"/>
    </row>
    <row r="7384" spans="1:7" ht="22.5" x14ac:dyDescent="0.2">
      <c r="A7384" s="129" t="s">
        <v>4413</v>
      </c>
      <c r="B7384" s="128" t="s">
        <v>4412</v>
      </c>
      <c r="C7384" s="127" t="s">
        <v>3384</v>
      </c>
      <c r="D7384" s="127">
        <v>14.15</v>
      </c>
      <c r="E7384" s="127">
        <v>1</v>
      </c>
      <c r="F7384" s="127">
        <f>TRUNC(E7384*D7384,2)</f>
        <v>14.15</v>
      </c>
      <c r="G7384" s="144"/>
    </row>
    <row r="7385" spans="1:7" x14ac:dyDescent="0.2">
      <c r="A7385" s="311" t="s">
        <v>4125</v>
      </c>
      <c r="B7385" s="311"/>
      <c r="C7385" s="311"/>
      <c r="D7385" s="311"/>
      <c r="E7385" s="311"/>
      <c r="F7385" s="165">
        <f>F7384</f>
        <v>14.15</v>
      </c>
      <c r="G7385" s="144"/>
    </row>
    <row r="7386" spans="1:7" x14ac:dyDescent="0.2">
      <c r="G7386" s="144"/>
    </row>
    <row r="7387" spans="1:7" x14ac:dyDescent="0.2">
      <c r="A7387" s="312" t="s">
        <v>4124</v>
      </c>
      <c r="B7387" s="312"/>
      <c r="C7387" s="312"/>
      <c r="D7387" s="312"/>
      <c r="E7387" s="312"/>
      <c r="F7387" s="173">
        <f>F7385+G7381</f>
        <v>26.58</v>
      </c>
      <c r="G7387" s="144"/>
    </row>
    <row r="7388" spans="1:7" ht="12.75" customHeight="1" x14ac:dyDescent="0.2">
      <c r="A7388" s="312" t="s">
        <v>4742</v>
      </c>
      <c r="B7388" s="312"/>
      <c r="C7388" s="312"/>
      <c r="D7388" s="312"/>
      <c r="E7388" s="313"/>
      <c r="F7388" s="180">
        <f>TRUNC('compos apresentar'!F7387*bdi!$D$19,2)</f>
        <v>5.4</v>
      </c>
      <c r="G7388" s="144"/>
    </row>
    <row r="7389" spans="1:7" x14ac:dyDescent="0.2">
      <c r="A7389" s="312" t="s">
        <v>4123</v>
      </c>
      <c r="B7389" s="312"/>
      <c r="C7389" s="312"/>
      <c r="D7389" s="312"/>
      <c r="E7389" s="312"/>
      <c r="F7389" s="179">
        <f>SUM(F7387:F7388)</f>
        <v>31.979999999999997</v>
      </c>
      <c r="G7389" s="144"/>
    </row>
    <row r="7390" spans="1:7" x14ac:dyDescent="0.2">
      <c r="A7390" s="178"/>
      <c r="B7390" s="178"/>
      <c r="C7390" s="178"/>
      <c r="D7390" s="178"/>
      <c r="E7390" s="178"/>
      <c r="F7390" s="178"/>
      <c r="G7390" s="144"/>
    </row>
    <row r="7391" spans="1:7" ht="32.450000000000003" customHeight="1" x14ac:dyDescent="0.2">
      <c r="A7391" s="314" t="s">
        <v>5108</v>
      </c>
      <c r="B7391" s="314"/>
      <c r="C7391" s="314"/>
      <c r="D7391" s="314"/>
      <c r="E7391" s="314"/>
      <c r="F7391" s="314"/>
      <c r="G7391" s="175" t="s">
        <v>4196</v>
      </c>
    </row>
    <row r="7392" spans="1:7" x14ac:dyDescent="0.2">
      <c r="G7392" s="144"/>
    </row>
    <row r="7393" spans="1:7" ht="21" x14ac:dyDescent="0.2">
      <c r="A7393" s="175" t="s">
        <v>4118</v>
      </c>
      <c r="B7393" s="174" t="s">
        <v>4117</v>
      </c>
      <c r="C7393" s="171" t="s">
        <v>4114</v>
      </c>
      <c r="D7393" s="171" t="s">
        <v>4113</v>
      </c>
      <c r="E7393" s="171" t="s">
        <v>4112</v>
      </c>
      <c r="F7393" s="182" t="s">
        <v>4116</v>
      </c>
      <c r="G7393" s="181" t="s">
        <v>4115</v>
      </c>
    </row>
    <row r="7394" spans="1:7" x14ac:dyDescent="0.2">
      <c r="A7394" s="162">
        <v>11</v>
      </c>
      <c r="B7394" s="128" t="s">
        <v>4146</v>
      </c>
      <c r="C7394" s="152">
        <v>8.56</v>
      </c>
      <c r="D7394" s="152">
        <v>18.649999999999999</v>
      </c>
      <c r="E7394" s="83">
        <v>117.99</v>
      </c>
      <c r="F7394" s="140">
        <v>0.20150000000000001</v>
      </c>
      <c r="G7394" s="161">
        <f>TRUNC(F7394*D7394,2)</f>
        <v>3.75</v>
      </c>
    </row>
    <row r="7395" spans="1:7" x14ac:dyDescent="0.2">
      <c r="A7395" s="149">
        <v>8</v>
      </c>
      <c r="B7395" s="138" t="s">
        <v>4141</v>
      </c>
      <c r="C7395" s="152">
        <v>5.65</v>
      </c>
      <c r="D7395" s="152">
        <v>12.31</v>
      </c>
      <c r="E7395" s="83">
        <v>117.99</v>
      </c>
      <c r="F7395" s="136">
        <v>0.20100000000000001</v>
      </c>
      <c r="G7395" s="161">
        <f>TRUNC(F7395*D7395,2)</f>
        <v>2.4700000000000002</v>
      </c>
    </row>
    <row r="7396" spans="1:7" x14ac:dyDescent="0.2">
      <c r="A7396" s="311" t="s">
        <v>4138</v>
      </c>
      <c r="B7396" s="311"/>
      <c r="C7396" s="311"/>
      <c r="D7396" s="311"/>
      <c r="E7396" s="311"/>
      <c r="F7396" s="311"/>
      <c r="G7396" s="155">
        <f>SUM(G7394:G7395)</f>
        <v>6.2200000000000006</v>
      </c>
    </row>
    <row r="7397" spans="1:7" x14ac:dyDescent="0.2">
      <c r="G7397" s="144"/>
    </row>
    <row r="7398" spans="1:7" ht="21" x14ac:dyDescent="0.2">
      <c r="A7398" s="175" t="s">
        <v>4118</v>
      </c>
      <c r="B7398" s="174" t="s">
        <v>4130</v>
      </c>
      <c r="C7398" s="171" t="s">
        <v>4129</v>
      </c>
      <c r="D7398" s="171" t="s">
        <v>4128</v>
      </c>
      <c r="E7398" s="171" t="s">
        <v>4116</v>
      </c>
      <c r="F7398" s="173" t="s">
        <v>4127</v>
      </c>
      <c r="G7398" s="144"/>
    </row>
    <row r="7399" spans="1:7" ht="22.5" x14ac:dyDescent="0.2">
      <c r="A7399" s="129" t="s">
        <v>3826</v>
      </c>
      <c r="B7399" s="128" t="s">
        <v>4410</v>
      </c>
      <c r="C7399" s="127" t="s">
        <v>555</v>
      </c>
      <c r="D7399" s="127">
        <v>336.64</v>
      </c>
      <c r="E7399" s="127" t="s">
        <v>3616</v>
      </c>
      <c r="F7399" s="127">
        <f>TRUNC(E7399*D7399,2)</f>
        <v>336.64</v>
      </c>
      <c r="G7399" s="144"/>
    </row>
    <row r="7400" spans="1:7" x14ac:dyDescent="0.2">
      <c r="A7400" s="311" t="s">
        <v>4125</v>
      </c>
      <c r="B7400" s="311"/>
      <c r="C7400" s="311"/>
      <c r="D7400" s="311"/>
      <c r="E7400" s="311"/>
      <c r="F7400" s="165">
        <f>F7399</f>
        <v>336.64</v>
      </c>
      <c r="G7400" s="144"/>
    </row>
    <row r="7401" spans="1:7" x14ac:dyDescent="0.2">
      <c r="G7401" s="144"/>
    </row>
    <row r="7402" spans="1:7" x14ac:dyDescent="0.2">
      <c r="A7402" s="312" t="s">
        <v>4124</v>
      </c>
      <c r="B7402" s="312"/>
      <c r="C7402" s="312"/>
      <c r="D7402" s="312"/>
      <c r="E7402" s="312"/>
      <c r="F7402" s="173">
        <f>F7400+G7396</f>
        <v>342.86</v>
      </c>
      <c r="G7402" s="144"/>
    </row>
    <row r="7403" spans="1:7" ht="12.75" customHeight="1" x14ac:dyDescent="0.2">
      <c r="A7403" s="312" t="s">
        <v>4742</v>
      </c>
      <c r="B7403" s="312"/>
      <c r="C7403" s="312"/>
      <c r="D7403" s="312"/>
      <c r="E7403" s="313"/>
      <c r="F7403" s="180">
        <f>TRUNC('compos apresentar'!F7402*bdi!$D$19,2)</f>
        <v>69.73</v>
      </c>
      <c r="G7403" s="144"/>
    </row>
    <row r="7404" spans="1:7" x14ac:dyDescent="0.2">
      <c r="A7404" s="312" t="s">
        <v>4123</v>
      </c>
      <c r="B7404" s="312"/>
      <c r="C7404" s="312"/>
      <c r="D7404" s="312"/>
      <c r="E7404" s="312"/>
      <c r="F7404" s="179">
        <f>SUM(F7402:F7403)</f>
        <v>412.59000000000003</v>
      </c>
      <c r="G7404" s="144"/>
    </row>
    <row r="7405" spans="1:7" x14ac:dyDescent="0.2">
      <c r="A7405" s="178"/>
      <c r="B7405" s="178"/>
      <c r="C7405" s="178"/>
      <c r="D7405" s="178"/>
      <c r="E7405" s="178"/>
      <c r="F7405" s="178"/>
      <c r="G7405" s="144"/>
    </row>
    <row r="7406" spans="1:7" ht="21" x14ac:dyDescent="0.2">
      <c r="A7406" s="314" t="s">
        <v>4409</v>
      </c>
      <c r="B7406" s="314"/>
      <c r="C7406" s="314"/>
      <c r="D7406" s="314"/>
      <c r="E7406" s="314"/>
      <c r="F7406" s="314"/>
      <c r="G7406" s="175" t="s">
        <v>4155</v>
      </c>
    </row>
    <row r="7407" spans="1:7" x14ac:dyDescent="0.2">
      <c r="G7407" s="144"/>
    </row>
    <row r="7408" spans="1:7" ht="21" x14ac:dyDescent="0.2">
      <c r="A7408" s="175" t="s">
        <v>4118</v>
      </c>
      <c r="B7408" s="174" t="s">
        <v>4117</v>
      </c>
      <c r="C7408" s="171" t="s">
        <v>4114</v>
      </c>
      <c r="D7408" s="171" t="s">
        <v>4113</v>
      </c>
      <c r="E7408" s="171" t="s">
        <v>4112</v>
      </c>
      <c r="F7408" s="182" t="s">
        <v>4116</v>
      </c>
      <c r="G7408" s="181" t="s">
        <v>4115</v>
      </c>
    </row>
    <row r="7409" spans="1:7" x14ac:dyDescent="0.2">
      <c r="A7409" s="162">
        <v>8</v>
      </c>
      <c r="B7409" s="128" t="s">
        <v>4141</v>
      </c>
      <c r="C7409" s="152">
        <v>5.65</v>
      </c>
      <c r="D7409" s="152">
        <v>12.31</v>
      </c>
      <c r="E7409" s="83">
        <v>117.99</v>
      </c>
      <c r="F7409" s="127">
        <v>0.65</v>
      </c>
      <c r="G7409" s="161">
        <f>TRUNC(F7409*D7409,2)</f>
        <v>8</v>
      </c>
    </row>
    <row r="7410" spans="1:7" x14ac:dyDescent="0.2">
      <c r="A7410" s="149">
        <v>11</v>
      </c>
      <c r="B7410" s="138" t="s">
        <v>4146</v>
      </c>
      <c r="C7410" s="152">
        <v>8.56</v>
      </c>
      <c r="D7410" s="152">
        <v>18.649999999999999</v>
      </c>
      <c r="E7410" s="83">
        <v>117.99</v>
      </c>
      <c r="F7410" s="137">
        <v>0.65600000000000003</v>
      </c>
      <c r="G7410" s="161">
        <f>TRUNC(F7410*D7410,2)</f>
        <v>12.23</v>
      </c>
    </row>
    <row r="7411" spans="1:7" x14ac:dyDescent="0.2">
      <c r="A7411" s="311" t="s">
        <v>4138</v>
      </c>
      <c r="B7411" s="311"/>
      <c r="C7411" s="311"/>
      <c r="D7411" s="311"/>
      <c r="E7411" s="311"/>
      <c r="F7411" s="311"/>
      <c r="G7411" s="155">
        <f>SUM(G7409:G7410)</f>
        <v>20.23</v>
      </c>
    </row>
    <row r="7412" spans="1:7" x14ac:dyDescent="0.2">
      <c r="G7412" s="144"/>
    </row>
    <row r="7413" spans="1:7" ht="21" x14ac:dyDescent="0.2">
      <c r="A7413" s="175" t="s">
        <v>4118</v>
      </c>
      <c r="B7413" s="174" t="s">
        <v>4130</v>
      </c>
      <c r="C7413" s="171" t="s">
        <v>4129</v>
      </c>
      <c r="D7413" s="171" t="s">
        <v>4128</v>
      </c>
      <c r="E7413" s="171" t="s">
        <v>4116</v>
      </c>
      <c r="F7413" s="173" t="s">
        <v>4127</v>
      </c>
      <c r="G7413" s="144"/>
    </row>
    <row r="7414" spans="1:7" x14ac:dyDescent="0.2">
      <c r="A7414" s="129" t="s">
        <v>4154</v>
      </c>
      <c r="B7414" s="128" t="s">
        <v>4153</v>
      </c>
      <c r="C7414" s="127" t="s">
        <v>3290</v>
      </c>
      <c r="D7414" s="137">
        <v>0.38</v>
      </c>
      <c r="E7414" s="127" t="s">
        <v>3930</v>
      </c>
      <c r="F7414" s="127">
        <f>TRUNC(E7414*D7414,2)</f>
        <v>7.0000000000000007E-2</v>
      </c>
      <c r="G7414" s="144"/>
    </row>
    <row r="7415" spans="1:7" x14ac:dyDescent="0.2">
      <c r="A7415" s="139" t="s">
        <v>3825</v>
      </c>
      <c r="B7415" s="138" t="s">
        <v>3824</v>
      </c>
      <c r="C7415" s="137" t="s">
        <v>3287</v>
      </c>
      <c r="D7415" s="137">
        <v>122.22</v>
      </c>
      <c r="E7415" s="137">
        <v>1</v>
      </c>
      <c r="F7415" s="127">
        <f>TRUNC(E7415*D7415,2)</f>
        <v>122.22</v>
      </c>
      <c r="G7415" s="144"/>
    </row>
    <row r="7416" spans="1:7" x14ac:dyDescent="0.2">
      <c r="A7416" s="311" t="s">
        <v>4125</v>
      </c>
      <c r="B7416" s="311"/>
      <c r="C7416" s="311"/>
      <c r="D7416" s="311"/>
      <c r="E7416" s="311"/>
      <c r="F7416" s="165">
        <f>SUM(F7414:F7415)</f>
        <v>122.28999999999999</v>
      </c>
      <c r="G7416" s="144"/>
    </row>
    <row r="7417" spans="1:7" x14ac:dyDescent="0.2">
      <c r="G7417" s="144"/>
    </row>
    <row r="7418" spans="1:7" x14ac:dyDescent="0.2">
      <c r="A7418" s="312" t="s">
        <v>4124</v>
      </c>
      <c r="B7418" s="312"/>
      <c r="C7418" s="312"/>
      <c r="D7418" s="312"/>
      <c r="E7418" s="312"/>
      <c r="F7418" s="173">
        <f>F7416+G7411</f>
        <v>142.51999999999998</v>
      </c>
      <c r="G7418" s="144"/>
    </row>
    <row r="7419" spans="1:7" ht="12.75" customHeight="1" x14ac:dyDescent="0.2">
      <c r="A7419" s="312" t="s">
        <v>4742</v>
      </c>
      <c r="B7419" s="312"/>
      <c r="C7419" s="312"/>
      <c r="D7419" s="312"/>
      <c r="E7419" s="313"/>
      <c r="F7419" s="180">
        <f>TRUNC('compos apresentar'!F7418*bdi!$D$19,2)</f>
        <v>28.98</v>
      </c>
      <c r="G7419" s="144"/>
    </row>
    <row r="7420" spans="1:7" x14ac:dyDescent="0.2">
      <c r="A7420" s="312" t="s">
        <v>4123</v>
      </c>
      <c r="B7420" s="312"/>
      <c r="C7420" s="312"/>
      <c r="D7420" s="312"/>
      <c r="E7420" s="312"/>
      <c r="F7420" s="179">
        <f>SUM(F7418:F7419)</f>
        <v>171.49999999999997</v>
      </c>
      <c r="G7420" s="144"/>
    </row>
    <row r="7421" spans="1:7" x14ac:dyDescent="0.2">
      <c r="A7421" s="178"/>
      <c r="B7421" s="178"/>
      <c r="C7421" s="178"/>
      <c r="D7421" s="178"/>
      <c r="E7421" s="178"/>
      <c r="F7421" s="178"/>
      <c r="G7421" s="144"/>
    </row>
    <row r="7422" spans="1:7" ht="25.15" customHeight="1" x14ac:dyDescent="0.2">
      <c r="A7422" s="314" t="s">
        <v>4408</v>
      </c>
      <c r="B7422" s="314"/>
      <c r="C7422" s="314"/>
      <c r="D7422" s="314"/>
      <c r="E7422" s="314"/>
      <c r="F7422" s="314"/>
      <c r="G7422" s="175" t="s">
        <v>4131</v>
      </c>
    </row>
    <row r="7423" spans="1:7" x14ac:dyDescent="0.2">
      <c r="G7423" s="144"/>
    </row>
    <row r="7424" spans="1:7" ht="21" x14ac:dyDescent="0.2">
      <c r="A7424" s="175" t="s">
        <v>4118</v>
      </c>
      <c r="B7424" s="174" t="s">
        <v>4117</v>
      </c>
      <c r="C7424" s="171" t="s">
        <v>4114</v>
      </c>
      <c r="D7424" s="171" t="s">
        <v>4113</v>
      </c>
      <c r="E7424" s="171" t="s">
        <v>4112</v>
      </c>
      <c r="F7424" s="182" t="s">
        <v>4116</v>
      </c>
      <c r="G7424" s="181" t="s">
        <v>4115</v>
      </c>
    </row>
    <row r="7425" spans="1:7" x14ac:dyDescent="0.2">
      <c r="A7425" s="162">
        <v>8</v>
      </c>
      <c r="B7425" s="128" t="s">
        <v>4141</v>
      </c>
      <c r="C7425" s="152">
        <v>5.65</v>
      </c>
      <c r="D7425" s="152">
        <v>12.31</v>
      </c>
      <c r="E7425" s="83">
        <v>117.99</v>
      </c>
      <c r="F7425" s="127">
        <v>0.65</v>
      </c>
      <c r="G7425" s="161">
        <f>TRUNC(F7425*D7425,2)</f>
        <v>8</v>
      </c>
    </row>
    <row r="7426" spans="1:7" x14ac:dyDescent="0.2">
      <c r="A7426" s="149">
        <v>25</v>
      </c>
      <c r="B7426" s="138" t="s">
        <v>3809</v>
      </c>
      <c r="C7426" s="152">
        <v>8.69</v>
      </c>
      <c r="D7426" s="152">
        <v>18.940000000000001</v>
      </c>
      <c r="E7426" s="83">
        <v>117.99</v>
      </c>
      <c r="F7426" s="137">
        <v>0.6341</v>
      </c>
      <c r="G7426" s="161">
        <f>TRUNC(F7426*D7426,2)</f>
        <v>12</v>
      </c>
    </row>
    <row r="7427" spans="1:7" x14ac:dyDescent="0.2">
      <c r="A7427" s="311" t="s">
        <v>4138</v>
      </c>
      <c r="B7427" s="311"/>
      <c r="C7427" s="311"/>
      <c r="D7427" s="311"/>
      <c r="E7427" s="311"/>
      <c r="F7427" s="311"/>
      <c r="G7427" s="155">
        <f>SUM(G7425:G7426)</f>
        <v>20</v>
      </c>
    </row>
    <row r="7428" spans="1:7" x14ac:dyDescent="0.2">
      <c r="G7428" s="144"/>
    </row>
    <row r="7429" spans="1:7" ht="21" x14ac:dyDescent="0.2">
      <c r="A7429" s="175" t="s">
        <v>4118</v>
      </c>
      <c r="B7429" s="174" t="s">
        <v>4130</v>
      </c>
      <c r="C7429" s="171" t="s">
        <v>4129</v>
      </c>
      <c r="D7429" s="171" t="s">
        <v>4128</v>
      </c>
      <c r="E7429" s="171" t="s">
        <v>4116</v>
      </c>
      <c r="F7429" s="173" t="s">
        <v>4127</v>
      </c>
      <c r="G7429" s="144"/>
    </row>
    <row r="7430" spans="1:7" x14ac:dyDescent="0.2">
      <c r="A7430" s="129">
        <v>1541</v>
      </c>
      <c r="B7430" s="128" t="s">
        <v>3402</v>
      </c>
      <c r="C7430" s="127" t="s">
        <v>3353</v>
      </c>
      <c r="D7430" s="137">
        <v>43.37</v>
      </c>
      <c r="E7430" s="129">
        <v>1.1022000000000001</v>
      </c>
      <c r="F7430" s="127">
        <f>TRUNC(E7430*D7430,2)</f>
        <v>47.8</v>
      </c>
      <c r="G7430" s="144"/>
    </row>
    <row r="7431" spans="1:7" x14ac:dyDescent="0.2">
      <c r="A7431" s="129">
        <v>2974</v>
      </c>
      <c r="B7431" s="128" t="s">
        <v>3401</v>
      </c>
      <c r="C7431" s="127" t="s">
        <v>3348</v>
      </c>
      <c r="D7431" s="137">
        <v>18.11</v>
      </c>
      <c r="E7431" s="129">
        <v>0.61499999999999999</v>
      </c>
      <c r="F7431" s="127">
        <f>TRUNC(E7431*D7431,2)</f>
        <v>11.13</v>
      </c>
      <c r="G7431" s="144"/>
    </row>
    <row r="7432" spans="1:7" x14ac:dyDescent="0.2">
      <c r="A7432" s="139">
        <v>2975</v>
      </c>
      <c r="B7432" s="138" t="s">
        <v>3400</v>
      </c>
      <c r="C7432" s="137" t="s">
        <v>3356</v>
      </c>
      <c r="D7432" s="137">
        <v>7.14</v>
      </c>
      <c r="E7432" s="139">
        <v>0.26</v>
      </c>
      <c r="F7432" s="127">
        <f>TRUNC(E7432*D7432,2)</f>
        <v>1.85</v>
      </c>
      <c r="G7432" s="144"/>
    </row>
    <row r="7433" spans="1:7" x14ac:dyDescent="0.2">
      <c r="A7433" s="311" t="s">
        <v>4125</v>
      </c>
      <c r="B7433" s="311"/>
      <c r="C7433" s="311"/>
      <c r="D7433" s="311"/>
      <c r="E7433" s="311"/>
      <c r="F7433" s="165">
        <f>SUM(F7430:F7432)</f>
        <v>60.78</v>
      </c>
      <c r="G7433" s="144"/>
    </row>
    <row r="7434" spans="1:7" x14ac:dyDescent="0.2">
      <c r="G7434" s="144"/>
    </row>
    <row r="7435" spans="1:7" x14ac:dyDescent="0.2">
      <c r="A7435" s="312" t="s">
        <v>4124</v>
      </c>
      <c r="B7435" s="312"/>
      <c r="C7435" s="312"/>
      <c r="D7435" s="312"/>
      <c r="E7435" s="312"/>
      <c r="F7435" s="173">
        <f>F7433+G7427</f>
        <v>80.78</v>
      </c>
      <c r="G7435" s="144"/>
    </row>
    <row r="7436" spans="1:7" ht="12.75" customHeight="1" x14ac:dyDescent="0.2">
      <c r="A7436" s="312" t="s">
        <v>4742</v>
      </c>
      <c r="B7436" s="312"/>
      <c r="C7436" s="312"/>
      <c r="D7436" s="312"/>
      <c r="E7436" s="313"/>
      <c r="F7436" s="180">
        <f>TRUNC('compos apresentar'!F7435*bdi!$D$19,2)</f>
        <v>16.43</v>
      </c>
      <c r="G7436" s="144"/>
    </row>
    <row r="7437" spans="1:7" x14ac:dyDescent="0.2">
      <c r="A7437" s="312" t="s">
        <v>4123</v>
      </c>
      <c r="B7437" s="312"/>
      <c r="C7437" s="312"/>
      <c r="D7437" s="312"/>
      <c r="E7437" s="312"/>
      <c r="F7437" s="179">
        <f>SUM(F7435:F7436)</f>
        <v>97.210000000000008</v>
      </c>
      <c r="G7437" s="144"/>
    </row>
    <row r="7438" spans="1:7" x14ac:dyDescent="0.2">
      <c r="A7438" s="178"/>
      <c r="B7438" s="178"/>
      <c r="C7438" s="178"/>
      <c r="D7438" s="178"/>
      <c r="E7438" s="178"/>
      <c r="F7438" s="178"/>
      <c r="G7438" s="144"/>
    </row>
    <row r="7439" spans="1:7" ht="25.15" customHeight="1" x14ac:dyDescent="0.2">
      <c r="A7439" s="314" t="s">
        <v>4407</v>
      </c>
      <c r="B7439" s="314"/>
      <c r="C7439" s="314"/>
      <c r="D7439" s="314"/>
      <c r="E7439" s="314"/>
      <c r="F7439" s="314"/>
      <c r="G7439" s="175" t="s">
        <v>4196</v>
      </c>
    </row>
    <row r="7440" spans="1:7" x14ac:dyDescent="0.2">
      <c r="G7440" s="144"/>
    </row>
    <row r="7441" spans="1:7" ht="21" x14ac:dyDescent="0.2">
      <c r="A7441" s="175" t="s">
        <v>4118</v>
      </c>
      <c r="B7441" s="174" t="s">
        <v>4117</v>
      </c>
      <c r="C7441" s="171" t="s">
        <v>4114</v>
      </c>
      <c r="D7441" s="171" t="s">
        <v>4113</v>
      </c>
      <c r="E7441" s="171" t="s">
        <v>4112</v>
      </c>
      <c r="F7441" s="182" t="s">
        <v>4116</v>
      </c>
      <c r="G7441" s="181" t="s">
        <v>4115</v>
      </c>
    </row>
    <row r="7442" spans="1:7" x14ac:dyDescent="0.2">
      <c r="A7442" s="162">
        <v>11</v>
      </c>
      <c r="B7442" s="128" t="s">
        <v>3956</v>
      </c>
      <c r="C7442" s="152">
        <v>8.56</v>
      </c>
      <c r="D7442" s="152">
        <v>18.649999999999999</v>
      </c>
      <c r="E7442" s="83">
        <v>117.99</v>
      </c>
      <c r="F7442" s="140">
        <v>0.152</v>
      </c>
      <c r="G7442" s="161">
        <f>TRUNC(F7442*D7442,2)</f>
        <v>2.83</v>
      </c>
    </row>
    <row r="7443" spans="1:7" x14ac:dyDescent="0.2">
      <c r="A7443" s="149">
        <v>8</v>
      </c>
      <c r="B7443" s="138" t="s">
        <v>4141</v>
      </c>
      <c r="C7443" s="152">
        <v>5.65</v>
      </c>
      <c r="D7443" s="152">
        <v>12.31</v>
      </c>
      <c r="E7443" s="83">
        <v>117.99</v>
      </c>
      <c r="F7443" s="136">
        <v>0.15</v>
      </c>
      <c r="G7443" s="161">
        <f>TRUNC(F7443*D7443,2)</f>
        <v>1.84</v>
      </c>
    </row>
    <row r="7444" spans="1:7" x14ac:dyDescent="0.2">
      <c r="A7444" s="311" t="s">
        <v>4138</v>
      </c>
      <c r="B7444" s="311"/>
      <c r="C7444" s="311"/>
      <c r="D7444" s="311"/>
      <c r="E7444" s="311"/>
      <c r="F7444" s="311"/>
      <c r="G7444" s="155">
        <f>SUM(G7442:G7443)</f>
        <v>4.67</v>
      </c>
    </row>
    <row r="7445" spans="1:7" x14ac:dyDescent="0.2">
      <c r="G7445" s="144"/>
    </row>
    <row r="7446" spans="1:7" ht="21" x14ac:dyDescent="0.2">
      <c r="A7446" s="175" t="s">
        <v>4118</v>
      </c>
      <c r="B7446" s="174" t="s">
        <v>4130</v>
      </c>
      <c r="C7446" s="171" t="s">
        <v>4129</v>
      </c>
      <c r="D7446" s="171" t="s">
        <v>4128</v>
      </c>
      <c r="E7446" s="171" t="s">
        <v>4116</v>
      </c>
      <c r="F7446" s="173" t="s">
        <v>4127</v>
      </c>
      <c r="G7446" s="144"/>
    </row>
    <row r="7447" spans="1:7" ht="22.5" x14ac:dyDescent="0.2">
      <c r="A7447" s="129" t="s">
        <v>4406</v>
      </c>
      <c r="B7447" s="128" t="s">
        <v>4405</v>
      </c>
      <c r="C7447" s="127" t="s">
        <v>2360</v>
      </c>
      <c r="D7447" s="127">
        <v>54.33</v>
      </c>
      <c r="E7447" s="127">
        <v>1</v>
      </c>
      <c r="F7447" s="127">
        <f>TRUNC(E7447*D7447,2)</f>
        <v>54.33</v>
      </c>
      <c r="G7447" s="144"/>
    </row>
    <row r="7448" spans="1:7" x14ac:dyDescent="0.2">
      <c r="A7448" s="311" t="s">
        <v>4125</v>
      </c>
      <c r="B7448" s="311"/>
      <c r="C7448" s="311"/>
      <c r="D7448" s="311"/>
      <c r="E7448" s="311"/>
      <c r="F7448" s="165">
        <f>F7447</f>
        <v>54.33</v>
      </c>
      <c r="G7448" s="144"/>
    </row>
    <row r="7449" spans="1:7" x14ac:dyDescent="0.2">
      <c r="G7449" s="144"/>
    </row>
    <row r="7450" spans="1:7" x14ac:dyDescent="0.2">
      <c r="A7450" s="312" t="s">
        <v>4124</v>
      </c>
      <c r="B7450" s="312"/>
      <c r="C7450" s="312"/>
      <c r="D7450" s="312"/>
      <c r="E7450" s="312"/>
      <c r="F7450" s="173">
        <f>F7448+G7444</f>
        <v>59</v>
      </c>
      <c r="G7450" s="144"/>
    </row>
    <row r="7451" spans="1:7" ht="12.75" customHeight="1" x14ac:dyDescent="0.2">
      <c r="A7451" s="312" t="s">
        <v>4742</v>
      </c>
      <c r="B7451" s="312"/>
      <c r="C7451" s="312"/>
      <c r="D7451" s="312"/>
      <c r="E7451" s="313"/>
      <c r="F7451" s="180">
        <f>TRUNC('compos apresentar'!F7450*bdi!$D$19,2)</f>
        <v>12</v>
      </c>
      <c r="G7451" s="144"/>
    </row>
    <row r="7452" spans="1:7" x14ac:dyDescent="0.2">
      <c r="A7452" s="312" t="s">
        <v>4123</v>
      </c>
      <c r="B7452" s="312"/>
      <c r="C7452" s="312"/>
      <c r="D7452" s="312"/>
      <c r="E7452" s="312"/>
      <c r="F7452" s="179">
        <f>SUM(F7450:F7451)</f>
        <v>71</v>
      </c>
      <c r="G7452" s="144"/>
    </row>
    <row r="7453" spans="1:7" x14ac:dyDescent="0.2">
      <c r="A7453" s="178"/>
      <c r="B7453" s="178"/>
      <c r="C7453" s="178"/>
      <c r="D7453" s="178"/>
      <c r="E7453" s="178"/>
      <c r="F7453" s="178"/>
      <c r="G7453" s="144"/>
    </row>
    <row r="7454" spans="1:7" ht="22.15" customHeight="1" x14ac:dyDescent="0.2">
      <c r="A7454" s="314" t="s">
        <v>4404</v>
      </c>
      <c r="B7454" s="314"/>
      <c r="C7454" s="314"/>
      <c r="D7454" s="314"/>
      <c r="E7454" s="314"/>
      <c r="F7454" s="314"/>
      <c r="G7454" s="175" t="s">
        <v>4196</v>
      </c>
    </row>
    <row r="7455" spans="1:7" x14ac:dyDescent="0.2">
      <c r="G7455" s="144"/>
    </row>
    <row r="7456" spans="1:7" ht="21" x14ac:dyDescent="0.2">
      <c r="A7456" s="175" t="s">
        <v>4118</v>
      </c>
      <c r="B7456" s="174" t="s">
        <v>4117</v>
      </c>
      <c r="C7456" s="171" t="s">
        <v>4114</v>
      </c>
      <c r="D7456" s="171" t="s">
        <v>4113</v>
      </c>
      <c r="E7456" s="171" t="s">
        <v>4112</v>
      </c>
      <c r="F7456" s="182" t="s">
        <v>4116</v>
      </c>
      <c r="G7456" s="181" t="s">
        <v>4115</v>
      </c>
    </row>
    <row r="7457" spans="1:7" x14ac:dyDescent="0.2">
      <c r="A7457" s="162">
        <v>11</v>
      </c>
      <c r="B7457" s="128" t="s">
        <v>3956</v>
      </c>
      <c r="C7457" s="152">
        <v>8.56</v>
      </c>
      <c r="D7457" s="152">
        <v>18.649999999999999</v>
      </c>
      <c r="E7457" s="83">
        <v>117.99</v>
      </c>
      <c r="F7457" s="140">
        <v>0.152</v>
      </c>
      <c r="G7457" s="161">
        <f>TRUNC(F7457*D7457,2)</f>
        <v>2.83</v>
      </c>
    </row>
    <row r="7458" spans="1:7" x14ac:dyDescent="0.2">
      <c r="A7458" s="149">
        <v>8</v>
      </c>
      <c r="B7458" s="138" t="s">
        <v>4141</v>
      </c>
      <c r="C7458" s="152">
        <v>5.65</v>
      </c>
      <c r="D7458" s="152">
        <v>12.31</v>
      </c>
      <c r="E7458" s="83">
        <v>117.99</v>
      </c>
      <c r="F7458" s="136">
        <v>0.15</v>
      </c>
      <c r="G7458" s="161">
        <f>TRUNC(F7458*D7458,2)</f>
        <v>1.84</v>
      </c>
    </row>
    <row r="7459" spans="1:7" x14ac:dyDescent="0.2">
      <c r="A7459" s="311" t="s">
        <v>4138</v>
      </c>
      <c r="B7459" s="311"/>
      <c r="C7459" s="311"/>
      <c r="D7459" s="311"/>
      <c r="E7459" s="311"/>
      <c r="F7459" s="311"/>
      <c r="G7459" s="155">
        <f>SUM(G7457:G7458)</f>
        <v>4.67</v>
      </c>
    </row>
    <row r="7460" spans="1:7" x14ac:dyDescent="0.2">
      <c r="G7460" s="144"/>
    </row>
    <row r="7461" spans="1:7" ht="21" x14ac:dyDescent="0.2">
      <c r="A7461" s="175" t="s">
        <v>4118</v>
      </c>
      <c r="B7461" s="174" t="s">
        <v>4130</v>
      </c>
      <c r="C7461" s="171" t="s">
        <v>4129</v>
      </c>
      <c r="D7461" s="171" t="s">
        <v>4128</v>
      </c>
      <c r="E7461" s="171" t="s">
        <v>4116</v>
      </c>
      <c r="F7461" s="173" t="s">
        <v>4127</v>
      </c>
      <c r="G7461" s="144"/>
    </row>
    <row r="7462" spans="1:7" ht="22.5" x14ac:dyDescent="0.2">
      <c r="A7462" s="129" t="s">
        <v>4403</v>
      </c>
      <c r="B7462" s="128" t="s">
        <v>4402</v>
      </c>
      <c r="C7462" s="127" t="s">
        <v>2360</v>
      </c>
      <c r="D7462" s="127">
        <v>39.729999999999997</v>
      </c>
      <c r="E7462" s="127">
        <v>1</v>
      </c>
      <c r="F7462" s="127">
        <f>TRUNC(E7462*D7462,2)</f>
        <v>39.729999999999997</v>
      </c>
      <c r="G7462" s="144"/>
    </row>
    <row r="7463" spans="1:7" x14ac:dyDescent="0.2">
      <c r="A7463" s="311" t="s">
        <v>4125</v>
      </c>
      <c r="B7463" s="311"/>
      <c r="C7463" s="311"/>
      <c r="D7463" s="311"/>
      <c r="E7463" s="311"/>
      <c r="F7463" s="165">
        <f>F7462</f>
        <v>39.729999999999997</v>
      </c>
      <c r="G7463" s="144"/>
    </row>
    <row r="7464" spans="1:7" x14ac:dyDescent="0.2">
      <c r="G7464" s="144"/>
    </row>
    <row r="7465" spans="1:7" x14ac:dyDescent="0.2">
      <c r="A7465" s="312" t="s">
        <v>4124</v>
      </c>
      <c r="B7465" s="312"/>
      <c r="C7465" s="312"/>
      <c r="D7465" s="312"/>
      <c r="E7465" s="312"/>
      <c r="F7465" s="173">
        <f>F7463+G7459</f>
        <v>44.4</v>
      </c>
      <c r="G7465" s="144"/>
    </row>
    <row r="7466" spans="1:7" ht="12.75" customHeight="1" x14ac:dyDescent="0.2">
      <c r="A7466" s="312" t="s">
        <v>4742</v>
      </c>
      <c r="B7466" s="312"/>
      <c r="C7466" s="312"/>
      <c r="D7466" s="312"/>
      <c r="E7466" s="313"/>
      <c r="F7466" s="180">
        <f>TRUNC('compos apresentar'!F7465*bdi!$D$19,2)</f>
        <v>9.0299999999999994</v>
      </c>
      <c r="G7466" s="144"/>
    </row>
    <row r="7467" spans="1:7" x14ac:dyDescent="0.2">
      <c r="A7467" s="312" t="s">
        <v>4123</v>
      </c>
      <c r="B7467" s="312"/>
      <c r="C7467" s="312"/>
      <c r="D7467" s="312"/>
      <c r="E7467" s="312"/>
      <c r="F7467" s="179">
        <f>SUM(F7465:F7466)</f>
        <v>53.43</v>
      </c>
      <c r="G7467" s="144"/>
    </row>
    <row r="7468" spans="1:7" x14ac:dyDescent="0.2">
      <c r="A7468" s="178"/>
      <c r="B7468" s="178"/>
      <c r="C7468" s="178"/>
      <c r="D7468" s="178"/>
      <c r="E7468" s="178"/>
      <c r="F7468" s="178"/>
      <c r="G7468" s="144"/>
    </row>
    <row r="7469" spans="1:7" x14ac:dyDescent="0.2">
      <c r="G7469" s="144"/>
    </row>
    <row r="7470" spans="1:7" ht="36.6" customHeight="1" x14ac:dyDescent="0.2">
      <c r="A7470" s="316" t="s">
        <v>4397</v>
      </c>
      <c r="B7470" s="316"/>
      <c r="C7470" s="316"/>
      <c r="D7470" s="316"/>
      <c r="E7470" s="316"/>
      <c r="F7470" s="316"/>
      <c r="G7470" s="175" t="s">
        <v>4131</v>
      </c>
    </row>
    <row r="7471" spans="1:7" x14ac:dyDescent="0.2">
      <c r="G7471" s="144"/>
    </row>
    <row r="7472" spans="1:7" ht="21" x14ac:dyDescent="0.2">
      <c r="A7472" s="175" t="s">
        <v>4118</v>
      </c>
      <c r="B7472" s="174" t="s">
        <v>4117</v>
      </c>
      <c r="C7472" s="171" t="s">
        <v>4114</v>
      </c>
      <c r="D7472" s="171" t="s">
        <v>4113</v>
      </c>
      <c r="E7472" s="171" t="s">
        <v>4112</v>
      </c>
      <c r="F7472" s="182" t="s">
        <v>4116</v>
      </c>
      <c r="G7472" s="181" t="s">
        <v>4115</v>
      </c>
    </row>
    <row r="7473" spans="1:7" x14ac:dyDescent="0.2">
      <c r="A7473" s="162">
        <v>5</v>
      </c>
      <c r="B7473" s="128" t="s">
        <v>4140</v>
      </c>
      <c r="C7473" s="148">
        <v>5.12</v>
      </c>
      <c r="D7473" s="148">
        <v>11.16</v>
      </c>
      <c r="E7473" s="83">
        <v>117.99</v>
      </c>
      <c r="F7473" s="127">
        <v>12.243</v>
      </c>
      <c r="G7473" s="161">
        <f>TRUNC(F7473*D7473,2)</f>
        <v>136.63</v>
      </c>
    </row>
    <row r="7474" spans="1:7" x14ac:dyDescent="0.2">
      <c r="A7474" s="311" t="s">
        <v>4138</v>
      </c>
      <c r="B7474" s="311"/>
      <c r="C7474" s="311"/>
      <c r="D7474" s="311"/>
      <c r="E7474" s="311"/>
      <c r="F7474" s="311"/>
      <c r="G7474" s="155">
        <f>G7473</f>
        <v>136.63</v>
      </c>
    </row>
    <row r="7475" spans="1:7" x14ac:dyDescent="0.2">
      <c r="G7475" s="144"/>
    </row>
    <row r="7476" spans="1:7" ht="21" x14ac:dyDescent="0.2">
      <c r="A7476" s="175" t="s">
        <v>4118</v>
      </c>
      <c r="B7476" s="174" t="s">
        <v>4130</v>
      </c>
      <c r="C7476" s="171" t="s">
        <v>4129</v>
      </c>
      <c r="D7476" s="171" t="s">
        <v>4128</v>
      </c>
      <c r="E7476" s="171" t="s">
        <v>4116</v>
      </c>
      <c r="F7476" s="173" t="s">
        <v>4127</v>
      </c>
      <c r="G7476" s="144"/>
    </row>
    <row r="7477" spans="1:7" ht="33.75" x14ac:dyDescent="0.2">
      <c r="A7477" s="129">
        <v>2872</v>
      </c>
      <c r="B7477" s="128" t="s">
        <v>3889</v>
      </c>
      <c r="C7477" s="127" t="s">
        <v>3561</v>
      </c>
      <c r="D7477" s="127">
        <v>40.33</v>
      </c>
      <c r="E7477" s="127">
        <v>3.2347000000000001</v>
      </c>
      <c r="F7477" s="127">
        <f>TRUNC(E7477*D7477,2)</f>
        <v>130.44999999999999</v>
      </c>
      <c r="G7477" s="144"/>
    </row>
    <row r="7478" spans="1:7" x14ac:dyDescent="0.2">
      <c r="A7478" s="311" t="s">
        <v>4125</v>
      </c>
      <c r="B7478" s="311"/>
      <c r="C7478" s="311"/>
      <c r="D7478" s="311"/>
      <c r="E7478" s="311"/>
      <c r="F7478" s="165">
        <f>F7477</f>
        <v>130.44999999999999</v>
      </c>
      <c r="G7478" s="144"/>
    </row>
    <row r="7479" spans="1:7" x14ac:dyDescent="0.2">
      <c r="G7479" s="144"/>
    </row>
    <row r="7480" spans="1:7" x14ac:dyDescent="0.2">
      <c r="A7480" s="312" t="s">
        <v>4124</v>
      </c>
      <c r="B7480" s="312"/>
      <c r="C7480" s="312"/>
      <c r="D7480" s="312"/>
      <c r="E7480" s="312"/>
      <c r="F7480" s="173">
        <f>F7478+G7474</f>
        <v>267.08</v>
      </c>
      <c r="G7480" s="144"/>
    </row>
    <row r="7481" spans="1:7" ht="12.75" customHeight="1" x14ac:dyDescent="0.2">
      <c r="A7481" s="312" t="s">
        <v>4742</v>
      </c>
      <c r="B7481" s="312"/>
      <c r="C7481" s="312"/>
      <c r="D7481" s="312"/>
      <c r="E7481" s="313"/>
      <c r="F7481" s="180">
        <f>TRUNC('compos apresentar'!F7480*bdi!$D$19,2)</f>
        <v>54.32</v>
      </c>
      <c r="G7481" s="144"/>
    </row>
    <row r="7482" spans="1:7" x14ac:dyDescent="0.2">
      <c r="A7482" s="312" t="s">
        <v>4123</v>
      </c>
      <c r="B7482" s="312"/>
      <c r="C7482" s="312"/>
      <c r="D7482" s="312"/>
      <c r="E7482" s="312"/>
      <c r="F7482" s="179">
        <f>SUM(F7480:F7481)</f>
        <v>321.39999999999998</v>
      </c>
      <c r="G7482" s="144"/>
    </row>
    <row r="7483" spans="1:7" x14ac:dyDescent="0.2">
      <c r="A7483" s="178"/>
      <c r="B7483" s="178"/>
      <c r="C7483" s="178"/>
      <c r="D7483" s="178"/>
      <c r="E7483" s="178"/>
      <c r="F7483" s="178"/>
      <c r="G7483" s="144"/>
    </row>
    <row r="7484" spans="1:7" x14ac:dyDescent="0.2">
      <c r="A7484" s="178"/>
      <c r="B7484" s="178"/>
      <c r="C7484" s="178"/>
      <c r="D7484" s="178"/>
      <c r="E7484" s="178"/>
      <c r="F7484" s="178"/>
      <c r="G7484" s="144"/>
    </row>
    <row r="7485" spans="1:7" ht="25.15" customHeight="1" x14ac:dyDescent="0.2">
      <c r="A7485" s="314" t="s">
        <v>4396</v>
      </c>
      <c r="B7485" s="314"/>
      <c r="C7485" s="314"/>
      <c r="D7485" s="314"/>
      <c r="E7485" s="314"/>
      <c r="F7485" s="314"/>
      <c r="G7485" s="175" t="s">
        <v>4395</v>
      </c>
    </row>
    <row r="7486" spans="1:7" x14ac:dyDescent="0.2">
      <c r="G7486" s="144"/>
    </row>
    <row r="7487" spans="1:7" ht="21" x14ac:dyDescent="0.2">
      <c r="A7487" s="175" t="s">
        <v>4118</v>
      </c>
      <c r="B7487" s="174" t="s">
        <v>4117</v>
      </c>
      <c r="C7487" s="171" t="s">
        <v>4114</v>
      </c>
      <c r="D7487" s="171" t="s">
        <v>4113</v>
      </c>
      <c r="E7487" s="171" t="s">
        <v>4112</v>
      </c>
      <c r="F7487" s="182" t="s">
        <v>4116</v>
      </c>
      <c r="G7487" s="181" t="s">
        <v>4115</v>
      </c>
    </row>
    <row r="7488" spans="1:7" x14ac:dyDescent="0.2">
      <c r="A7488" s="162">
        <v>5</v>
      </c>
      <c r="B7488" s="128" t="s">
        <v>3745</v>
      </c>
      <c r="C7488" s="152">
        <v>5.12</v>
      </c>
      <c r="D7488" s="152">
        <v>11.16</v>
      </c>
      <c r="E7488" s="83">
        <v>117.99</v>
      </c>
      <c r="F7488" s="129">
        <v>1.2949999999999999</v>
      </c>
      <c r="G7488" s="161">
        <f>TRUNC(F7488*D7488,2)</f>
        <v>14.45</v>
      </c>
    </row>
    <row r="7489" spans="1:7" x14ac:dyDescent="0.2">
      <c r="A7489" s="149">
        <v>4</v>
      </c>
      <c r="B7489" s="138" t="s">
        <v>3794</v>
      </c>
      <c r="C7489" s="152">
        <v>8.56</v>
      </c>
      <c r="D7489" s="152">
        <v>18.649999999999999</v>
      </c>
      <c r="E7489" s="83">
        <v>117.99</v>
      </c>
      <c r="F7489" s="139">
        <v>1.3149999999999999</v>
      </c>
      <c r="G7489" s="161">
        <f>TRUNC(F7489*D7489,2)</f>
        <v>24.52</v>
      </c>
    </row>
    <row r="7490" spans="1:7" x14ac:dyDescent="0.2">
      <c r="A7490" s="311" t="s">
        <v>4138</v>
      </c>
      <c r="B7490" s="311"/>
      <c r="C7490" s="311"/>
      <c r="D7490" s="311"/>
      <c r="E7490" s="311"/>
      <c r="F7490" s="311"/>
      <c r="G7490" s="155">
        <f>SUM(G7488:G7489)</f>
        <v>38.97</v>
      </c>
    </row>
    <row r="7491" spans="1:7" x14ac:dyDescent="0.2">
      <c r="G7491" s="144"/>
    </row>
    <row r="7492" spans="1:7" ht="21" x14ac:dyDescent="0.2">
      <c r="A7492" s="175" t="s">
        <v>4118</v>
      </c>
      <c r="B7492" s="174" t="s">
        <v>4130</v>
      </c>
      <c r="C7492" s="171" t="s">
        <v>4129</v>
      </c>
      <c r="D7492" s="171" t="s">
        <v>4128</v>
      </c>
      <c r="E7492" s="171" t="s">
        <v>4116</v>
      </c>
      <c r="F7492" s="173" t="s">
        <v>4127</v>
      </c>
      <c r="G7492" s="144"/>
    </row>
    <row r="7493" spans="1:7" x14ac:dyDescent="0.2">
      <c r="A7493" s="129">
        <v>104</v>
      </c>
      <c r="B7493" s="128" t="s">
        <v>3327</v>
      </c>
      <c r="C7493" s="127" t="s">
        <v>3285</v>
      </c>
      <c r="D7493" s="127">
        <v>146.28</v>
      </c>
      <c r="E7493" s="140">
        <v>5.6099999999999997E-2</v>
      </c>
      <c r="F7493" s="127">
        <f>TRUNC(E7493*D7493,2)</f>
        <v>8.1999999999999993</v>
      </c>
      <c r="G7493" s="144"/>
    </row>
    <row r="7494" spans="1:7" x14ac:dyDescent="0.2">
      <c r="A7494" s="129">
        <v>1215</v>
      </c>
      <c r="B7494" s="128" t="s">
        <v>3293</v>
      </c>
      <c r="C7494" s="127" t="s">
        <v>3292</v>
      </c>
      <c r="D7494" s="127">
        <v>0.54</v>
      </c>
      <c r="E7494" s="140">
        <v>6.5620000000000003</v>
      </c>
      <c r="F7494" s="127">
        <f>TRUNC(E7494*D7494,2)</f>
        <v>3.54</v>
      </c>
      <c r="G7494" s="144"/>
    </row>
    <row r="7495" spans="1:7" x14ac:dyDescent="0.2">
      <c r="A7495" s="129">
        <v>1221</v>
      </c>
      <c r="B7495" s="128" t="s">
        <v>3336</v>
      </c>
      <c r="C7495" s="127" t="s">
        <v>3292</v>
      </c>
      <c r="D7495" s="127">
        <v>0.82</v>
      </c>
      <c r="E7495" s="140">
        <v>7.9615</v>
      </c>
      <c r="F7495" s="127">
        <f>TRUNC(E7495*D7495,2)</f>
        <v>6.52</v>
      </c>
      <c r="G7495" s="144"/>
    </row>
    <row r="7496" spans="1:7" x14ac:dyDescent="0.2">
      <c r="A7496" s="311" t="s">
        <v>4125</v>
      </c>
      <c r="B7496" s="311"/>
      <c r="C7496" s="311"/>
      <c r="D7496" s="311"/>
      <c r="E7496" s="311"/>
      <c r="F7496" s="165">
        <f>SUM(F7493:F7495)</f>
        <v>18.259999999999998</v>
      </c>
      <c r="G7496" s="144"/>
    </row>
    <row r="7497" spans="1:7" x14ac:dyDescent="0.2">
      <c r="G7497" s="144"/>
    </row>
    <row r="7498" spans="1:7" x14ac:dyDescent="0.2">
      <c r="A7498" s="312" t="s">
        <v>4124</v>
      </c>
      <c r="B7498" s="312"/>
      <c r="C7498" s="312"/>
      <c r="D7498" s="312"/>
      <c r="E7498" s="312"/>
      <c r="F7498" s="173">
        <f>F7496+G7490</f>
        <v>57.23</v>
      </c>
      <c r="G7498" s="144"/>
    </row>
    <row r="7499" spans="1:7" ht="12.75" customHeight="1" x14ac:dyDescent="0.2">
      <c r="A7499" s="312" t="s">
        <v>4742</v>
      </c>
      <c r="B7499" s="312"/>
      <c r="C7499" s="312"/>
      <c r="D7499" s="312"/>
      <c r="E7499" s="313"/>
      <c r="F7499" s="180">
        <f>TRUNC('compos apresentar'!F7498*bdi!$D$19,2)</f>
        <v>11.64</v>
      </c>
      <c r="G7499" s="144"/>
    </row>
    <row r="7500" spans="1:7" x14ac:dyDescent="0.2">
      <c r="A7500" s="312" t="s">
        <v>4123</v>
      </c>
      <c r="B7500" s="312"/>
      <c r="C7500" s="312"/>
      <c r="D7500" s="312"/>
      <c r="E7500" s="312"/>
      <c r="F7500" s="179">
        <f>SUM(F7498:F7499)</f>
        <v>68.87</v>
      </c>
      <c r="G7500" s="144"/>
    </row>
    <row r="7501" spans="1:7" x14ac:dyDescent="0.2">
      <c r="A7501" s="178"/>
      <c r="B7501" s="178"/>
      <c r="C7501" s="178"/>
      <c r="D7501" s="178"/>
      <c r="E7501" s="178"/>
      <c r="F7501" s="178"/>
      <c r="G7501" s="144"/>
    </row>
    <row r="7502" spans="1:7" ht="21" x14ac:dyDescent="0.2">
      <c r="A7502" s="316" t="s">
        <v>5109</v>
      </c>
      <c r="B7502" s="316"/>
      <c r="C7502" s="316"/>
      <c r="D7502" s="316"/>
      <c r="E7502" s="316"/>
      <c r="F7502" s="316"/>
      <c r="G7502" s="175" t="s">
        <v>4131</v>
      </c>
    </row>
    <row r="7503" spans="1:7" x14ac:dyDescent="0.2">
      <c r="G7503" s="144"/>
    </row>
    <row r="7504" spans="1:7" ht="21" x14ac:dyDescent="0.2">
      <c r="A7504" s="175" t="s">
        <v>4118</v>
      </c>
      <c r="B7504" s="174" t="s">
        <v>4117</v>
      </c>
      <c r="C7504" s="171" t="s">
        <v>4114</v>
      </c>
      <c r="D7504" s="171" t="s">
        <v>4113</v>
      </c>
      <c r="E7504" s="171" t="s">
        <v>4112</v>
      </c>
      <c r="F7504" s="182" t="s">
        <v>4116</v>
      </c>
      <c r="G7504" s="181" t="s">
        <v>4115</v>
      </c>
    </row>
    <row r="7505" spans="1:7" x14ac:dyDescent="0.2">
      <c r="A7505" s="162">
        <v>8</v>
      </c>
      <c r="B7505" s="128" t="s">
        <v>4141</v>
      </c>
      <c r="C7505" s="152">
        <v>5.65</v>
      </c>
      <c r="D7505" s="152">
        <v>12.31</v>
      </c>
      <c r="E7505" s="83">
        <v>117.99</v>
      </c>
      <c r="F7505" s="127">
        <v>1.15E-2</v>
      </c>
      <c r="G7505" s="161">
        <f t="shared" ref="G7505:G7506" si="61">TRUNC(F7505*D7505,2)</f>
        <v>0.14000000000000001</v>
      </c>
    </row>
    <row r="7506" spans="1:7" x14ac:dyDescent="0.2">
      <c r="A7506" s="149">
        <v>6</v>
      </c>
      <c r="B7506" s="138" t="s">
        <v>4142</v>
      </c>
      <c r="C7506" s="152">
        <v>8.56</v>
      </c>
      <c r="D7506" s="152">
        <v>18.649999999999999</v>
      </c>
      <c r="E7506" s="83">
        <v>117.99</v>
      </c>
      <c r="F7506" s="137">
        <v>3.5000000000000003E-2</v>
      </c>
      <c r="G7506" s="161">
        <f t="shared" si="61"/>
        <v>0.65</v>
      </c>
    </row>
    <row r="7507" spans="1:7" x14ac:dyDescent="0.2">
      <c r="A7507" s="311" t="s">
        <v>4138</v>
      </c>
      <c r="B7507" s="311"/>
      <c r="C7507" s="311"/>
      <c r="D7507" s="311"/>
      <c r="E7507" s="311"/>
      <c r="F7507" s="311"/>
      <c r="G7507" s="155">
        <f>SUM(G7505:G7506)</f>
        <v>0.79</v>
      </c>
    </row>
    <row r="7508" spans="1:7" x14ac:dyDescent="0.2">
      <c r="G7508" s="144"/>
    </row>
    <row r="7509" spans="1:7" ht="21" x14ac:dyDescent="0.2">
      <c r="A7509" s="175" t="s">
        <v>4118</v>
      </c>
      <c r="B7509" s="174" t="s">
        <v>4130</v>
      </c>
      <c r="C7509" s="171" t="s">
        <v>4129</v>
      </c>
      <c r="D7509" s="171" t="s">
        <v>4128</v>
      </c>
      <c r="E7509" s="171" t="s">
        <v>4116</v>
      </c>
      <c r="F7509" s="173" t="s">
        <v>4127</v>
      </c>
      <c r="G7509" s="144"/>
    </row>
    <row r="7510" spans="1:7" ht="33.75" x14ac:dyDescent="0.2">
      <c r="A7510" s="129">
        <v>39017</v>
      </c>
      <c r="B7510" s="128" t="s">
        <v>3936</v>
      </c>
      <c r="C7510" s="127" t="s">
        <v>4714</v>
      </c>
      <c r="D7510" s="137">
        <v>0.18</v>
      </c>
      <c r="E7510" s="127">
        <v>0.13</v>
      </c>
      <c r="F7510" s="127">
        <f t="shared" ref="F7510:F7512" si="62">TRUNC(E7510*D7510,2)</f>
        <v>0.02</v>
      </c>
      <c r="G7510" s="144"/>
    </row>
    <row r="7511" spans="1:7" ht="33.75" x14ac:dyDescent="0.2">
      <c r="A7511" s="139">
        <v>43132</v>
      </c>
      <c r="B7511" s="138" t="s">
        <v>4085</v>
      </c>
      <c r="C7511" s="137" t="s">
        <v>3356</v>
      </c>
      <c r="D7511" s="137">
        <v>21.34</v>
      </c>
      <c r="E7511" s="137">
        <v>2.5999999999999999E-2</v>
      </c>
      <c r="F7511" s="127">
        <f t="shared" si="62"/>
        <v>0.55000000000000004</v>
      </c>
      <c r="G7511" s="144"/>
    </row>
    <row r="7512" spans="1:7" ht="22.5" x14ac:dyDescent="0.2">
      <c r="A7512" s="139">
        <v>92803</v>
      </c>
      <c r="B7512" s="138" t="s">
        <v>4777</v>
      </c>
      <c r="C7512" s="137" t="s">
        <v>3356</v>
      </c>
      <c r="D7512" s="137">
        <v>7.95</v>
      </c>
      <c r="E7512" s="137">
        <v>1</v>
      </c>
      <c r="F7512" s="127">
        <f t="shared" si="62"/>
        <v>7.95</v>
      </c>
      <c r="G7512" s="144"/>
    </row>
    <row r="7513" spans="1:7" x14ac:dyDescent="0.2">
      <c r="A7513" s="311" t="s">
        <v>4125</v>
      </c>
      <c r="B7513" s="311"/>
      <c r="C7513" s="311"/>
      <c r="D7513" s="311"/>
      <c r="E7513" s="311"/>
      <c r="F7513" s="165">
        <f>SUM(F7510:F7512)</f>
        <v>8.52</v>
      </c>
      <c r="G7513" s="144"/>
    </row>
    <row r="7514" spans="1:7" x14ac:dyDescent="0.2">
      <c r="G7514" s="144"/>
    </row>
    <row r="7515" spans="1:7" x14ac:dyDescent="0.2">
      <c r="A7515" s="312" t="s">
        <v>4124</v>
      </c>
      <c r="B7515" s="312"/>
      <c r="C7515" s="312"/>
      <c r="D7515" s="312"/>
      <c r="E7515" s="312"/>
      <c r="F7515" s="173">
        <f>F7513+G7507</f>
        <v>9.3099999999999987</v>
      </c>
      <c r="G7515" s="144"/>
    </row>
    <row r="7516" spans="1:7" x14ac:dyDescent="0.2">
      <c r="A7516" s="312" t="s">
        <v>4742</v>
      </c>
      <c r="B7516" s="312"/>
      <c r="C7516" s="312"/>
      <c r="D7516" s="312"/>
      <c r="E7516" s="313"/>
      <c r="F7516" s="180">
        <f>TRUNC('compos apresentar'!F7515*bdi!$D$19,2)</f>
        <v>1.89</v>
      </c>
      <c r="G7516" s="144"/>
    </row>
    <row r="7517" spans="1:7" x14ac:dyDescent="0.2">
      <c r="A7517" s="312" t="s">
        <v>4123</v>
      </c>
      <c r="B7517" s="312"/>
      <c r="C7517" s="312"/>
      <c r="D7517" s="312"/>
      <c r="E7517" s="312"/>
      <c r="F7517" s="179">
        <f>SUM(F7515:F7516)</f>
        <v>11.2</v>
      </c>
      <c r="G7517" s="144"/>
    </row>
    <row r="7518" spans="1:7" x14ac:dyDescent="0.2">
      <c r="A7518" s="178"/>
      <c r="B7518" s="178"/>
      <c r="C7518" s="178"/>
      <c r="D7518" s="178"/>
      <c r="E7518" s="178"/>
      <c r="F7518" s="178"/>
      <c r="G7518" s="144"/>
    </row>
    <row r="7519" spans="1:7" x14ac:dyDescent="0.2">
      <c r="A7519" s="178"/>
      <c r="B7519" s="178"/>
      <c r="C7519" s="178"/>
      <c r="D7519" s="178"/>
      <c r="E7519" s="178"/>
      <c r="F7519" s="178"/>
      <c r="G7519" s="144"/>
    </row>
    <row r="7520" spans="1:7" ht="22.9" customHeight="1" x14ac:dyDescent="0.2">
      <c r="A7520" s="316" t="s">
        <v>5110</v>
      </c>
      <c r="B7520" s="316"/>
      <c r="C7520" s="316"/>
      <c r="D7520" s="316"/>
      <c r="E7520" s="316"/>
      <c r="F7520" s="316"/>
      <c r="G7520" s="175" t="s">
        <v>4131</v>
      </c>
    </row>
    <row r="7521" spans="1:7" x14ac:dyDescent="0.2">
      <c r="G7521" s="144"/>
    </row>
    <row r="7522" spans="1:7" ht="21" x14ac:dyDescent="0.2">
      <c r="A7522" s="175" t="s">
        <v>4118</v>
      </c>
      <c r="B7522" s="174" t="s">
        <v>4117</v>
      </c>
      <c r="C7522" s="171" t="s">
        <v>4114</v>
      </c>
      <c r="D7522" s="171" t="s">
        <v>4113</v>
      </c>
      <c r="E7522" s="171" t="s">
        <v>4112</v>
      </c>
      <c r="F7522" s="182" t="s">
        <v>4116</v>
      </c>
      <c r="G7522" s="181" t="s">
        <v>4115</v>
      </c>
    </row>
    <row r="7523" spans="1:7" x14ac:dyDescent="0.2">
      <c r="A7523" s="162">
        <v>8</v>
      </c>
      <c r="B7523" s="128" t="s">
        <v>4141</v>
      </c>
      <c r="C7523" s="152">
        <v>5.65</v>
      </c>
      <c r="D7523" s="152">
        <v>12.31</v>
      </c>
      <c r="E7523" s="83">
        <v>117.99</v>
      </c>
      <c r="F7523" s="127">
        <v>0.17269999999999999</v>
      </c>
      <c r="G7523" s="161">
        <f t="shared" ref="G7523:G7528" si="63">TRUNC(F7523*D7523,2)</f>
        <v>2.12</v>
      </c>
    </row>
    <row r="7524" spans="1:7" x14ac:dyDescent="0.2">
      <c r="A7524" s="149">
        <v>10</v>
      </c>
      <c r="B7524" s="138" t="s">
        <v>4143</v>
      </c>
      <c r="C7524" s="148">
        <v>8.56</v>
      </c>
      <c r="D7524" s="148">
        <v>18.649999999999999</v>
      </c>
      <c r="E7524" s="83">
        <v>117.99</v>
      </c>
      <c r="F7524" s="137">
        <v>5.5500000000000001E-2</v>
      </c>
      <c r="G7524" s="161">
        <f t="shared" si="63"/>
        <v>1.03</v>
      </c>
    </row>
    <row r="7525" spans="1:7" x14ac:dyDescent="0.2">
      <c r="A7525" s="149">
        <v>6</v>
      </c>
      <c r="B7525" s="138" t="s">
        <v>4142</v>
      </c>
      <c r="C7525" s="152">
        <v>8.56</v>
      </c>
      <c r="D7525" s="152">
        <v>18.649999999999999</v>
      </c>
      <c r="E7525" s="83">
        <v>117.99</v>
      </c>
      <c r="F7525" s="137">
        <v>0.1145</v>
      </c>
      <c r="G7525" s="161">
        <f t="shared" si="63"/>
        <v>2.13</v>
      </c>
    </row>
    <row r="7526" spans="1:7" x14ac:dyDescent="0.2">
      <c r="A7526" s="149">
        <v>4</v>
      </c>
      <c r="B7526" s="138" t="s">
        <v>4262</v>
      </c>
      <c r="C7526" s="152">
        <v>8.56</v>
      </c>
      <c r="D7526" s="152">
        <v>18.649999999999999</v>
      </c>
      <c r="E7526" s="83">
        <v>117.99</v>
      </c>
      <c r="F7526" s="137">
        <v>0.2278</v>
      </c>
      <c r="G7526" s="161">
        <f t="shared" si="63"/>
        <v>4.24</v>
      </c>
    </row>
    <row r="7527" spans="1:7" x14ac:dyDescent="0.2">
      <c r="A7527" s="149">
        <v>32</v>
      </c>
      <c r="B7527" s="138" t="s">
        <v>3807</v>
      </c>
      <c r="C7527" s="148">
        <v>6.14</v>
      </c>
      <c r="D7527" s="148">
        <v>13.38</v>
      </c>
      <c r="E7527" s="83">
        <v>117.99</v>
      </c>
      <c r="F7527" s="137">
        <v>3.6499999999999998E-2</v>
      </c>
      <c r="G7527" s="161">
        <f t="shared" si="63"/>
        <v>0.48</v>
      </c>
    </row>
    <row r="7528" spans="1:7" x14ac:dyDescent="0.2">
      <c r="A7528" s="149">
        <v>5</v>
      </c>
      <c r="B7528" s="138" t="s">
        <v>4140</v>
      </c>
      <c r="C7528" s="148">
        <v>5.12</v>
      </c>
      <c r="D7528" s="148">
        <v>11.16</v>
      </c>
      <c r="E7528" s="83">
        <v>117.99</v>
      </c>
      <c r="F7528" s="137">
        <v>0.50849999999999995</v>
      </c>
      <c r="G7528" s="161">
        <f t="shared" si="63"/>
        <v>5.67</v>
      </c>
    </row>
    <row r="7529" spans="1:7" x14ac:dyDescent="0.2">
      <c r="A7529" s="311" t="s">
        <v>4138</v>
      </c>
      <c r="B7529" s="311"/>
      <c r="C7529" s="311"/>
      <c r="D7529" s="311"/>
      <c r="E7529" s="311"/>
      <c r="F7529" s="311"/>
      <c r="G7529" s="155">
        <f>SUM(G7523:G7528)</f>
        <v>15.67</v>
      </c>
    </row>
    <row r="7530" spans="1:7" x14ac:dyDescent="0.2">
      <c r="G7530" s="144"/>
    </row>
    <row r="7531" spans="1:7" ht="21" x14ac:dyDescent="0.2">
      <c r="A7531" s="175" t="s">
        <v>4118</v>
      </c>
      <c r="B7531" s="174" t="s">
        <v>4130</v>
      </c>
      <c r="C7531" s="171" t="s">
        <v>4129</v>
      </c>
      <c r="D7531" s="171" t="s">
        <v>4128</v>
      </c>
      <c r="E7531" s="171" t="s">
        <v>4116</v>
      </c>
      <c r="F7531" s="173" t="s">
        <v>4127</v>
      </c>
      <c r="G7531" s="144"/>
    </row>
    <row r="7532" spans="1:7" x14ac:dyDescent="0.2">
      <c r="A7532" s="129">
        <v>104</v>
      </c>
      <c r="B7532" s="128" t="s">
        <v>3377</v>
      </c>
      <c r="C7532" s="127" t="s">
        <v>3362</v>
      </c>
      <c r="D7532" s="137">
        <v>146.28</v>
      </c>
      <c r="E7532" s="127">
        <v>2.24E-2</v>
      </c>
      <c r="F7532" s="127">
        <f t="shared" ref="F7532:F7545" si="64">TRUNC(E7532*D7532,2)</f>
        <v>3.27</v>
      </c>
      <c r="G7532" s="144"/>
    </row>
    <row r="7533" spans="1:7" x14ac:dyDescent="0.2">
      <c r="A7533" s="139">
        <v>102</v>
      </c>
      <c r="B7533" s="138" t="s">
        <v>3382</v>
      </c>
      <c r="C7533" s="137" t="s">
        <v>3356</v>
      </c>
      <c r="D7533" s="137">
        <v>21.18</v>
      </c>
      <c r="E7533" s="137">
        <v>2.98E-2</v>
      </c>
      <c r="F7533" s="127">
        <f t="shared" si="64"/>
        <v>0.63</v>
      </c>
      <c r="G7533" s="144"/>
    </row>
    <row r="7534" spans="1:7" x14ac:dyDescent="0.2">
      <c r="A7534" s="139">
        <v>2426</v>
      </c>
      <c r="B7534" s="138" t="s">
        <v>3383</v>
      </c>
      <c r="C7534" s="137" t="s">
        <v>3356</v>
      </c>
      <c r="D7534" s="137">
        <v>17.829999999999998</v>
      </c>
      <c r="E7534" s="137">
        <v>2.5999999999999999E-3</v>
      </c>
      <c r="F7534" s="127">
        <f t="shared" si="64"/>
        <v>0.04</v>
      </c>
      <c r="G7534" s="144"/>
    </row>
    <row r="7535" spans="1:7" x14ac:dyDescent="0.2">
      <c r="A7535" s="139">
        <v>2448</v>
      </c>
      <c r="B7535" s="138" t="s">
        <v>3381</v>
      </c>
      <c r="C7535" s="137" t="s">
        <v>3356</v>
      </c>
      <c r="D7535" s="137">
        <v>9.5299999999999994</v>
      </c>
      <c r="E7535" s="137">
        <v>0.50470000000000004</v>
      </c>
      <c r="F7535" s="127">
        <f t="shared" si="64"/>
        <v>4.8</v>
      </c>
      <c r="G7535" s="144"/>
    </row>
    <row r="7536" spans="1:7" x14ac:dyDescent="0.2">
      <c r="A7536" s="139">
        <v>2437</v>
      </c>
      <c r="B7536" s="138" t="s">
        <v>3380</v>
      </c>
      <c r="C7536" s="137" t="s">
        <v>3356</v>
      </c>
      <c r="D7536" s="137">
        <v>7</v>
      </c>
      <c r="E7536" s="137">
        <v>0.33</v>
      </c>
      <c r="F7536" s="127">
        <f t="shared" si="64"/>
        <v>2.31</v>
      </c>
      <c r="G7536" s="144"/>
    </row>
    <row r="7537" spans="1:7" x14ac:dyDescent="0.2">
      <c r="A7537" s="139">
        <v>2438</v>
      </c>
      <c r="B7537" s="138" t="s">
        <v>3379</v>
      </c>
      <c r="C7537" s="137" t="s">
        <v>3356</v>
      </c>
      <c r="D7537" s="137">
        <v>6.71</v>
      </c>
      <c r="E7537" s="137">
        <v>0.80459999999999998</v>
      </c>
      <c r="F7537" s="127">
        <f t="shared" si="64"/>
        <v>5.39</v>
      </c>
      <c r="G7537" s="144"/>
    </row>
    <row r="7538" spans="1:7" x14ac:dyDescent="0.2">
      <c r="A7538" s="139">
        <v>2386</v>
      </c>
      <c r="B7538" s="138" t="s">
        <v>3389</v>
      </c>
      <c r="C7538" s="137" t="s">
        <v>3362</v>
      </c>
      <c r="D7538" s="137">
        <v>114.18</v>
      </c>
      <c r="E7538" s="137">
        <v>1.67E-2</v>
      </c>
      <c r="F7538" s="127">
        <f t="shared" si="64"/>
        <v>1.9</v>
      </c>
      <c r="G7538" s="144"/>
    </row>
    <row r="7539" spans="1:7" x14ac:dyDescent="0.2">
      <c r="A7539" s="139">
        <v>2497</v>
      </c>
      <c r="B7539" s="138" t="s">
        <v>3388</v>
      </c>
      <c r="C7539" s="137" t="s">
        <v>3362</v>
      </c>
      <c r="D7539" s="137">
        <v>112.24</v>
      </c>
      <c r="E7539" s="137">
        <v>1.67E-2</v>
      </c>
      <c r="F7539" s="127">
        <f t="shared" si="64"/>
        <v>1.87</v>
      </c>
      <c r="G7539" s="144"/>
    </row>
    <row r="7540" spans="1:7" x14ac:dyDescent="0.2">
      <c r="A7540" s="139">
        <v>1221</v>
      </c>
      <c r="B7540" s="138" t="s">
        <v>3376</v>
      </c>
      <c r="C7540" s="137" t="s">
        <v>3356</v>
      </c>
      <c r="D7540" s="137">
        <v>0.82</v>
      </c>
      <c r="E7540" s="137">
        <v>0.67579999999999996</v>
      </c>
      <c r="F7540" s="127">
        <f t="shared" si="64"/>
        <v>0.55000000000000004</v>
      </c>
      <c r="G7540" s="144"/>
    </row>
    <row r="7541" spans="1:7" x14ac:dyDescent="0.2">
      <c r="A7541" s="139">
        <v>1215</v>
      </c>
      <c r="B7541" s="138" t="s">
        <v>3387</v>
      </c>
      <c r="C7541" s="137" t="s">
        <v>3356</v>
      </c>
      <c r="D7541" s="137">
        <v>0.54</v>
      </c>
      <c r="E7541" s="137">
        <v>6.6745999999999999</v>
      </c>
      <c r="F7541" s="127">
        <f t="shared" si="64"/>
        <v>3.6</v>
      </c>
      <c r="G7541" s="144"/>
    </row>
    <row r="7542" spans="1:7" x14ac:dyDescent="0.2">
      <c r="A7542" s="139">
        <v>2034</v>
      </c>
      <c r="B7542" s="138" t="s">
        <v>5111</v>
      </c>
      <c r="C7542" s="137" t="s">
        <v>3307</v>
      </c>
      <c r="D7542" s="137">
        <v>0.56000000000000005</v>
      </c>
      <c r="E7542" s="137">
        <v>8.3698999999999995</v>
      </c>
      <c r="F7542" s="127">
        <f t="shared" si="64"/>
        <v>4.68</v>
      </c>
      <c r="G7542" s="144"/>
    </row>
    <row r="7543" spans="1:7" x14ac:dyDescent="0.2">
      <c r="A7543" s="139">
        <v>2023</v>
      </c>
      <c r="B7543" s="138" t="s">
        <v>3385</v>
      </c>
      <c r="C7543" s="137" t="s">
        <v>3384</v>
      </c>
      <c r="D7543" s="137">
        <v>12.28</v>
      </c>
      <c r="E7543" s="137">
        <v>0.1774</v>
      </c>
      <c r="F7543" s="127">
        <f t="shared" si="64"/>
        <v>2.17</v>
      </c>
      <c r="G7543" s="144"/>
    </row>
    <row r="7544" spans="1:7" x14ac:dyDescent="0.2">
      <c r="A7544" s="139">
        <v>1861</v>
      </c>
      <c r="B7544" s="138" t="s">
        <v>3386</v>
      </c>
      <c r="C7544" s="137" t="s">
        <v>3356</v>
      </c>
      <c r="D7544" s="137">
        <v>21.09</v>
      </c>
      <c r="E7544" s="137">
        <v>1.29E-2</v>
      </c>
      <c r="F7544" s="127">
        <f t="shared" si="64"/>
        <v>0.27</v>
      </c>
      <c r="G7544" s="144"/>
    </row>
    <row r="7545" spans="1:7" x14ac:dyDescent="0.2">
      <c r="A7545" s="139">
        <v>1858</v>
      </c>
      <c r="B7545" s="138" t="s">
        <v>5112</v>
      </c>
      <c r="C7545" s="137" t="s">
        <v>3384</v>
      </c>
      <c r="D7545" s="137">
        <v>6.75</v>
      </c>
      <c r="E7545" s="137">
        <v>0.11600000000000001</v>
      </c>
      <c r="F7545" s="127">
        <f t="shared" si="64"/>
        <v>0.78</v>
      </c>
      <c r="G7545" s="144"/>
    </row>
    <row r="7546" spans="1:7" x14ac:dyDescent="0.2">
      <c r="A7546" s="311" t="s">
        <v>4125</v>
      </c>
      <c r="B7546" s="311"/>
      <c r="C7546" s="311"/>
      <c r="D7546" s="311"/>
      <c r="E7546" s="311"/>
      <c r="F7546" s="165">
        <f>SUM(F7532:F7545)</f>
        <v>32.26</v>
      </c>
      <c r="G7546" s="144"/>
    </row>
    <row r="7547" spans="1:7" x14ac:dyDescent="0.2">
      <c r="G7547" s="144"/>
    </row>
    <row r="7548" spans="1:7" x14ac:dyDescent="0.2">
      <c r="A7548" s="312" t="s">
        <v>4124</v>
      </c>
      <c r="B7548" s="312"/>
      <c r="C7548" s="312"/>
      <c r="D7548" s="312"/>
      <c r="E7548" s="312"/>
      <c r="F7548" s="173">
        <f>F7546+G7529</f>
        <v>47.93</v>
      </c>
      <c r="G7548" s="144"/>
    </row>
    <row r="7549" spans="1:7" ht="12.75" customHeight="1" x14ac:dyDescent="0.2">
      <c r="A7549" s="312" t="s">
        <v>4742</v>
      </c>
      <c r="B7549" s="312"/>
      <c r="C7549" s="312"/>
      <c r="D7549" s="312"/>
      <c r="E7549" s="313"/>
      <c r="F7549" s="180">
        <f>TRUNC('compos apresentar'!F7548*bdi!$D$19,2)</f>
        <v>9.74</v>
      </c>
      <c r="G7549" s="144"/>
    </row>
    <row r="7550" spans="1:7" x14ac:dyDescent="0.2">
      <c r="A7550" s="312" t="s">
        <v>4123</v>
      </c>
      <c r="B7550" s="312"/>
      <c r="C7550" s="312"/>
      <c r="D7550" s="312"/>
      <c r="E7550" s="312"/>
      <c r="F7550" s="179">
        <f>SUM(F7548:F7549)</f>
        <v>57.67</v>
      </c>
      <c r="G7550" s="144"/>
    </row>
    <row r="7551" spans="1:7" x14ac:dyDescent="0.2">
      <c r="A7551" s="178"/>
      <c r="B7551" s="178"/>
      <c r="C7551" s="178"/>
      <c r="D7551" s="178"/>
      <c r="E7551" s="178"/>
      <c r="F7551" s="178"/>
      <c r="G7551" s="144"/>
    </row>
    <row r="7552" spans="1:7" ht="21" x14ac:dyDescent="0.2">
      <c r="A7552" s="316" t="s">
        <v>5113</v>
      </c>
      <c r="B7552" s="316"/>
      <c r="C7552" s="316"/>
      <c r="D7552" s="316"/>
      <c r="E7552" s="316"/>
      <c r="F7552" s="316"/>
      <c r="G7552" s="175" t="s">
        <v>4131</v>
      </c>
    </row>
    <row r="7553" spans="1:7" x14ac:dyDescent="0.2">
      <c r="G7553" s="144"/>
    </row>
    <row r="7554" spans="1:7" ht="21" x14ac:dyDescent="0.2">
      <c r="A7554" s="175" t="s">
        <v>4118</v>
      </c>
      <c r="B7554" s="174" t="s">
        <v>4117</v>
      </c>
      <c r="C7554" s="171" t="s">
        <v>4114</v>
      </c>
      <c r="D7554" s="171" t="s">
        <v>4113</v>
      </c>
      <c r="E7554" s="171" t="s">
        <v>4112</v>
      </c>
      <c r="F7554" s="182" t="s">
        <v>4116</v>
      </c>
      <c r="G7554" s="181" t="s">
        <v>4115</v>
      </c>
    </row>
    <row r="7555" spans="1:7" x14ac:dyDescent="0.2">
      <c r="A7555" s="162">
        <v>8</v>
      </c>
      <c r="B7555" s="128" t="s">
        <v>4141</v>
      </c>
      <c r="C7555" s="152">
        <v>5.65</v>
      </c>
      <c r="D7555" s="152">
        <v>12.31</v>
      </c>
      <c r="E7555" s="83">
        <v>117.99</v>
      </c>
      <c r="F7555" s="127">
        <v>0.216</v>
      </c>
      <c r="G7555" s="161">
        <f t="shared" ref="G7555:G7560" si="65">TRUNC(F7555*D7555,2)</f>
        <v>2.65</v>
      </c>
    </row>
    <row r="7556" spans="1:7" x14ac:dyDescent="0.2">
      <c r="A7556" s="149">
        <v>10</v>
      </c>
      <c r="B7556" s="138" t="s">
        <v>4143</v>
      </c>
      <c r="C7556" s="148">
        <v>8.56</v>
      </c>
      <c r="D7556" s="148">
        <v>18.649999999999999</v>
      </c>
      <c r="E7556" s="83">
        <v>117.99</v>
      </c>
      <c r="F7556" s="137">
        <v>7.0000000000000007E-2</v>
      </c>
      <c r="G7556" s="161">
        <f t="shared" si="65"/>
        <v>1.3</v>
      </c>
    </row>
    <row r="7557" spans="1:7" x14ac:dyDescent="0.2">
      <c r="A7557" s="149">
        <v>6</v>
      </c>
      <c r="B7557" s="138" t="s">
        <v>4142</v>
      </c>
      <c r="C7557" s="152">
        <v>8.56</v>
      </c>
      <c r="D7557" s="152">
        <v>18.649999999999999</v>
      </c>
      <c r="E7557" s="83">
        <v>117.99</v>
      </c>
      <c r="F7557" s="137">
        <v>0.14349999999999999</v>
      </c>
      <c r="G7557" s="161">
        <f t="shared" si="65"/>
        <v>2.67</v>
      </c>
    </row>
    <row r="7558" spans="1:7" x14ac:dyDescent="0.2">
      <c r="A7558" s="149">
        <v>4</v>
      </c>
      <c r="B7558" s="138" t="s">
        <v>4262</v>
      </c>
      <c r="C7558" s="152">
        <v>8.56</v>
      </c>
      <c r="D7558" s="152">
        <v>18.649999999999999</v>
      </c>
      <c r="E7558" s="83">
        <v>117.99</v>
      </c>
      <c r="F7558" s="137">
        <v>0.2848</v>
      </c>
      <c r="G7558" s="161">
        <f t="shared" si="65"/>
        <v>5.31</v>
      </c>
    </row>
    <row r="7559" spans="1:7" x14ac:dyDescent="0.2">
      <c r="A7559" s="149">
        <v>32</v>
      </c>
      <c r="B7559" s="138" t="s">
        <v>3807</v>
      </c>
      <c r="C7559" s="148">
        <v>6.14</v>
      </c>
      <c r="D7559" s="148">
        <v>13.38</v>
      </c>
      <c r="E7559" s="83">
        <v>117.99</v>
      </c>
      <c r="F7559" s="137">
        <v>4.5600000000000002E-2</v>
      </c>
      <c r="G7559" s="161">
        <f t="shared" si="65"/>
        <v>0.61</v>
      </c>
    </row>
    <row r="7560" spans="1:7" x14ac:dyDescent="0.2">
      <c r="A7560" s="149">
        <v>5</v>
      </c>
      <c r="B7560" s="138" t="s">
        <v>4140</v>
      </c>
      <c r="C7560" s="148">
        <v>5.12</v>
      </c>
      <c r="D7560" s="148">
        <v>11.16</v>
      </c>
      <c r="E7560" s="83">
        <v>117.99</v>
      </c>
      <c r="F7560" s="137">
        <v>0.63560000000000005</v>
      </c>
      <c r="G7560" s="161">
        <f t="shared" si="65"/>
        <v>7.09</v>
      </c>
    </row>
    <row r="7561" spans="1:7" x14ac:dyDescent="0.2">
      <c r="A7561" s="311" t="s">
        <v>4138</v>
      </c>
      <c r="B7561" s="311"/>
      <c r="C7561" s="311"/>
      <c r="D7561" s="311"/>
      <c r="E7561" s="311"/>
      <c r="F7561" s="311"/>
      <c r="G7561" s="155">
        <f>SUM(G7555:G7560)</f>
        <v>19.63</v>
      </c>
    </row>
    <row r="7562" spans="1:7" x14ac:dyDescent="0.2">
      <c r="G7562" s="144"/>
    </row>
    <row r="7563" spans="1:7" ht="21" x14ac:dyDescent="0.2">
      <c r="A7563" s="175" t="s">
        <v>4118</v>
      </c>
      <c r="B7563" s="174" t="s">
        <v>4130</v>
      </c>
      <c r="C7563" s="171" t="s">
        <v>4129</v>
      </c>
      <c r="D7563" s="171" t="s">
        <v>4128</v>
      </c>
      <c r="E7563" s="171" t="s">
        <v>4116</v>
      </c>
      <c r="F7563" s="173" t="s">
        <v>4127</v>
      </c>
      <c r="G7563" s="144"/>
    </row>
    <row r="7564" spans="1:7" x14ac:dyDescent="0.2">
      <c r="A7564" s="129">
        <v>104</v>
      </c>
      <c r="B7564" s="128" t="s">
        <v>3377</v>
      </c>
      <c r="C7564" s="127" t="s">
        <v>3362</v>
      </c>
      <c r="D7564" s="137">
        <v>146.28</v>
      </c>
      <c r="E7564" s="127">
        <v>2.81E-2</v>
      </c>
      <c r="F7564" s="127">
        <f t="shared" ref="F7564:F7577" si="66">TRUNC(E7564*D7564,2)</f>
        <v>4.1100000000000003</v>
      </c>
      <c r="G7564" s="144"/>
    </row>
    <row r="7565" spans="1:7" x14ac:dyDescent="0.2">
      <c r="A7565" s="139">
        <v>102</v>
      </c>
      <c r="B7565" s="138" t="s">
        <v>3382</v>
      </c>
      <c r="C7565" s="137" t="s">
        <v>3356</v>
      </c>
      <c r="D7565" s="137">
        <v>21.18</v>
      </c>
      <c r="E7565" s="137">
        <v>3.73E-2</v>
      </c>
      <c r="F7565" s="127">
        <f t="shared" si="66"/>
        <v>0.79</v>
      </c>
      <c r="G7565" s="144"/>
    </row>
    <row r="7566" spans="1:7" x14ac:dyDescent="0.2">
      <c r="A7566" s="139">
        <v>2426</v>
      </c>
      <c r="B7566" s="138" t="s">
        <v>3383</v>
      </c>
      <c r="C7566" s="137" t="s">
        <v>3356</v>
      </c>
      <c r="D7566" s="137">
        <v>17.829999999999998</v>
      </c>
      <c r="E7566" s="137">
        <v>3.2000000000000002E-3</v>
      </c>
      <c r="F7566" s="127">
        <f t="shared" si="66"/>
        <v>0.05</v>
      </c>
      <c r="G7566" s="144"/>
    </row>
    <row r="7567" spans="1:7" x14ac:dyDescent="0.2">
      <c r="A7567" s="139">
        <v>2448</v>
      </c>
      <c r="B7567" s="138" t="s">
        <v>3381</v>
      </c>
      <c r="C7567" s="137" t="s">
        <v>3356</v>
      </c>
      <c r="D7567" s="137">
        <v>9.5299999999999994</v>
      </c>
      <c r="E7567" s="137">
        <v>0.63090000000000002</v>
      </c>
      <c r="F7567" s="127">
        <f t="shared" si="66"/>
        <v>6.01</v>
      </c>
      <c r="G7567" s="144"/>
    </row>
    <row r="7568" spans="1:7" x14ac:dyDescent="0.2">
      <c r="A7568" s="139">
        <v>2437</v>
      </c>
      <c r="B7568" s="138" t="s">
        <v>3380</v>
      </c>
      <c r="C7568" s="137" t="s">
        <v>3356</v>
      </c>
      <c r="D7568" s="137">
        <v>7</v>
      </c>
      <c r="E7568" s="137">
        <v>0.41249999999999998</v>
      </c>
      <c r="F7568" s="127">
        <f t="shared" si="66"/>
        <v>2.88</v>
      </c>
      <c r="G7568" s="144"/>
    </row>
    <row r="7569" spans="1:7" x14ac:dyDescent="0.2">
      <c r="A7569" s="139">
        <v>2438</v>
      </c>
      <c r="B7569" s="138" t="s">
        <v>3379</v>
      </c>
      <c r="C7569" s="137" t="s">
        <v>3356</v>
      </c>
      <c r="D7569" s="137">
        <v>6.71</v>
      </c>
      <c r="E7569" s="137">
        <v>1.0057</v>
      </c>
      <c r="F7569" s="127">
        <f t="shared" si="66"/>
        <v>6.74</v>
      </c>
      <c r="G7569" s="144"/>
    </row>
    <row r="7570" spans="1:7" x14ac:dyDescent="0.2">
      <c r="A7570" s="139">
        <v>2386</v>
      </c>
      <c r="B7570" s="138" t="s">
        <v>3389</v>
      </c>
      <c r="C7570" s="137" t="s">
        <v>3362</v>
      </c>
      <c r="D7570" s="137">
        <v>114.18</v>
      </c>
      <c r="E7570" s="137">
        <v>2.0899999999999998E-2</v>
      </c>
      <c r="F7570" s="127">
        <f t="shared" si="66"/>
        <v>2.38</v>
      </c>
      <c r="G7570" s="144"/>
    </row>
    <row r="7571" spans="1:7" x14ac:dyDescent="0.2">
      <c r="A7571" s="139">
        <v>2497</v>
      </c>
      <c r="B7571" s="138" t="s">
        <v>3388</v>
      </c>
      <c r="C7571" s="137" t="s">
        <v>3362</v>
      </c>
      <c r="D7571" s="137">
        <v>112.24</v>
      </c>
      <c r="E7571" s="137">
        <v>2.0899999999999998E-2</v>
      </c>
      <c r="F7571" s="127">
        <f t="shared" si="66"/>
        <v>2.34</v>
      </c>
      <c r="G7571" s="144"/>
    </row>
    <row r="7572" spans="1:7" x14ac:dyDescent="0.2">
      <c r="A7572" s="139">
        <v>1221</v>
      </c>
      <c r="B7572" s="138" t="s">
        <v>3376</v>
      </c>
      <c r="C7572" s="137" t="s">
        <v>3356</v>
      </c>
      <c r="D7572" s="137">
        <v>0.82</v>
      </c>
      <c r="E7572" s="137">
        <v>0.8448</v>
      </c>
      <c r="F7572" s="127">
        <f t="shared" si="66"/>
        <v>0.69</v>
      </c>
      <c r="G7572" s="144"/>
    </row>
    <row r="7573" spans="1:7" x14ac:dyDescent="0.2">
      <c r="A7573" s="139">
        <v>1215</v>
      </c>
      <c r="B7573" s="138" t="s">
        <v>3387</v>
      </c>
      <c r="C7573" s="137" t="s">
        <v>3356</v>
      </c>
      <c r="D7573" s="137">
        <v>0.54</v>
      </c>
      <c r="E7573" s="137">
        <v>8.3431999999999995</v>
      </c>
      <c r="F7573" s="127">
        <f t="shared" si="66"/>
        <v>4.5</v>
      </c>
      <c r="G7573" s="144"/>
    </row>
    <row r="7574" spans="1:7" x14ac:dyDescent="0.2">
      <c r="A7574" s="139">
        <v>2034</v>
      </c>
      <c r="B7574" s="138" t="s">
        <v>5111</v>
      </c>
      <c r="C7574" s="137" t="s">
        <v>3307</v>
      </c>
      <c r="D7574" s="137">
        <v>0.56000000000000005</v>
      </c>
      <c r="E7574" s="137">
        <v>10.462400000000001</v>
      </c>
      <c r="F7574" s="127">
        <f t="shared" si="66"/>
        <v>5.85</v>
      </c>
      <c r="G7574" s="144"/>
    </row>
    <row r="7575" spans="1:7" x14ac:dyDescent="0.2">
      <c r="A7575" s="139">
        <v>2023</v>
      </c>
      <c r="B7575" s="138" t="s">
        <v>3385</v>
      </c>
      <c r="C7575" s="137" t="s">
        <v>3384</v>
      </c>
      <c r="D7575" s="137">
        <v>12.28</v>
      </c>
      <c r="E7575" s="137">
        <v>0.2218</v>
      </c>
      <c r="F7575" s="127">
        <f t="shared" si="66"/>
        <v>2.72</v>
      </c>
      <c r="G7575" s="144"/>
    </row>
    <row r="7576" spans="1:7" x14ac:dyDescent="0.2">
      <c r="A7576" s="139">
        <v>1861</v>
      </c>
      <c r="B7576" s="138" t="s">
        <v>3386</v>
      </c>
      <c r="C7576" s="137" t="s">
        <v>3356</v>
      </c>
      <c r="D7576" s="137">
        <v>21.09</v>
      </c>
      <c r="E7576" s="137">
        <v>1.61E-2</v>
      </c>
      <c r="F7576" s="127">
        <f t="shared" si="66"/>
        <v>0.33</v>
      </c>
      <c r="G7576" s="144"/>
    </row>
    <row r="7577" spans="1:7" x14ac:dyDescent="0.2">
      <c r="A7577" s="139">
        <v>1858</v>
      </c>
      <c r="B7577" s="138" t="s">
        <v>5112</v>
      </c>
      <c r="C7577" s="137" t="s">
        <v>3384</v>
      </c>
      <c r="D7577" s="137">
        <v>6.75</v>
      </c>
      <c r="E7577" s="137">
        <v>0.14230000000000001</v>
      </c>
      <c r="F7577" s="127">
        <f t="shared" si="66"/>
        <v>0.96</v>
      </c>
      <c r="G7577" s="144"/>
    </row>
    <row r="7578" spans="1:7" x14ac:dyDescent="0.2">
      <c r="A7578" s="311" t="s">
        <v>4125</v>
      </c>
      <c r="B7578" s="311"/>
      <c r="C7578" s="311"/>
      <c r="D7578" s="311"/>
      <c r="E7578" s="311"/>
      <c r="F7578" s="165">
        <f>SUM(F7564:F7577)</f>
        <v>40.349999999999994</v>
      </c>
      <c r="G7578" s="144"/>
    </row>
    <row r="7579" spans="1:7" x14ac:dyDescent="0.2">
      <c r="G7579" s="144"/>
    </row>
    <row r="7580" spans="1:7" x14ac:dyDescent="0.2">
      <c r="A7580" s="312" t="s">
        <v>4124</v>
      </c>
      <c r="B7580" s="312"/>
      <c r="C7580" s="312"/>
      <c r="D7580" s="312"/>
      <c r="E7580" s="312"/>
      <c r="F7580" s="173">
        <f>F7578+G7561</f>
        <v>59.97999999999999</v>
      </c>
      <c r="G7580" s="144"/>
    </row>
    <row r="7581" spans="1:7" x14ac:dyDescent="0.2">
      <c r="A7581" s="312" t="s">
        <v>4742</v>
      </c>
      <c r="B7581" s="312"/>
      <c r="C7581" s="312"/>
      <c r="D7581" s="312"/>
      <c r="E7581" s="313"/>
      <c r="F7581" s="180">
        <f>TRUNC('compos apresentar'!F7580*bdi!$D$19,2)</f>
        <v>12.19</v>
      </c>
      <c r="G7581" s="144"/>
    </row>
    <row r="7582" spans="1:7" x14ac:dyDescent="0.2">
      <c r="A7582" s="312" t="s">
        <v>4123</v>
      </c>
      <c r="B7582" s="312"/>
      <c r="C7582" s="312"/>
      <c r="D7582" s="312"/>
      <c r="E7582" s="312"/>
      <c r="F7582" s="179">
        <f>SUM(F7580:F7581)</f>
        <v>72.169999999999987</v>
      </c>
      <c r="G7582" s="144"/>
    </row>
    <row r="7583" spans="1:7" x14ac:dyDescent="0.2">
      <c r="A7583" s="178"/>
      <c r="B7583" s="178"/>
      <c r="C7583" s="178"/>
      <c r="D7583" s="178"/>
      <c r="E7583" s="178"/>
      <c r="F7583" s="178"/>
      <c r="G7583" s="144"/>
    </row>
    <row r="7584" spans="1:7" x14ac:dyDescent="0.2">
      <c r="G7584" s="144"/>
    </row>
    <row r="7585" spans="1:7" ht="37.15" customHeight="1" x14ac:dyDescent="0.2">
      <c r="A7585" s="316" t="s">
        <v>4394</v>
      </c>
      <c r="B7585" s="316"/>
      <c r="C7585" s="316"/>
      <c r="D7585" s="316"/>
      <c r="E7585" s="316"/>
      <c r="F7585" s="316"/>
      <c r="G7585" s="175" t="s">
        <v>4131</v>
      </c>
    </row>
    <row r="7586" spans="1:7" x14ac:dyDescent="0.2">
      <c r="G7586" s="144"/>
    </row>
    <row r="7587" spans="1:7" ht="21" x14ac:dyDescent="0.2">
      <c r="A7587" s="175" t="s">
        <v>4118</v>
      </c>
      <c r="B7587" s="174" t="s">
        <v>4117</v>
      </c>
      <c r="C7587" s="171" t="s">
        <v>4114</v>
      </c>
      <c r="D7587" s="171" t="s">
        <v>4113</v>
      </c>
      <c r="E7587" s="171" t="s">
        <v>4112</v>
      </c>
      <c r="F7587" s="182" t="s">
        <v>4116</v>
      </c>
      <c r="G7587" s="181" t="s">
        <v>4115</v>
      </c>
    </row>
    <row r="7588" spans="1:7" x14ac:dyDescent="0.2">
      <c r="A7588" s="162">
        <v>8</v>
      </c>
      <c r="B7588" s="128" t="s">
        <v>4141</v>
      </c>
      <c r="C7588" s="152">
        <v>5.65</v>
      </c>
      <c r="D7588" s="152">
        <v>12.31</v>
      </c>
      <c r="E7588" s="83">
        <v>117.99</v>
      </c>
      <c r="F7588" s="127">
        <v>0.4</v>
      </c>
      <c r="G7588" s="161">
        <f t="shared" ref="G7588:G7593" si="67">TRUNC(F7588*D7588,2)</f>
        <v>4.92</v>
      </c>
    </row>
    <row r="7589" spans="1:7" x14ac:dyDescent="0.2">
      <c r="A7589" s="149">
        <v>10</v>
      </c>
      <c r="B7589" s="138" t="s">
        <v>4143</v>
      </c>
      <c r="C7589" s="148">
        <v>8.56</v>
      </c>
      <c r="D7589" s="148">
        <v>18.649999999999999</v>
      </c>
      <c r="E7589" s="83">
        <v>117.99</v>
      </c>
      <c r="F7589" s="137">
        <v>0.128</v>
      </c>
      <c r="G7589" s="161">
        <f t="shared" si="67"/>
        <v>2.38</v>
      </c>
    </row>
    <row r="7590" spans="1:7" x14ac:dyDescent="0.2">
      <c r="A7590" s="149">
        <v>6</v>
      </c>
      <c r="B7590" s="138" t="s">
        <v>4142</v>
      </c>
      <c r="C7590" s="152">
        <v>8.56</v>
      </c>
      <c r="D7590" s="152">
        <v>18.649999999999999</v>
      </c>
      <c r="E7590" s="83">
        <v>117.99</v>
      </c>
      <c r="F7590" s="137">
        <v>0.26600000000000001</v>
      </c>
      <c r="G7590" s="161">
        <f t="shared" si="67"/>
        <v>4.96</v>
      </c>
    </row>
    <row r="7591" spans="1:7" x14ac:dyDescent="0.2">
      <c r="A7591" s="149">
        <v>4</v>
      </c>
      <c r="B7591" s="138" t="s">
        <v>4262</v>
      </c>
      <c r="C7591" s="152">
        <v>8.56</v>
      </c>
      <c r="D7591" s="152">
        <v>18.649999999999999</v>
      </c>
      <c r="E7591" s="83">
        <v>117.99</v>
      </c>
      <c r="F7591" s="137">
        <v>0.56799999999999995</v>
      </c>
      <c r="G7591" s="161">
        <f t="shared" si="67"/>
        <v>10.59</v>
      </c>
    </row>
    <row r="7592" spans="1:7" x14ac:dyDescent="0.2">
      <c r="A7592" s="149">
        <v>32</v>
      </c>
      <c r="B7592" s="138" t="s">
        <v>3807</v>
      </c>
      <c r="C7592" s="148">
        <v>6.14</v>
      </c>
      <c r="D7592" s="148">
        <v>13.38</v>
      </c>
      <c r="E7592" s="83">
        <v>117.99</v>
      </c>
      <c r="F7592" s="137">
        <v>8.9700000000000002E-2</v>
      </c>
      <c r="G7592" s="161">
        <f t="shared" si="67"/>
        <v>1.2</v>
      </c>
    </row>
    <row r="7593" spans="1:7" x14ac:dyDescent="0.2">
      <c r="A7593" s="149">
        <v>5</v>
      </c>
      <c r="B7593" s="138" t="s">
        <v>4140</v>
      </c>
      <c r="C7593" s="148">
        <v>5.12</v>
      </c>
      <c r="D7593" s="148">
        <v>11.16</v>
      </c>
      <c r="E7593" s="83">
        <v>117.99</v>
      </c>
      <c r="F7593" s="137">
        <v>1.3093999999999999</v>
      </c>
      <c r="G7593" s="161">
        <f t="shared" si="67"/>
        <v>14.61</v>
      </c>
    </row>
    <row r="7594" spans="1:7" x14ac:dyDescent="0.2">
      <c r="A7594" s="311" t="s">
        <v>4138</v>
      </c>
      <c r="B7594" s="311"/>
      <c r="C7594" s="311"/>
      <c r="D7594" s="311"/>
      <c r="E7594" s="311"/>
      <c r="F7594" s="311"/>
      <c r="G7594" s="155">
        <f>SUM(G7588:G7593)</f>
        <v>38.659999999999997</v>
      </c>
    </row>
    <row r="7595" spans="1:7" x14ac:dyDescent="0.2">
      <c r="G7595" s="144"/>
    </row>
    <row r="7596" spans="1:7" ht="21" x14ac:dyDescent="0.2">
      <c r="A7596" s="175" t="s">
        <v>4118</v>
      </c>
      <c r="B7596" s="174" t="s">
        <v>4130</v>
      </c>
      <c r="C7596" s="171" t="s">
        <v>4129</v>
      </c>
      <c r="D7596" s="171" t="s">
        <v>4128</v>
      </c>
      <c r="E7596" s="171" t="s">
        <v>4116</v>
      </c>
      <c r="F7596" s="173" t="s">
        <v>4127</v>
      </c>
      <c r="G7596" s="144"/>
    </row>
    <row r="7597" spans="1:7" x14ac:dyDescent="0.2">
      <c r="A7597" s="129">
        <v>104</v>
      </c>
      <c r="B7597" s="128" t="s">
        <v>4282</v>
      </c>
      <c r="C7597" s="127" t="s">
        <v>3285</v>
      </c>
      <c r="D7597" s="137">
        <v>146.28</v>
      </c>
      <c r="E7597" s="127">
        <v>5.6000000000000001E-2</v>
      </c>
      <c r="F7597" s="127">
        <f t="shared" ref="F7597:F7610" si="68">TRUNC(E7597*D7597,2)</f>
        <v>8.19</v>
      </c>
      <c r="G7597" s="144"/>
    </row>
    <row r="7598" spans="1:7" x14ac:dyDescent="0.2">
      <c r="A7598" s="139">
        <v>2497</v>
      </c>
      <c r="B7598" s="138" t="s">
        <v>4059</v>
      </c>
      <c r="C7598" s="137" t="s">
        <v>3285</v>
      </c>
      <c r="D7598" s="137">
        <v>112.24</v>
      </c>
      <c r="E7598" s="137">
        <v>2.1999999999999999E-2</v>
      </c>
      <c r="F7598" s="127">
        <f t="shared" si="68"/>
        <v>2.46</v>
      </c>
      <c r="G7598" s="144"/>
    </row>
    <row r="7599" spans="1:7" x14ac:dyDescent="0.2">
      <c r="A7599" s="139">
        <v>2386</v>
      </c>
      <c r="B7599" s="138" t="s">
        <v>4135</v>
      </c>
      <c r="C7599" s="137" t="s">
        <v>3285</v>
      </c>
      <c r="D7599" s="137">
        <v>114.18</v>
      </c>
      <c r="E7599" s="137">
        <v>2.1999999999999999E-2</v>
      </c>
      <c r="F7599" s="127">
        <f t="shared" si="68"/>
        <v>2.5099999999999998</v>
      </c>
      <c r="G7599" s="144"/>
    </row>
    <row r="7600" spans="1:7" x14ac:dyDescent="0.2">
      <c r="A7600" s="139">
        <v>102</v>
      </c>
      <c r="B7600" s="138" t="s">
        <v>4137</v>
      </c>
      <c r="C7600" s="137" t="s">
        <v>3292</v>
      </c>
      <c r="D7600" s="137">
        <v>21.18</v>
      </c>
      <c r="E7600" s="137">
        <v>6.9000000000000006E-2</v>
      </c>
      <c r="F7600" s="127">
        <f t="shared" si="68"/>
        <v>1.46</v>
      </c>
      <c r="G7600" s="144"/>
    </row>
    <row r="7601" spans="1:7" x14ac:dyDescent="0.2">
      <c r="A7601" s="139">
        <v>2426</v>
      </c>
      <c r="B7601" s="138" t="s">
        <v>4087</v>
      </c>
      <c r="C7601" s="137" t="s">
        <v>3292</v>
      </c>
      <c r="D7601" s="137">
        <v>17.829999999999998</v>
      </c>
      <c r="E7601" s="137">
        <v>6.0000000000000001E-3</v>
      </c>
      <c r="F7601" s="127">
        <f t="shared" si="68"/>
        <v>0.1</v>
      </c>
      <c r="G7601" s="144"/>
    </row>
    <row r="7602" spans="1:7" x14ac:dyDescent="0.2">
      <c r="A7602" s="139">
        <v>2448</v>
      </c>
      <c r="B7602" s="138" t="s">
        <v>4136</v>
      </c>
      <c r="C7602" s="137" t="s">
        <v>3292</v>
      </c>
      <c r="D7602" s="127">
        <v>9.5299999999999994</v>
      </c>
      <c r="E7602" s="137">
        <v>1.1539999999999999</v>
      </c>
      <c r="F7602" s="127">
        <f t="shared" si="68"/>
        <v>10.99</v>
      </c>
      <c r="G7602" s="144"/>
    </row>
    <row r="7603" spans="1:7" x14ac:dyDescent="0.2">
      <c r="A7603" s="139">
        <v>2438</v>
      </c>
      <c r="B7603" s="138" t="s">
        <v>4106</v>
      </c>
      <c r="C7603" s="137" t="s">
        <v>3292</v>
      </c>
      <c r="D7603" s="137">
        <v>6.71</v>
      </c>
      <c r="E7603" s="137">
        <v>1.99</v>
      </c>
      <c r="F7603" s="127">
        <f t="shared" si="68"/>
        <v>13.35</v>
      </c>
      <c r="G7603" s="144"/>
    </row>
    <row r="7604" spans="1:7" x14ac:dyDescent="0.2">
      <c r="A7604" s="139">
        <v>2437</v>
      </c>
      <c r="B7604" s="138" t="s">
        <v>4107</v>
      </c>
      <c r="C7604" s="137" t="s">
        <v>3292</v>
      </c>
      <c r="D7604" s="127">
        <v>7</v>
      </c>
      <c r="E7604" s="137">
        <v>0.66</v>
      </c>
      <c r="F7604" s="127">
        <f t="shared" si="68"/>
        <v>4.62</v>
      </c>
      <c r="G7604" s="144"/>
    </row>
    <row r="7605" spans="1:7" x14ac:dyDescent="0.2">
      <c r="A7605" s="139">
        <v>1221</v>
      </c>
      <c r="B7605" s="138" t="s">
        <v>3336</v>
      </c>
      <c r="C7605" s="137" t="s">
        <v>3292</v>
      </c>
      <c r="D7605" s="137">
        <v>0.82</v>
      </c>
      <c r="E7605" s="137">
        <v>1.73</v>
      </c>
      <c r="F7605" s="127">
        <f t="shared" si="68"/>
        <v>1.41</v>
      </c>
      <c r="G7605" s="144"/>
    </row>
    <row r="7606" spans="1:7" x14ac:dyDescent="0.2">
      <c r="A7606" s="139">
        <v>1215</v>
      </c>
      <c r="B7606" s="138" t="s">
        <v>4134</v>
      </c>
      <c r="C7606" s="137" t="s">
        <v>3292</v>
      </c>
      <c r="D7606" s="137">
        <v>0.54</v>
      </c>
      <c r="E7606" s="137">
        <v>16.38</v>
      </c>
      <c r="F7606" s="127">
        <f t="shared" si="68"/>
        <v>8.84</v>
      </c>
      <c r="G7606" s="144"/>
    </row>
    <row r="7607" spans="1:7" x14ac:dyDescent="0.2">
      <c r="A7607" s="139">
        <v>1858</v>
      </c>
      <c r="B7607" s="138" t="s">
        <v>3301</v>
      </c>
      <c r="C7607" s="137" t="s">
        <v>3290</v>
      </c>
      <c r="D7607" s="137">
        <v>6.75</v>
      </c>
      <c r="E7607" s="137">
        <v>0.22500000000000001</v>
      </c>
      <c r="F7607" s="127">
        <f t="shared" si="68"/>
        <v>1.51</v>
      </c>
      <c r="G7607" s="144"/>
    </row>
    <row r="7608" spans="1:7" x14ac:dyDescent="0.2">
      <c r="A7608" s="139">
        <v>1861</v>
      </c>
      <c r="B7608" s="138" t="s">
        <v>3317</v>
      </c>
      <c r="C7608" s="137" t="s">
        <v>3292</v>
      </c>
      <c r="D7608" s="137">
        <v>21.09</v>
      </c>
      <c r="E7608" s="137">
        <v>2.86E-2</v>
      </c>
      <c r="F7608" s="127">
        <f t="shared" si="68"/>
        <v>0.6</v>
      </c>
      <c r="G7608" s="144"/>
    </row>
    <row r="7609" spans="1:7" x14ac:dyDescent="0.2">
      <c r="A7609" s="139">
        <v>2034</v>
      </c>
      <c r="B7609" s="138" t="s">
        <v>3686</v>
      </c>
      <c r="C7609" s="137" t="s">
        <v>3287</v>
      </c>
      <c r="D7609" s="137">
        <v>0.56000000000000005</v>
      </c>
      <c r="E7609" s="137">
        <v>20.190000000000001</v>
      </c>
      <c r="F7609" s="127">
        <f t="shared" si="68"/>
        <v>11.3</v>
      </c>
      <c r="G7609" s="144"/>
    </row>
    <row r="7610" spans="1:7" x14ac:dyDescent="0.2">
      <c r="A7610" s="139">
        <v>2023</v>
      </c>
      <c r="B7610" s="138" t="s">
        <v>4133</v>
      </c>
      <c r="C7610" s="137" t="s">
        <v>3290</v>
      </c>
      <c r="D7610" s="137">
        <v>12.28</v>
      </c>
      <c r="E7610" s="137">
        <v>0.41</v>
      </c>
      <c r="F7610" s="127">
        <f t="shared" si="68"/>
        <v>5.03</v>
      </c>
      <c r="G7610" s="144"/>
    </row>
    <row r="7611" spans="1:7" x14ac:dyDescent="0.2">
      <c r="A7611" s="311" t="s">
        <v>4125</v>
      </c>
      <c r="B7611" s="311"/>
      <c r="C7611" s="311"/>
      <c r="D7611" s="311"/>
      <c r="E7611" s="311"/>
      <c r="F7611" s="165">
        <f>SUM(F7597:F7610)</f>
        <v>72.36999999999999</v>
      </c>
      <c r="G7611" s="144"/>
    </row>
    <row r="7612" spans="1:7" x14ac:dyDescent="0.2">
      <c r="G7612" s="144"/>
    </row>
    <row r="7613" spans="1:7" x14ac:dyDescent="0.2">
      <c r="A7613" s="312" t="s">
        <v>4124</v>
      </c>
      <c r="B7613" s="312"/>
      <c r="C7613" s="312"/>
      <c r="D7613" s="312"/>
      <c r="E7613" s="312"/>
      <c r="F7613" s="173">
        <f>F7611+G7594</f>
        <v>111.02999999999999</v>
      </c>
      <c r="G7613" s="144"/>
    </row>
    <row r="7614" spans="1:7" ht="12.75" customHeight="1" x14ac:dyDescent="0.2">
      <c r="A7614" s="312" t="s">
        <v>4742</v>
      </c>
      <c r="B7614" s="312"/>
      <c r="C7614" s="312"/>
      <c r="D7614" s="312"/>
      <c r="E7614" s="313"/>
      <c r="F7614" s="180">
        <f>TRUNC('compos apresentar'!F7613*bdi!$D$19,2)</f>
        <v>22.58</v>
      </c>
      <c r="G7614" s="144"/>
    </row>
    <row r="7615" spans="1:7" x14ac:dyDescent="0.2">
      <c r="A7615" s="312" t="s">
        <v>4123</v>
      </c>
      <c r="B7615" s="312"/>
      <c r="C7615" s="312"/>
      <c r="D7615" s="312"/>
      <c r="E7615" s="312"/>
      <c r="F7615" s="179">
        <f>SUM(F7613:F7614)</f>
        <v>133.60999999999999</v>
      </c>
      <c r="G7615" s="144"/>
    </row>
    <row r="7616" spans="1:7" x14ac:dyDescent="0.2">
      <c r="G7616" s="144"/>
    </row>
    <row r="7617" spans="1:7" x14ac:dyDescent="0.2">
      <c r="G7617" s="144"/>
    </row>
    <row r="7618" spans="1:7" ht="21" x14ac:dyDescent="0.2">
      <c r="A7618" s="196" t="s">
        <v>1724</v>
      </c>
      <c r="B7618" s="315" t="s">
        <v>1725</v>
      </c>
      <c r="C7618" s="315"/>
      <c r="D7618" s="315"/>
      <c r="E7618" s="315"/>
      <c r="F7618" s="315"/>
      <c r="G7618" s="183" t="s">
        <v>230</v>
      </c>
    </row>
    <row r="7619" spans="1:7" x14ac:dyDescent="0.2">
      <c r="G7619" s="144"/>
    </row>
    <row r="7620" spans="1:7" x14ac:dyDescent="0.2">
      <c r="G7620" s="144"/>
    </row>
    <row r="7621" spans="1:7" ht="21" x14ac:dyDescent="0.2">
      <c r="A7621" s="175" t="s">
        <v>4118</v>
      </c>
      <c r="B7621" s="174" t="s">
        <v>4117</v>
      </c>
      <c r="C7621" s="171" t="s">
        <v>4114</v>
      </c>
      <c r="D7621" s="171" t="s">
        <v>4113</v>
      </c>
      <c r="E7621" s="171" t="s">
        <v>4112</v>
      </c>
      <c r="F7621" s="182" t="s">
        <v>4116</v>
      </c>
      <c r="G7621" s="181" t="s">
        <v>4115</v>
      </c>
    </row>
    <row r="7622" spans="1:7" x14ac:dyDescent="0.2">
      <c r="A7622" s="170">
        <v>8</v>
      </c>
      <c r="B7622" s="131" t="s">
        <v>4093</v>
      </c>
      <c r="C7622" s="152">
        <v>5.65</v>
      </c>
      <c r="D7622" s="152">
        <v>12.31</v>
      </c>
      <c r="E7622" s="83">
        <v>117.99</v>
      </c>
      <c r="F7622" s="141">
        <v>0.16200000000000001</v>
      </c>
      <c r="G7622" s="161">
        <f>TRUNC(F7622*D7622,2)</f>
        <v>1.99</v>
      </c>
    </row>
    <row r="7623" spans="1:7" x14ac:dyDescent="0.2">
      <c r="A7623" s="169">
        <v>11</v>
      </c>
      <c r="B7623" s="134" t="s">
        <v>3943</v>
      </c>
      <c r="C7623" s="152">
        <v>8.56</v>
      </c>
      <c r="D7623" s="152">
        <v>18.649999999999999</v>
      </c>
      <c r="E7623" s="83">
        <v>117.99</v>
      </c>
      <c r="F7623" s="153">
        <v>0.161</v>
      </c>
      <c r="G7623" s="161">
        <f>TRUNC(F7623*D7623,2)</f>
        <v>3</v>
      </c>
    </row>
    <row r="7624" spans="1:7" x14ac:dyDescent="0.2">
      <c r="A7624" s="311" t="s">
        <v>4138</v>
      </c>
      <c r="B7624" s="311"/>
      <c r="C7624" s="311"/>
      <c r="D7624" s="311"/>
      <c r="E7624" s="311"/>
      <c r="F7624" s="311"/>
      <c r="G7624" s="155">
        <f>SUM(G7622:G7623)</f>
        <v>4.99</v>
      </c>
    </row>
    <row r="7625" spans="1:7" x14ac:dyDescent="0.2">
      <c r="G7625" s="144"/>
    </row>
    <row r="7626" spans="1:7" ht="21" x14ac:dyDescent="0.2">
      <c r="A7626" s="175" t="s">
        <v>4118</v>
      </c>
      <c r="B7626" s="174" t="s">
        <v>4130</v>
      </c>
      <c r="C7626" s="171" t="s">
        <v>4129</v>
      </c>
      <c r="D7626" s="171" t="s">
        <v>4128</v>
      </c>
      <c r="E7626" s="171" t="s">
        <v>4116</v>
      </c>
      <c r="F7626" s="173" t="s">
        <v>4127</v>
      </c>
      <c r="G7626" s="144"/>
    </row>
    <row r="7627" spans="1:7" ht="22.5" x14ac:dyDescent="0.2">
      <c r="A7627" s="143">
        <v>4186</v>
      </c>
      <c r="B7627" s="131" t="s">
        <v>3815</v>
      </c>
      <c r="C7627" s="130" t="s">
        <v>230</v>
      </c>
      <c r="D7627" s="141">
        <v>6.06</v>
      </c>
      <c r="E7627" s="141">
        <v>1</v>
      </c>
      <c r="F7627" s="127">
        <f>TRUNC(E7627*D7627,2)</f>
        <v>6.06</v>
      </c>
      <c r="G7627" s="144"/>
    </row>
    <row r="7628" spans="1:7" x14ac:dyDescent="0.2">
      <c r="A7628" s="311" t="s">
        <v>4125</v>
      </c>
      <c r="B7628" s="311"/>
      <c r="C7628" s="311"/>
      <c r="D7628" s="311"/>
      <c r="E7628" s="311"/>
      <c r="F7628" s="165">
        <f>SUM(F7627)</f>
        <v>6.06</v>
      </c>
      <c r="G7628" s="144"/>
    </row>
    <row r="7629" spans="1:7" x14ac:dyDescent="0.2">
      <c r="G7629" s="144"/>
    </row>
    <row r="7630" spans="1:7" x14ac:dyDescent="0.2">
      <c r="A7630" s="312" t="s">
        <v>4124</v>
      </c>
      <c r="B7630" s="312"/>
      <c r="C7630" s="312"/>
      <c r="D7630" s="312"/>
      <c r="E7630" s="312"/>
      <c r="F7630" s="173">
        <f>F7628+G7624</f>
        <v>11.05</v>
      </c>
      <c r="G7630" s="144"/>
    </row>
    <row r="7631" spans="1:7" ht="12.75" customHeight="1" x14ac:dyDescent="0.2">
      <c r="A7631" s="312" t="s">
        <v>4742</v>
      </c>
      <c r="B7631" s="312"/>
      <c r="C7631" s="312"/>
      <c r="D7631" s="312"/>
      <c r="E7631" s="313"/>
      <c r="F7631" s="180">
        <f>TRUNC('compos apresentar'!F7630*bdi!$D$19,2)</f>
        <v>2.2400000000000002</v>
      </c>
      <c r="G7631" s="144"/>
    </row>
    <row r="7632" spans="1:7" x14ac:dyDescent="0.2">
      <c r="A7632" s="312" t="s">
        <v>4123</v>
      </c>
      <c r="B7632" s="312"/>
      <c r="C7632" s="312"/>
      <c r="D7632" s="312"/>
      <c r="E7632" s="312"/>
      <c r="F7632" s="179">
        <f>SUM(F7630:F7631)</f>
        <v>13.290000000000001</v>
      </c>
      <c r="G7632" s="144"/>
    </row>
    <row r="7633" spans="1:7" x14ac:dyDescent="0.2">
      <c r="G7633" s="144"/>
    </row>
    <row r="7634" spans="1:7" ht="21" x14ac:dyDescent="0.2">
      <c r="A7634" s="196" t="s">
        <v>1727</v>
      </c>
      <c r="B7634" s="315" t="s">
        <v>1728</v>
      </c>
      <c r="C7634" s="315"/>
      <c r="D7634" s="315"/>
      <c r="E7634" s="315"/>
      <c r="F7634" s="315"/>
      <c r="G7634" s="183" t="s">
        <v>230</v>
      </c>
    </row>
    <row r="7635" spans="1:7" x14ac:dyDescent="0.2">
      <c r="G7635" s="144"/>
    </row>
    <row r="7636" spans="1:7" x14ac:dyDescent="0.2">
      <c r="G7636" s="144"/>
    </row>
    <row r="7637" spans="1:7" ht="21" x14ac:dyDescent="0.2">
      <c r="A7637" s="175" t="s">
        <v>4118</v>
      </c>
      <c r="B7637" s="174" t="s">
        <v>4117</v>
      </c>
      <c r="C7637" s="171" t="s">
        <v>4114</v>
      </c>
      <c r="D7637" s="171" t="s">
        <v>4113</v>
      </c>
      <c r="E7637" s="171" t="s">
        <v>4112</v>
      </c>
      <c r="F7637" s="182" t="s">
        <v>4116</v>
      </c>
      <c r="G7637" s="181" t="s">
        <v>4115</v>
      </c>
    </row>
    <row r="7638" spans="1:7" x14ac:dyDescent="0.2">
      <c r="A7638" s="170">
        <v>8</v>
      </c>
      <c r="B7638" s="131" t="s">
        <v>4093</v>
      </c>
      <c r="C7638" s="152">
        <v>5.65</v>
      </c>
      <c r="D7638" s="152">
        <v>12.31</v>
      </c>
      <c r="E7638" s="83">
        <v>117.99</v>
      </c>
      <c r="F7638" s="141">
        <v>0.16200000000000001</v>
      </c>
      <c r="G7638" s="161">
        <f>TRUNC(F7638*D7638,2)</f>
        <v>1.99</v>
      </c>
    </row>
    <row r="7639" spans="1:7" x14ac:dyDescent="0.2">
      <c r="A7639" s="169">
        <v>11</v>
      </c>
      <c r="B7639" s="134" t="s">
        <v>3943</v>
      </c>
      <c r="C7639" s="152">
        <v>8.56</v>
      </c>
      <c r="D7639" s="152">
        <v>18.649999999999999</v>
      </c>
      <c r="E7639" s="83">
        <v>117.99</v>
      </c>
      <c r="F7639" s="153">
        <v>0.161</v>
      </c>
      <c r="G7639" s="161">
        <f>TRUNC(F7639*D7639,2)</f>
        <v>3</v>
      </c>
    </row>
    <row r="7640" spans="1:7" x14ac:dyDescent="0.2">
      <c r="A7640" s="311" t="s">
        <v>4138</v>
      </c>
      <c r="B7640" s="311"/>
      <c r="C7640" s="311"/>
      <c r="D7640" s="311"/>
      <c r="E7640" s="311"/>
      <c r="F7640" s="311"/>
      <c r="G7640" s="155">
        <f>SUM(G7638:G7639)</f>
        <v>4.99</v>
      </c>
    </row>
    <row r="7641" spans="1:7" x14ac:dyDescent="0.2">
      <c r="G7641" s="144"/>
    </row>
    <row r="7642" spans="1:7" ht="21" x14ac:dyDescent="0.2">
      <c r="A7642" s="175" t="s">
        <v>4118</v>
      </c>
      <c r="B7642" s="174" t="s">
        <v>4130</v>
      </c>
      <c r="C7642" s="171" t="s">
        <v>4129</v>
      </c>
      <c r="D7642" s="171" t="s">
        <v>4128</v>
      </c>
      <c r="E7642" s="171" t="s">
        <v>4116</v>
      </c>
      <c r="F7642" s="173" t="s">
        <v>4127</v>
      </c>
      <c r="G7642" s="144"/>
    </row>
    <row r="7643" spans="1:7" ht="22.5" x14ac:dyDescent="0.2">
      <c r="A7643" s="143">
        <v>4187</v>
      </c>
      <c r="B7643" s="131" t="s">
        <v>3814</v>
      </c>
      <c r="C7643" s="130" t="s">
        <v>230</v>
      </c>
      <c r="D7643" s="141">
        <v>7.88</v>
      </c>
      <c r="E7643" s="141">
        <v>1</v>
      </c>
      <c r="F7643" s="127">
        <f>TRUNC(E7643*D7643,2)</f>
        <v>7.88</v>
      </c>
      <c r="G7643" s="144"/>
    </row>
    <row r="7644" spans="1:7" x14ac:dyDescent="0.2">
      <c r="A7644" s="311" t="s">
        <v>4125</v>
      </c>
      <c r="B7644" s="311"/>
      <c r="C7644" s="311"/>
      <c r="D7644" s="311"/>
      <c r="E7644" s="311"/>
      <c r="F7644" s="165">
        <f>F7643</f>
        <v>7.88</v>
      </c>
      <c r="G7644" s="144"/>
    </row>
    <row r="7645" spans="1:7" x14ac:dyDescent="0.2">
      <c r="G7645" s="144"/>
    </row>
    <row r="7646" spans="1:7" x14ac:dyDescent="0.2">
      <c r="A7646" s="312" t="s">
        <v>4124</v>
      </c>
      <c r="B7646" s="312"/>
      <c r="C7646" s="312"/>
      <c r="D7646" s="312"/>
      <c r="E7646" s="312"/>
      <c r="F7646" s="173">
        <f>F7644+G7640</f>
        <v>12.870000000000001</v>
      </c>
      <c r="G7646" s="144"/>
    </row>
    <row r="7647" spans="1:7" ht="12.75" customHeight="1" x14ac:dyDescent="0.2">
      <c r="A7647" s="312" t="s">
        <v>4742</v>
      </c>
      <c r="B7647" s="312"/>
      <c r="C7647" s="312"/>
      <c r="D7647" s="312"/>
      <c r="E7647" s="313"/>
      <c r="F7647" s="180">
        <f>TRUNC('compos apresentar'!F7646*bdi!$D$19,2)</f>
        <v>2.61</v>
      </c>
      <c r="G7647" s="144"/>
    </row>
    <row r="7648" spans="1:7" x14ac:dyDescent="0.2">
      <c r="A7648" s="312" t="s">
        <v>4123</v>
      </c>
      <c r="B7648" s="312"/>
      <c r="C7648" s="312"/>
      <c r="D7648" s="312"/>
      <c r="E7648" s="312"/>
      <c r="F7648" s="179">
        <f>SUM(F7646:F7647)</f>
        <v>15.48</v>
      </c>
      <c r="G7648" s="144"/>
    </row>
    <row r="7649" spans="1:7" x14ac:dyDescent="0.2">
      <c r="G7649" s="144"/>
    </row>
    <row r="7650" spans="1:7" x14ac:dyDescent="0.2">
      <c r="G7650" s="144"/>
    </row>
    <row r="7651" spans="1:7" ht="19.899999999999999" customHeight="1" x14ac:dyDescent="0.2">
      <c r="A7651" s="314" t="s">
        <v>4393</v>
      </c>
      <c r="B7651" s="314"/>
      <c r="C7651" s="314"/>
      <c r="D7651" s="314"/>
      <c r="E7651" s="314"/>
      <c r="F7651" s="314"/>
      <c r="G7651" s="175" t="s">
        <v>4155</v>
      </c>
    </row>
    <row r="7652" spans="1:7" x14ac:dyDescent="0.2">
      <c r="G7652" s="144"/>
    </row>
    <row r="7653" spans="1:7" ht="21" x14ac:dyDescent="0.2">
      <c r="A7653" s="175" t="s">
        <v>4118</v>
      </c>
      <c r="B7653" s="174" t="s">
        <v>4117</v>
      </c>
      <c r="C7653" s="171" t="s">
        <v>4114</v>
      </c>
      <c r="D7653" s="171" t="s">
        <v>4113</v>
      </c>
      <c r="E7653" s="171" t="s">
        <v>4112</v>
      </c>
      <c r="F7653" s="182" t="s">
        <v>4116</v>
      </c>
      <c r="G7653" s="181" t="s">
        <v>4115</v>
      </c>
    </row>
    <row r="7654" spans="1:7" x14ac:dyDescent="0.2">
      <c r="A7654" s="162">
        <v>8</v>
      </c>
      <c r="B7654" s="128" t="s">
        <v>4141</v>
      </c>
      <c r="C7654" s="152">
        <v>5.65</v>
      </c>
      <c r="D7654" s="152">
        <v>12.31</v>
      </c>
      <c r="E7654" s="83">
        <v>117.99</v>
      </c>
      <c r="F7654" s="127">
        <v>0.16</v>
      </c>
      <c r="G7654" s="161">
        <f>TRUNC(F7654*D7654,2)</f>
        <v>1.96</v>
      </c>
    </row>
    <row r="7655" spans="1:7" x14ac:dyDescent="0.2">
      <c r="A7655" s="149">
        <v>11</v>
      </c>
      <c r="B7655" s="138" t="s">
        <v>4146</v>
      </c>
      <c r="C7655" s="152">
        <v>8.56</v>
      </c>
      <c r="D7655" s="152">
        <v>18.649999999999999</v>
      </c>
      <c r="E7655" s="83">
        <v>117.99</v>
      </c>
      <c r="F7655" s="137">
        <v>0.16200000000000001</v>
      </c>
      <c r="G7655" s="161">
        <f>TRUNC(F7655*D7655,2)</f>
        <v>3.02</v>
      </c>
    </row>
    <row r="7656" spans="1:7" x14ac:dyDescent="0.2">
      <c r="A7656" s="311" t="s">
        <v>4138</v>
      </c>
      <c r="B7656" s="311"/>
      <c r="C7656" s="311"/>
      <c r="D7656" s="311"/>
      <c r="E7656" s="311"/>
      <c r="F7656" s="311"/>
      <c r="G7656" s="155">
        <f>SUM(G7654:G7655)</f>
        <v>4.9800000000000004</v>
      </c>
    </row>
    <row r="7657" spans="1:7" x14ac:dyDescent="0.2">
      <c r="G7657" s="144"/>
    </row>
    <row r="7658" spans="1:7" ht="21" x14ac:dyDescent="0.2">
      <c r="A7658" s="175" t="s">
        <v>4118</v>
      </c>
      <c r="B7658" s="174" t="s">
        <v>4130</v>
      </c>
      <c r="C7658" s="171" t="s">
        <v>4129</v>
      </c>
      <c r="D7658" s="171" t="s">
        <v>4128</v>
      </c>
      <c r="E7658" s="171" t="s">
        <v>4116</v>
      </c>
      <c r="F7658" s="173" t="s">
        <v>4127</v>
      </c>
      <c r="G7658" s="144"/>
    </row>
    <row r="7659" spans="1:7" x14ac:dyDescent="0.2">
      <c r="A7659" s="129" t="s">
        <v>4154</v>
      </c>
      <c r="B7659" s="128" t="s">
        <v>4153</v>
      </c>
      <c r="C7659" s="127" t="s">
        <v>3290</v>
      </c>
      <c r="D7659" s="137">
        <v>0.38</v>
      </c>
      <c r="E7659" s="127">
        <v>0.8</v>
      </c>
      <c r="F7659" s="127">
        <f>TRUNC(E7659*D7659,2)</f>
        <v>0.3</v>
      </c>
      <c r="G7659" s="144"/>
    </row>
    <row r="7660" spans="1:7" ht="33.75" x14ac:dyDescent="0.2">
      <c r="A7660" s="139" t="s">
        <v>3811</v>
      </c>
      <c r="B7660" s="138" t="s">
        <v>3810</v>
      </c>
      <c r="C7660" s="137" t="s">
        <v>3287</v>
      </c>
      <c r="D7660" s="137">
        <v>5.7799999999999994</v>
      </c>
      <c r="E7660" s="137" t="s">
        <v>3616</v>
      </c>
      <c r="F7660" s="127">
        <f>TRUNC(E7660*D7660,2)</f>
        <v>5.78</v>
      </c>
      <c r="G7660" s="144"/>
    </row>
    <row r="7661" spans="1:7" x14ac:dyDescent="0.2">
      <c r="A7661" s="311" t="s">
        <v>4125</v>
      </c>
      <c r="B7661" s="311"/>
      <c r="C7661" s="311"/>
      <c r="D7661" s="311"/>
      <c r="E7661" s="311"/>
      <c r="F7661" s="165">
        <f>SUM(F7659:F7660)</f>
        <v>6.08</v>
      </c>
      <c r="G7661" s="144"/>
    </row>
    <row r="7662" spans="1:7" x14ac:dyDescent="0.2">
      <c r="G7662" s="144"/>
    </row>
    <row r="7663" spans="1:7" x14ac:dyDescent="0.2">
      <c r="A7663" s="312" t="s">
        <v>4124</v>
      </c>
      <c r="B7663" s="312"/>
      <c r="C7663" s="312"/>
      <c r="D7663" s="312"/>
      <c r="E7663" s="312"/>
      <c r="F7663" s="173">
        <f>F7661+G7656</f>
        <v>11.06</v>
      </c>
      <c r="G7663" s="144"/>
    </row>
    <row r="7664" spans="1:7" ht="12.75" customHeight="1" x14ac:dyDescent="0.2">
      <c r="A7664" s="312" t="s">
        <v>4742</v>
      </c>
      <c r="B7664" s="312"/>
      <c r="C7664" s="312"/>
      <c r="D7664" s="312"/>
      <c r="E7664" s="313"/>
      <c r="F7664" s="180">
        <f>TRUNC('compos apresentar'!F7663*bdi!$D$19,2)</f>
        <v>2.2400000000000002</v>
      </c>
      <c r="G7664" s="144"/>
    </row>
    <row r="7665" spans="1:7" x14ac:dyDescent="0.2">
      <c r="A7665" s="312" t="s">
        <v>4123</v>
      </c>
      <c r="B7665" s="312"/>
      <c r="C7665" s="312"/>
      <c r="D7665" s="312"/>
      <c r="E7665" s="312"/>
      <c r="F7665" s="179">
        <f>SUM(F7663:F7664)</f>
        <v>13.3</v>
      </c>
      <c r="G7665" s="144"/>
    </row>
    <row r="7666" spans="1:7" x14ac:dyDescent="0.2">
      <c r="G7666" s="144"/>
    </row>
    <row r="7667" spans="1:7" x14ac:dyDescent="0.2">
      <c r="G7667" s="144"/>
    </row>
    <row r="7668" spans="1:7" ht="28.15" customHeight="1" x14ac:dyDescent="0.2">
      <c r="A7668" s="314" t="s">
        <v>4392</v>
      </c>
      <c r="B7668" s="314"/>
      <c r="C7668" s="314"/>
      <c r="D7668" s="314"/>
      <c r="E7668" s="314"/>
      <c r="F7668" s="314"/>
      <c r="G7668" s="175" t="s">
        <v>4155</v>
      </c>
    </row>
    <row r="7669" spans="1:7" x14ac:dyDescent="0.2">
      <c r="G7669" s="144"/>
    </row>
    <row r="7670" spans="1:7" ht="21" x14ac:dyDescent="0.2">
      <c r="A7670" s="175" t="s">
        <v>4118</v>
      </c>
      <c r="B7670" s="174" t="s">
        <v>4117</v>
      </c>
      <c r="C7670" s="171" t="s">
        <v>4114</v>
      </c>
      <c r="D7670" s="171" t="s">
        <v>4113</v>
      </c>
      <c r="E7670" s="171" t="s">
        <v>4112</v>
      </c>
      <c r="F7670" s="182" t="s">
        <v>4116</v>
      </c>
      <c r="G7670" s="181" t="s">
        <v>4115</v>
      </c>
    </row>
    <row r="7671" spans="1:7" x14ac:dyDescent="0.2">
      <c r="A7671" s="162">
        <v>8</v>
      </c>
      <c r="B7671" s="128" t="s">
        <v>4141</v>
      </c>
      <c r="C7671" s="152">
        <v>5.65</v>
      </c>
      <c r="D7671" s="152">
        <v>12.31</v>
      </c>
      <c r="E7671" s="83">
        <v>117.99</v>
      </c>
      <c r="F7671" s="127">
        <v>0.4</v>
      </c>
      <c r="G7671" s="161">
        <f>TRUNC(F7671*D7671,2)</f>
        <v>4.92</v>
      </c>
    </row>
    <row r="7672" spans="1:7" x14ac:dyDescent="0.2">
      <c r="A7672" s="149">
        <v>11</v>
      </c>
      <c r="B7672" s="138" t="s">
        <v>4146</v>
      </c>
      <c r="C7672" s="152">
        <v>8.56</v>
      </c>
      <c r="D7672" s="152">
        <v>18.649999999999999</v>
      </c>
      <c r="E7672" s="83">
        <v>117.99</v>
      </c>
      <c r="F7672" s="137">
        <v>0.40310000000000001</v>
      </c>
      <c r="G7672" s="161">
        <f>TRUNC(F7672*D7672,2)</f>
        <v>7.51</v>
      </c>
    </row>
    <row r="7673" spans="1:7" x14ac:dyDescent="0.2">
      <c r="A7673" s="311" t="s">
        <v>4138</v>
      </c>
      <c r="B7673" s="311"/>
      <c r="C7673" s="311"/>
      <c r="D7673" s="311"/>
      <c r="E7673" s="311"/>
      <c r="F7673" s="311"/>
      <c r="G7673" s="155">
        <f>SUM(G7671:G7672)</f>
        <v>12.43</v>
      </c>
    </row>
    <row r="7674" spans="1:7" x14ac:dyDescent="0.2">
      <c r="G7674" s="144"/>
    </row>
    <row r="7675" spans="1:7" ht="21" x14ac:dyDescent="0.2">
      <c r="A7675" s="175" t="s">
        <v>4118</v>
      </c>
      <c r="B7675" s="174" t="s">
        <v>4130</v>
      </c>
      <c r="C7675" s="171" t="s">
        <v>4129</v>
      </c>
      <c r="D7675" s="171" t="s">
        <v>4128</v>
      </c>
      <c r="E7675" s="171" t="s">
        <v>4116</v>
      </c>
      <c r="F7675" s="173" t="s">
        <v>4127</v>
      </c>
      <c r="G7675" s="144"/>
    </row>
    <row r="7676" spans="1:7" x14ac:dyDescent="0.2">
      <c r="A7676" s="129" t="s">
        <v>3813</v>
      </c>
      <c r="B7676" s="128" t="s">
        <v>3812</v>
      </c>
      <c r="C7676" s="127" t="s">
        <v>3287</v>
      </c>
      <c r="D7676" s="127">
        <v>33.57</v>
      </c>
      <c r="E7676" s="127">
        <v>1</v>
      </c>
      <c r="F7676" s="127">
        <f>TRUNC(E7676*D7676,2)</f>
        <v>33.57</v>
      </c>
      <c r="G7676" s="144"/>
    </row>
    <row r="7677" spans="1:7" x14ac:dyDescent="0.2">
      <c r="A7677" s="139" t="s">
        <v>4154</v>
      </c>
      <c r="B7677" s="138" t="s">
        <v>4153</v>
      </c>
      <c r="C7677" s="137" t="s">
        <v>3290</v>
      </c>
      <c r="D7677" s="137">
        <v>0.38</v>
      </c>
      <c r="E7677" s="137" t="s">
        <v>3616</v>
      </c>
      <c r="F7677" s="127">
        <f>TRUNC(E7677*D7677,2)</f>
        <v>0.38</v>
      </c>
      <c r="G7677" s="144"/>
    </row>
    <row r="7678" spans="1:7" x14ac:dyDescent="0.2">
      <c r="A7678" s="311" t="s">
        <v>4125</v>
      </c>
      <c r="B7678" s="311"/>
      <c r="C7678" s="311"/>
      <c r="D7678" s="311"/>
      <c r="E7678" s="311"/>
      <c r="F7678" s="165">
        <f>SUM(F7676:F7677)</f>
        <v>33.950000000000003</v>
      </c>
      <c r="G7678" s="144"/>
    </row>
    <row r="7679" spans="1:7" x14ac:dyDescent="0.2">
      <c r="G7679" s="144"/>
    </row>
    <row r="7680" spans="1:7" x14ac:dyDescent="0.2">
      <c r="A7680" s="312" t="s">
        <v>4124</v>
      </c>
      <c r="B7680" s="312"/>
      <c r="C7680" s="312"/>
      <c r="D7680" s="312"/>
      <c r="E7680" s="312"/>
      <c r="F7680" s="173">
        <f>F7678+G7673</f>
        <v>46.38</v>
      </c>
      <c r="G7680" s="144"/>
    </row>
    <row r="7681" spans="1:7" ht="12.75" customHeight="1" x14ac:dyDescent="0.2">
      <c r="A7681" s="312" t="s">
        <v>4742</v>
      </c>
      <c r="B7681" s="312"/>
      <c r="C7681" s="312"/>
      <c r="D7681" s="312"/>
      <c r="E7681" s="313"/>
      <c r="F7681" s="180">
        <f>TRUNC('compos apresentar'!F7680*bdi!$D$19,2)</f>
        <v>9.43</v>
      </c>
      <c r="G7681" s="144"/>
    </row>
    <row r="7682" spans="1:7" x14ac:dyDescent="0.2">
      <c r="A7682" s="312" t="s">
        <v>4123</v>
      </c>
      <c r="B7682" s="312"/>
      <c r="C7682" s="312"/>
      <c r="D7682" s="312"/>
      <c r="E7682" s="312"/>
      <c r="F7682" s="179">
        <f>SUM(F7680:F7681)</f>
        <v>55.81</v>
      </c>
      <c r="G7682" s="144"/>
    </row>
    <row r="7683" spans="1:7" x14ac:dyDescent="0.2">
      <c r="G7683" s="144"/>
    </row>
    <row r="7684" spans="1:7" x14ac:dyDescent="0.2">
      <c r="G7684" s="144"/>
    </row>
    <row r="7685" spans="1:7" ht="26.45" customHeight="1" x14ac:dyDescent="0.2">
      <c r="A7685" s="317" t="s">
        <v>4391</v>
      </c>
      <c r="B7685" s="317"/>
      <c r="C7685" s="317"/>
      <c r="D7685" s="317"/>
      <c r="E7685" s="317"/>
      <c r="F7685" s="317"/>
      <c r="G7685" s="194" t="s">
        <v>4155</v>
      </c>
    </row>
    <row r="7686" spans="1:7" x14ac:dyDescent="0.2">
      <c r="G7686" s="144"/>
    </row>
    <row r="7687" spans="1:7" ht="21" x14ac:dyDescent="0.2">
      <c r="A7687" s="175" t="s">
        <v>4118</v>
      </c>
      <c r="B7687" s="174" t="s">
        <v>4117</v>
      </c>
      <c r="C7687" s="171" t="s">
        <v>4114</v>
      </c>
      <c r="D7687" s="171" t="s">
        <v>4113</v>
      </c>
      <c r="E7687" s="171" t="s">
        <v>4112</v>
      </c>
      <c r="F7687" s="182" t="s">
        <v>4116</v>
      </c>
      <c r="G7687" s="181" t="s">
        <v>4115</v>
      </c>
    </row>
    <row r="7688" spans="1:7" x14ac:dyDescent="0.2">
      <c r="A7688" s="162">
        <v>8</v>
      </c>
      <c r="B7688" s="128" t="s">
        <v>4141</v>
      </c>
      <c r="C7688" s="152">
        <v>5.65</v>
      </c>
      <c r="D7688" s="152">
        <v>12.31</v>
      </c>
      <c r="E7688" s="83">
        <v>117.99</v>
      </c>
      <c r="F7688" s="130">
        <v>0.16</v>
      </c>
      <c r="G7688" s="161">
        <f>TRUNC(F7688*D7688,2)</f>
        <v>1.96</v>
      </c>
    </row>
    <row r="7689" spans="1:7" x14ac:dyDescent="0.2">
      <c r="A7689" s="149">
        <v>11</v>
      </c>
      <c r="B7689" s="138" t="s">
        <v>4146</v>
      </c>
      <c r="C7689" s="152">
        <v>8.56</v>
      </c>
      <c r="D7689" s="152">
        <v>18.649999999999999</v>
      </c>
      <c r="E7689" s="83">
        <v>117.99</v>
      </c>
      <c r="F7689" s="133">
        <v>0.18240000000000001</v>
      </c>
      <c r="G7689" s="161">
        <f>TRUNC(F7689*D7689,2)</f>
        <v>3.4</v>
      </c>
    </row>
    <row r="7690" spans="1:7" x14ac:dyDescent="0.2">
      <c r="A7690" s="311" t="s">
        <v>4138</v>
      </c>
      <c r="B7690" s="311"/>
      <c r="C7690" s="311"/>
      <c r="D7690" s="311"/>
      <c r="E7690" s="311"/>
      <c r="F7690" s="311"/>
      <c r="G7690" s="155">
        <f>SUM(G7688:G7689)</f>
        <v>5.3599999999999994</v>
      </c>
    </row>
    <row r="7691" spans="1:7" x14ac:dyDescent="0.2">
      <c r="G7691" s="144"/>
    </row>
    <row r="7692" spans="1:7" ht="21" x14ac:dyDescent="0.2">
      <c r="A7692" s="175" t="s">
        <v>4118</v>
      </c>
      <c r="B7692" s="174" t="s">
        <v>4130</v>
      </c>
      <c r="C7692" s="171" t="s">
        <v>4129</v>
      </c>
      <c r="D7692" s="171" t="s">
        <v>4128</v>
      </c>
      <c r="E7692" s="171" t="s">
        <v>4116</v>
      </c>
      <c r="F7692" s="173" t="s">
        <v>4127</v>
      </c>
      <c r="G7692" s="144"/>
    </row>
    <row r="7693" spans="1:7" x14ac:dyDescent="0.2">
      <c r="A7693" s="132">
        <v>3148</v>
      </c>
      <c r="B7693" s="131" t="s">
        <v>3911</v>
      </c>
      <c r="C7693" s="130" t="s">
        <v>230</v>
      </c>
      <c r="D7693" s="130">
        <v>11.76</v>
      </c>
      <c r="E7693" s="130">
        <v>2.9000000000000001E-2</v>
      </c>
      <c r="F7693" s="127">
        <f>TRUNC(E7693*D7693,2)</f>
        <v>0.34</v>
      </c>
      <c r="G7693" s="144"/>
    </row>
    <row r="7694" spans="1:7" x14ac:dyDescent="0.2">
      <c r="A7694" s="135">
        <v>4177</v>
      </c>
      <c r="B7694" s="134" t="s">
        <v>3817</v>
      </c>
      <c r="C7694" s="133" t="s">
        <v>230</v>
      </c>
      <c r="D7694" s="133">
        <v>6.44</v>
      </c>
      <c r="E7694" s="133">
        <v>1</v>
      </c>
      <c r="F7694" s="127">
        <f>TRUNC(E7694*D7694,2)</f>
        <v>6.44</v>
      </c>
      <c r="G7694" s="144"/>
    </row>
    <row r="7695" spans="1:7" ht="22.5" x14ac:dyDescent="0.2">
      <c r="A7695" s="135">
        <v>7307</v>
      </c>
      <c r="B7695" s="134" t="s">
        <v>3905</v>
      </c>
      <c r="C7695" s="133" t="s">
        <v>3359</v>
      </c>
      <c r="D7695" s="133">
        <v>31.43</v>
      </c>
      <c r="E7695" s="133">
        <v>2E-3</v>
      </c>
      <c r="F7695" s="127">
        <f>TRUNC(E7695*D7695,2)</f>
        <v>0.06</v>
      </c>
      <c r="G7695" s="144"/>
    </row>
    <row r="7696" spans="1:7" x14ac:dyDescent="0.2">
      <c r="A7696" s="311" t="s">
        <v>4125</v>
      </c>
      <c r="B7696" s="311"/>
      <c r="C7696" s="311"/>
      <c r="D7696" s="311"/>
      <c r="E7696" s="311"/>
      <c r="F7696" s="165">
        <f>SUM(F7693:F7695)</f>
        <v>6.84</v>
      </c>
      <c r="G7696" s="144"/>
    </row>
    <row r="7697" spans="1:7" x14ac:dyDescent="0.2">
      <c r="G7697" s="144"/>
    </row>
    <row r="7698" spans="1:7" x14ac:dyDescent="0.2">
      <c r="A7698" s="312" t="s">
        <v>4124</v>
      </c>
      <c r="B7698" s="312"/>
      <c r="C7698" s="312"/>
      <c r="D7698" s="312"/>
      <c r="E7698" s="312"/>
      <c r="F7698" s="173">
        <f>F7696+G7690</f>
        <v>12.2</v>
      </c>
      <c r="G7698" s="144"/>
    </row>
    <row r="7699" spans="1:7" ht="12.75" customHeight="1" x14ac:dyDescent="0.2">
      <c r="A7699" s="312" t="s">
        <v>4742</v>
      </c>
      <c r="B7699" s="312"/>
      <c r="C7699" s="312"/>
      <c r="D7699" s="312"/>
      <c r="E7699" s="313"/>
      <c r="F7699" s="180">
        <f>TRUNC('compos apresentar'!F7698*bdi!$D$19,2)</f>
        <v>2.48</v>
      </c>
      <c r="G7699" s="144"/>
    </row>
    <row r="7700" spans="1:7" x14ac:dyDescent="0.2">
      <c r="A7700" s="312" t="s">
        <v>4123</v>
      </c>
      <c r="B7700" s="312"/>
      <c r="C7700" s="312"/>
      <c r="D7700" s="312"/>
      <c r="E7700" s="312"/>
      <c r="F7700" s="179">
        <f>SUM(F7698:F7699)</f>
        <v>14.68</v>
      </c>
      <c r="G7700" s="144"/>
    </row>
    <row r="7701" spans="1:7" x14ac:dyDescent="0.2">
      <c r="A7701" s="178"/>
      <c r="B7701" s="178"/>
      <c r="C7701" s="178"/>
      <c r="D7701" s="178"/>
      <c r="E7701" s="178"/>
      <c r="F7701" s="178"/>
      <c r="G7701" s="144"/>
    </row>
    <row r="7702" spans="1:7" ht="30.6" customHeight="1" x14ac:dyDescent="0.2">
      <c r="A7702" s="317" t="s">
        <v>4390</v>
      </c>
      <c r="B7702" s="317"/>
      <c r="C7702" s="317"/>
      <c r="D7702" s="317"/>
      <c r="E7702" s="317"/>
      <c r="F7702" s="317"/>
      <c r="G7702" s="194" t="s">
        <v>4155</v>
      </c>
    </row>
    <row r="7703" spans="1:7" x14ac:dyDescent="0.2">
      <c r="G7703" s="144"/>
    </row>
    <row r="7704" spans="1:7" ht="21" x14ac:dyDescent="0.2">
      <c r="A7704" s="175" t="s">
        <v>4118</v>
      </c>
      <c r="B7704" s="174" t="s">
        <v>4117</v>
      </c>
      <c r="C7704" s="171" t="s">
        <v>4114</v>
      </c>
      <c r="D7704" s="171" t="s">
        <v>4113</v>
      </c>
      <c r="E7704" s="171" t="s">
        <v>4112</v>
      </c>
      <c r="F7704" s="182" t="s">
        <v>4116</v>
      </c>
      <c r="G7704" s="181" t="s">
        <v>4115</v>
      </c>
    </row>
    <row r="7705" spans="1:7" x14ac:dyDescent="0.2">
      <c r="A7705" s="162">
        <v>8</v>
      </c>
      <c r="B7705" s="128" t="s">
        <v>4141</v>
      </c>
      <c r="C7705" s="152">
        <v>5.65</v>
      </c>
      <c r="D7705" s="152">
        <v>12.31</v>
      </c>
      <c r="E7705" s="83">
        <v>117.99</v>
      </c>
      <c r="F7705" s="130">
        <v>0.46250000000000002</v>
      </c>
      <c r="G7705" s="161">
        <f>TRUNC(F7705*D7705,2)</f>
        <v>5.69</v>
      </c>
    </row>
    <row r="7706" spans="1:7" x14ac:dyDescent="0.2">
      <c r="A7706" s="149">
        <v>11</v>
      </c>
      <c r="B7706" s="138" t="s">
        <v>4146</v>
      </c>
      <c r="C7706" s="152">
        <v>8.56</v>
      </c>
      <c r="D7706" s="152">
        <v>18.649999999999999</v>
      </c>
      <c r="E7706" s="83">
        <v>117.99</v>
      </c>
      <c r="F7706" s="133">
        <v>0.51200000000000001</v>
      </c>
      <c r="G7706" s="161">
        <f>TRUNC(F7706*D7706,2)</f>
        <v>9.5399999999999991</v>
      </c>
    </row>
    <row r="7707" spans="1:7" x14ac:dyDescent="0.2">
      <c r="A7707" s="311" t="s">
        <v>4138</v>
      </c>
      <c r="B7707" s="311"/>
      <c r="C7707" s="311"/>
      <c r="D7707" s="311"/>
      <c r="E7707" s="311"/>
      <c r="F7707" s="311"/>
      <c r="G7707" s="155">
        <f>SUM(G7705:G7706)</f>
        <v>15.23</v>
      </c>
    </row>
    <row r="7708" spans="1:7" x14ac:dyDescent="0.2">
      <c r="G7708" s="144"/>
    </row>
    <row r="7709" spans="1:7" ht="21" x14ac:dyDescent="0.2">
      <c r="A7709" s="175" t="s">
        <v>4118</v>
      </c>
      <c r="B7709" s="174" t="s">
        <v>4130</v>
      </c>
      <c r="C7709" s="171" t="s">
        <v>4129</v>
      </c>
      <c r="D7709" s="171" t="s">
        <v>4128</v>
      </c>
      <c r="E7709" s="171" t="s">
        <v>4116</v>
      </c>
      <c r="F7709" s="173" t="s">
        <v>4127</v>
      </c>
      <c r="G7709" s="144"/>
    </row>
    <row r="7710" spans="1:7" x14ac:dyDescent="0.2">
      <c r="A7710" s="132">
        <v>3148</v>
      </c>
      <c r="B7710" s="131" t="s">
        <v>3911</v>
      </c>
      <c r="C7710" s="130" t="s">
        <v>230</v>
      </c>
      <c r="D7710" s="130">
        <v>11.76</v>
      </c>
      <c r="E7710" s="130">
        <v>8.0000000000000002E-3</v>
      </c>
      <c r="F7710" s="127">
        <f>TRUNC(E7710*D7710,2)</f>
        <v>0.09</v>
      </c>
      <c r="G7710" s="144"/>
    </row>
    <row r="7711" spans="1:7" x14ac:dyDescent="0.2">
      <c r="A7711" s="135">
        <v>4179</v>
      </c>
      <c r="B7711" s="134" t="s">
        <v>4389</v>
      </c>
      <c r="C7711" s="133" t="s">
        <v>230</v>
      </c>
      <c r="D7711" s="133">
        <v>14.71</v>
      </c>
      <c r="E7711" s="133">
        <v>1.0329999999999999</v>
      </c>
      <c r="F7711" s="127">
        <f>TRUNC(E7711*D7711,2)</f>
        <v>15.19</v>
      </c>
      <c r="G7711" s="144"/>
    </row>
    <row r="7712" spans="1:7" ht="22.5" x14ac:dyDescent="0.2">
      <c r="A7712" s="135">
        <v>7307</v>
      </c>
      <c r="B7712" s="134" t="s">
        <v>3905</v>
      </c>
      <c r="C7712" s="133" t="s">
        <v>3359</v>
      </c>
      <c r="D7712" s="133">
        <v>31.43</v>
      </c>
      <c r="E7712" s="133">
        <v>2E-3</v>
      </c>
      <c r="F7712" s="127">
        <f>TRUNC(E7712*D7712,2)</f>
        <v>0.06</v>
      </c>
      <c r="G7712" s="144"/>
    </row>
    <row r="7713" spans="1:7" x14ac:dyDescent="0.2">
      <c r="A7713" s="311" t="s">
        <v>4125</v>
      </c>
      <c r="B7713" s="311"/>
      <c r="C7713" s="311"/>
      <c r="D7713" s="311"/>
      <c r="E7713" s="311"/>
      <c r="F7713" s="165">
        <f>SUM(F7710:F7712)</f>
        <v>15.34</v>
      </c>
      <c r="G7713" s="144"/>
    </row>
    <row r="7714" spans="1:7" x14ac:dyDescent="0.2">
      <c r="G7714" s="144"/>
    </row>
    <row r="7715" spans="1:7" x14ac:dyDescent="0.2">
      <c r="A7715" s="312" t="s">
        <v>4124</v>
      </c>
      <c r="B7715" s="312"/>
      <c r="C7715" s="312"/>
      <c r="D7715" s="312"/>
      <c r="E7715" s="312"/>
      <c r="F7715" s="173">
        <f>F7713+G7707</f>
        <v>30.57</v>
      </c>
      <c r="G7715" s="144"/>
    </row>
    <row r="7716" spans="1:7" ht="12.75" customHeight="1" x14ac:dyDescent="0.2">
      <c r="A7716" s="312" t="s">
        <v>4742</v>
      </c>
      <c r="B7716" s="312"/>
      <c r="C7716" s="312"/>
      <c r="D7716" s="312"/>
      <c r="E7716" s="313"/>
      <c r="F7716" s="180">
        <f>TRUNC('compos apresentar'!F7715*bdi!$D$19,2)</f>
        <v>6.21</v>
      </c>
      <c r="G7716" s="144"/>
    </row>
    <row r="7717" spans="1:7" x14ac:dyDescent="0.2">
      <c r="A7717" s="312" t="s">
        <v>4123</v>
      </c>
      <c r="B7717" s="312"/>
      <c r="C7717" s="312"/>
      <c r="D7717" s="312"/>
      <c r="E7717" s="312"/>
      <c r="F7717" s="179">
        <f>SUM(F7715:F7716)</f>
        <v>36.78</v>
      </c>
      <c r="G7717" s="144"/>
    </row>
    <row r="7718" spans="1:7" x14ac:dyDescent="0.2">
      <c r="A7718" s="178"/>
      <c r="B7718" s="178"/>
      <c r="C7718" s="178"/>
      <c r="D7718" s="178"/>
      <c r="E7718" s="178"/>
      <c r="F7718" s="178"/>
      <c r="G7718" s="144"/>
    </row>
    <row r="7719" spans="1:7" ht="36" customHeight="1" x14ac:dyDescent="0.2">
      <c r="A7719" s="317" t="s">
        <v>4388</v>
      </c>
      <c r="B7719" s="317"/>
      <c r="C7719" s="317"/>
      <c r="D7719" s="317"/>
      <c r="E7719" s="317"/>
      <c r="F7719" s="317"/>
      <c r="G7719" s="194" t="s">
        <v>4155</v>
      </c>
    </row>
    <row r="7720" spans="1:7" x14ac:dyDescent="0.2">
      <c r="G7720" s="144"/>
    </row>
    <row r="7721" spans="1:7" ht="21" x14ac:dyDescent="0.2">
      <c r="A7721" s="175" t="s">
        <v>4118</v>
      </c>
      <c r="B7721" s="174" t="s">
        <v>4117</v>
      </c>
      <c r="C7721" s="171" t="s">
        <v>4114</v>
      </c>
      <c r="D7721" s="171" t="s">
        <v>4113</v>
      </c>
      <c r="E7721" s="171" t="s">
        <v>4112</v>
      </c>
      <c r="F7721" s="182" t="s">
        <v>4116</v>
      </c>
      <c r="G7721" s="181" t="s">
        <v>4115</v>
      </c>
    </row>
    <row r="7722" spans="1:7" x14ac:dyDescent="0.2">
      <c r="A7722" s="162">
        <v>8</v>
      </c>
      <c r="B7722" s="128" t="s">
        <v>4141</v>
      </c>
      <c r="C7722" s="152">
        <v>5.65</v>
      </c>
      <c r="D7722" s="152">
        <v>12.31</v>
      </c>
      <c r="E7722" s="83">
        <v>117.99</v>
      </c>
      <c r="F7722" s="130">
        <v>0.69499999999999995</v>
      </c>
      <c r="G7722" s="161">
        <f>TRUNC(F7722*D7722,2)</f>
        <v>8.5500000000000007</v>
      </c>
    </row>
    <row r="7723" spans="1:7" x14ac:dyDescent="0.2">
      <c r="A7723" s="149">
        <v>11</v>
      </c>
      <c r="B7723" s="138" t="s">
        <v>4146</v>
      </c>
      <c r="C7723" s="152">
        <v>8.56</v>
      </c>
      <c r="D7723" s="152">
        <v>18.649999999999999</v>
      </c>
      <c r="E7723" s="83">
        <v>117.99</v>
      </c>
      <c r="F7723" s="133">
        <v>0.7661</v>
      </c>
      <c r="G7723" s="161">
        <f>TRUNC(F7723*D7723,2)</f>
        <v>14.28</v>
      </c>
    </row>
    <row r="7724" spans="1:7" x14ac:dyDescent="0.2">
      <c r="A7724" s="311" t="s">
        <v>4138</v>
      </c>
      <c r="B7724" s="311"/>
      <c r="C7724" s="311"/>
      <c r="D7724" s="311"/>
      <c r="E7724" s="311"/>
      <c r="F7724" s="311"/>
      <c r="G7724" s="155">
        <f>SUM(G7722:G7723)</f>
        <v>22.83</v>
      </c>
    </row>
    <row r="7725" spans="1:7" x14ac:dyDescent="0.2">
      <c r="G7725" s="144"/>
    </row>
    <row r="7726" spans="1:7" ht="21" x14ac:dyDescent="0.2">
      <c r="A7726" s="175" t="s">
        <v>4118</v>
      </c>
      <c r="B7726" s="174" t="s">
        <v>4130</v>
      </c>
      <c r="C7726" s="171" t="s">
        <v>4129</v>
      </c>
      <c r="D7726" s="171" t="s">
        <v>4128</v>
      </c>
      <c r="E7726" s="171" t="s">
        <v>4116</v>
      </c>
      <c r="F7726" s="173" t="s">
        <v>4127</v>
      </c>
      <c r="G7726" s="144"/>
    </row>
    <row r="7727" spans="1:7" x14ac:dyDescent="0.2">
      <c r="A7727" s="132">
        <v>3148</v>
      </c>
      <c r="B7727" s="131" t="s">
        <v>3911</v>
      </c>
      <c r="C7727" s="130" t="s">
        <v>230</v>
      </c>
      <c r="D7727" s="130">
        <v>11.76</v>
      </c>
      <c r="E7727" s="130">
        <v>0.03</v>
      </c>
      <c r="F7727" s="127">
        <f>TRUNC(E7727*D7727,2)</f>
        <v>0.35</v>
      </c>
      <c r="G7727" s="144"/>
    </row>
    <row r="7728" spans="1:7" ht="22.5" x14ac:dyDescent="0.2">
      <c r="A7728" s="135">
        <v>4208</v>
      </c>
      <c r="B7728" s="134" t="s">
        <v>3816</v>
      </c>
      <c r="C7728" s="133" t="s">
        <v>230</v>
      </c>
      <c r="D7728" s="133">
        <v>53.21</v>
      </c>
      <c r="E7728" s="133">
        <v>1.044</v>
      </c>
      <c r="F7728" s="127">
        <f>TRUNC(E7728*D7728,2)</f>
        <v>55.55</v>
      </c>
      <c r="G7728" s="144"/>
    </row>
    <row r="7729" spans="1:7" ht="22.5" x14ac:dyDescent="0.2">
      <c r="A7729" s="135">
        <v>7307</v>
      </c>
      <c r="B7729" s="134" t="s">
        <v>3905</v>
      </c>
      <c r="C7729" s="133" t="s">
        <v>3359</v>
      </c>
      <c r="D7729" s="133">
        <v>31.43</v>
      </c>
      <c r="E7729" s="133">
        <v>7.0000000000000001E-3</v>
      </c>
      <c r="F7729" s="127">
        <f>TRUNC(E7729*D7729,2)</f>
        <v>0.22</v>
      </c>
      <c r="G7729" s="144"/>
    </row>
    <row r="7730" spans="1:7" x14ac:dyDescent="0.2">
      <c r="A7730" s="311" t="s">
        <v>4125</v>
      </c>
      <c r="B7730" s="311"/>
      <c r="C7730" s="311"/>
      <c r="D7730" s="311"/>
      <c r="E7730" s="311"/>
      <c r="F7730" s="165">
        <f>SUM(F7727:F7729)</f>
        <v>56.12</v>
      </c>
      <c r="G7730" s="144"/>
    </row>
    <row r="7731" spans="1:7" x14ac:dyDescent="0.2">
      <c r="G7731" s="144"/>
    </row>
    <row r="7732" spans="1:7" x14ac:dyDescent="0.2">
      <c r="A7732" s="312" t="s">
        <v>4124</v>
      </c>
      <c r="B7732" s="312"/>
      <c r="C7732" s="312"/>
      <c r="D7732" s="312"/>
      <c r="E7732" s="312"/>
      <c r="F7732" s="173">
        <f>F7730+G7724</f>
        <v>78.949999999999989</v>
      </c>
      <c r="G7732" s="144"/>
    </row>
    <row r="7733" spans="1:7" ht="12.75" customHeight="1" x14ac:dyDescent="0.2">
      <c r="A7733" s="312" t="s">
        <v>4742</v>
      </c>
      <c r="B7733" s="312"/>
      <c r="C7733" s="312"/>
      <c r="D7733" s="312"/>
      <c r="E7733" s="313"/>
      <c r="F7733" s="180">
        <f>TRUNC('compos apresentar'!F7732*bdi!$D$19,2)</f>
        <v>16.05</v>
      </c>
      <c r="G7733" s="144"/>
    </row>
    <row r="7734" spans="1:7" x14ac:dyDescent="0.2">
      <c r="A7734" s="312" t="s">
        <v>4123</v>
      </c>
      <c r="B7734" s="312"/>
      <c r="C7734" s="312"/>
      <c r="D7734" s="312"/>
      <c r="E7734" s="312"/>
      <c r="F7734" s="179">
        <f>SUM(F7732:F7733)</f>
        <v>94.999999999999986</v>
      </c>
      <c r="G7734" s="144"/>
    </row>
    <row r="7735" spans="1:7" x14ac:dyDescent="0.2">
      <c r="A7735" s="178"/>
      <c r="B7735" s="178"/>
      <c r="C7735" s="178"/>
      <c r="D7735" s="178"/>
      <c r="E7735" s="178"/>
      <c r="F7735" s="178"/>
      <c r="G7735" s="144"/>
    </row>
    <row r="7736" spans="1:7" x14ac:dyDescent="0.2">
      <c r="A7736" s="178"/>
      <c r="B7736" s="178"/>
      <c r="C7736" s="178"/>
      <c r="D7736" s="178"/>
      <c r="E7736" s="178"/>
      <c r="F7736" s="178"/>
      <c r="G7736" s="144"/>
    </row>
    <row r="7737" spans="1:7" ht="25.9" customHeight="1" x14ac:dyDescent="0.2">
      <c r="A7737" s="314" t="s">
        <v>4387</v>
      </c>
      <c r="B7737" s="314"/>
      <c r="C7737" s="314"/>
      <c r="D7737" s="314"/>
      <c r="E7737" s="314"/>
      <c r="F7737" s="314"/>
      <c r="G7737" s="175" t="s">
        <v>4170</v>
      </c>
    </row>
    <row r="7738" spans="1:7" x14ac:dyDescent="0.2">
      <c r="G7738" s="144"/>
    </row>
    <row r="7739" spans="1:7" ht="21" x14ac:dyDescent="0.2">
      <c r="A7739" s="175" t="s">
        <v>4118</v>
      </c>
      <c r="B7739" s="174" t="s">
        <v>4117</v>
      </c>
      <c r="C7739" s="171" t="s">
        <v>4114</v>
      </c>
      <c r="D7739" s="171" t="s">
        <v>4113</v>
      </c>
      <c r="E7739" s="171" t="s">
        <v>4112</v>
      </c>
      <c r="F7739" s="182" t="s">
        <v>4116</v>
      </c>
      <c r="G7739" s="181" t="s">
        <v>4115</v>
      </c>
    </row>
    <row r="7740" spans="1:7" x14ac:dyDescent="0.2">
      <c r="A7740" s="162">
        <v>8</v>
      </c>
      <c r="B7740" s="128" t="s">
        <v>4141</v>
      </c>
      <c r="C7740" s="152">
        <v>5.65</v>
      </c>
      <c r="D7740" s="152">
        <v>12.31</v>
      </c>
      <c r="E7740" s="83">
        <v>117.99</v>
      </c>
      <c r="F7740" s="127">
        <v>0.3</v>
      </c>
      <c r="G7740" s="161">
        <f>TRUNC(F7740*D7740,2)</f>
        <v>3.69</v>
      </c>
    </row>
    <row r="7741" spans="1:7" x14ac:dyDescent="0.2">
      <c r="A7741" s="149">
        <v>12</v>
      </c>
      <c r="B7741" s="138" t="s">
        <v>4213</v>
      </c>
      <c r="C7741" s="152">
        <v>8.56</v>
      </c>
      <c r="D7741" s="152">
        <v>18.649999999999999</v>
      </c>
      <c r="E7741" s="83">
        <v>117.99</v>
      </c>
      <c r="F7741" s="137">
        <v>0.30299999999999999</v>
      </c>
      <c r="G7741" s="161">
        <f>TRUNC(F7741*D7741,2)</f>
        <v>5.65</v>
      </c>
    </row>
    <row r="7742" spans="1:7" x14ac:dyDescent="0.2">
      <c r="A7742" s="311" t="s">
        <v>4138</v>
      </c>
      <c r="B7742" s="311"/>
      <c r="C7742" s="311"/>
      <c r="D7742" s="311"/>
      <c r="E7742" s="311"/>
      <c r="F7742" s="311"/>
      <c r="G7742" s="155">
        <f>SUM(G7740:G7741)</f>
        <v>9.34</v>
      </c>
    </row>
    <row r="7743" spans="1:7" x14ac:dyDescent="0.2">
      <c r="G7743" s="144"/>
    </row>
    <row r="7744" spans="1:7" ht="21" x14ac:dyDescent="0.2">
      <c r="A7744" s="175" t="s">
        <v>4118</v>
      </c>
      <c r="B7744" s="174" t="s">
        <v>4130</v>
      </c>
      <c r="C7744" s="171" t="s">
        <v>4129</v>
      </c>
      <c r="D7744" s="171" t="s">
        <v>4128</v>
      </c>
      <c r="E7744" s="171" t="s">
        <v>4116</v>
      </c>
      <c r="F7744" s="173" t="s">
        <v>4127</v>
      </c>
      <c r="G7744" s="144"/>
    </row>
    <row r="7745" spans="1:7" x14ac:dyDescent="0.2">
      <c r="A7745" s="129">
        <v>3972</v>
      </c>
      <c r="B7745" s="128" t="s">
        <v>3808</v>
      </c>
      <c r="C7745" s="127" t="s">
        <v>3287</v>
      </c>
      <c r="D7745" s="127">
        <v>10.47</v>
      </c>
      <c r="E7745" s="127">
        <v>1</v>
      </c>
      <c r="F7745" s="127">
        <f>TRUNC(E7745*D7745,2)</f>
        <v>10.47</v>
      </c>
      <c r="G7745" s="144"/>
    </row>
    <row r="7746" spans="1:7" x14ac:dyDescent="0.2">
      <c r="A7746" s="311" t="s">
        <v>4125</v>
      </c>
      <c r="B7746" s="311"/>
      <c r="C7746" s="311"/>
      <c r="D7746" s="311"/>
      <c r="E7746" s="311"/>
      <c r="F7746" s="165">
        <f>F7745</f>
        <v>10.47</v>
      </c>
      <c r="G7746" s="144"/>
    </row>
    <row r="7747" spans="1:7" x14ac:dyDescent="0.2">
      <c r="G7747" s="144"/>
    </row>
    <row r="7748" spans="1:7" x14ac:dyDescent="0.2">
      <c r="A7748" s="312" t="s">
        <v>4124</v>
      </c>
      <c r="B7748" s="312"/>
      <c r="C7748" s="312"/>
      <c r="D7748" s="312"/>
      <c r="E7748" s="312"/>
      <c r="F7748" s="173">
        <f>F7746+G7742</f>
        <v>19.810000000000002</v>
      </c>
      <c r="G7748" s="144"/>
    </row>
    <row r="7749" spans="1:7" ht="12.75" customHeight="1" x14ac:dyDescent="0.2">
      <c r="A7749" s="312" t="s">
        <v>4742</v>
      </c>
      <c r="B7749" s="312"/>
      <c r="C7749" s="312"/>
      <c r="D7749" s="312"/>
      <c r="E7749" s="313"/>
      <c r="F7749" s="180">
        <f>TRUNC('compos apresentar'!F7748*bdi!$D$19,2)</f>
        <v>4.0199999999999996</v>
      </c>
      <c r="G7749" s="144"/>
    </row>
    <row r="7750" spans="1:7" x14ac:dyDescent="0.2">
      <c r="A7750" s="312" t="s">
        <v>4123</v>
      </c>
      <c r="B7750" s="312"/>
      <c r="C7750" s="312"/>
      <c r="D7750" s="312"/>
      <c r="E7750" s="312"/>
      <c r="F7750" s="179">
        <f>SUM(F7748:F7749)</f>
        <v>23.830000000000002</v>
      </c>
      <c r="G7750" s="144"/>
    </row>
    <row r="7751" spans="1:7" x14ac:dyDescent="0.2">
      <c r="A7751" s="178"/>
      <c r="B7751" s="178"/>
      <c r="C7751" s="178"/>
      <c r="D7751" s="178"/>
      <c r="E7751" s="178"/>
      <c r="F7751" s="178"/>
      <c r="G7751" s="144"/>
    </row>
    <row r="7752" spans="1:7" ht="21" x14ac:dyDescent="0.2">
      <c r="A7752" s="316" t="s">
        <v>5114</v>
      </c>
      <c r="B7752" s="316"/>
      <c r="C7752" s="316"/>
      <c r="D7752" s="316"/>
      <c r="E7752" s="316"/>
      <c r="F7752" s="316"/>
      <c r="G7752" s="175" t="s">
        <v>4385</v>
      </c>
    </row>
    <row r="7753" spans="1:7" x14ac:dyDescent="0.2">
      <c r="G7753" s="144"/>
    </row>
    <row r="7754" spans="1:7" ht="21" x14ac:dyDescent="0.2">
      <c r="A7754" s="175" t="s">
        <v>4118</v>
      </c>
      <c r="B7754" s="174" t="s">
        <v>4117</v>
      </c>
      <c r="C7754" s="171" t="s">
        <v>4114</v>
      </c>
      <c r="D7754" s="171" t="s">
        <v>4113</v>
      </c>
      <c r="E7754" s="171" t="s">
        <v>4112</v>
      </c>
      <c r="F7754" s="182" t="s">
        <v>4116</v>
      </c>
      <c r="G7754" s="181" t="s">
        <v>4115</v>
      </c>
    </row>
    <row r="7755" spans="1:7" x14ac:dyDescent="0.2">
      <c r="A7755" s="162">
        <v>8</v>
      </c>
      <c r="B7755" s="128" t="s">
        <v>4141</v>
      </c>
      <c r="C7755" s="152">
        <v>5.65</v>
      </c>
      <c r="D7755" s="152">
        <v>12.31</v>
      </c>
      <c r="E7755" s="83">
        <v>117.99</v>
      </c>
      <c r="F7755" s="127">
        <v>0.1</v>
      </c>
      <c r="G7755" s="161">
        <f>TRUNC(F7755*D7755,2)</f>
        <v>1.23</v>
      </c>
    </row>
    <row r="7756" spans="1:7" x14ac:dyDescent="0.2">
      <c r="A7756" s="149">
        <v>12</v>
      </c>
      <c r="B7756" s="138" t="s">
        <v>3943</v>
      </c>
      <c r="C7756" s="152">
        <v>8.56</v>
      </c>
      <c r="D7756" s="152">
        <v>18.649999999999999</v>
      </c>
      <c r="E7756" s="83">
        <v>117.99</v>
      </c>
      <c r="F7756" s="137">
        <v>0.313</v>
      </c>
      <c r="G7756" s="161">
        <f>TRUNC(F7756*D7756,2)</f>
        <v>5.83</v>
      </c>
    </row>
    <row r="7757" spans="1:7" x14ac:dyDescent="0.2">
      <c r="A7757" s="311" t="s">
        <v>4138</v>
      </c>
      <c r="B7757" s="311"/>
      <c r="C7757" s="311"/>
      <c r="D7757" s="311"/>
      <c r="E7757" s="311"/>
      <c r="F7757" s="311"/>
      <c r="G7757" s="155">
        <f>SUM(G7755:G7756)</f>
        <v>7.0600000000000005</v>
      </c>
    </row>
    <row r="7758" spans="1:7" x14ac:dyDescent="0.2">
      <c r="G7758" s="144"/>
    </row>
    <row r="7759" spans="1:7" ht="21" x14ac:dyDescent="0.2">
      <c r="A7759" s="175" t="s">
        <v>4118</v>
      </c>
      <c r="B7759" s="174" t="s">
        <v>4130</v>
      </c>
      <c r="C7759" s="171" t="s">
        <v>4129</v>
      </c>
      <c r="D7759" s="171" t="s">
        <v>4128</v>
      </c>
      <c r="E7759" s="171" t="s">
        <v>4116</v>
      </c>
      <c r="F7759" s="173" t="s">
        <v>4127</v>
      </c>
      <c r="G7759" s="144"/>
    </row>
    <row r="7760" spans="1:7" ht="22.5" x14ac:dyDescent="0.2">
      <c r="A7760" s="129">
        <v>11703</v>
      </c>
      <c r="B7760" s="128" t="s">
        <v>3805</v>
      </c>
      <c r="C7760" s="127" t="s">
        <v>3287</v>
      </c>
      <c r="D7760" s="127">
        <v>20.190000000000001</v>
      </c>
      <c r="E7760" s="127">
        <v>1</v>
      </c>
      <c r="F7760" s="127">
        <f>TRUNC(E7760*D7760,2)</f>
        <v>20.190000000000001</v>
      </c>
      <c r="G7760" s="144"/>
    </row>
    <row r="7761" spans="1:7" x14ac:dyDescent="0.2">
      <c r="A7761" s="311" t="s">
        <v>4125</v>
      </c>
      <c r="B7761" s="311"/>
      <c r="C7761" s="311"/>
      <c r="D7761" s="311"/>
      <c r="E7761" s="311"/>
      <c r="F7761" s="165">
        <f>SUM(F7760)</f>
        <v>20.190000000000001</v>
      </c>
      <c r="G7761" s="144"/>
    </row>
    <row r="7762" spans="1:7" x14ac:dyDescent="0.2">
      <c r="G7762" s="144"/>
    </row>
    <row r="7763" spans="1:7" x14ac:dyDescent="0.2">
      <c r="A7763" s="312" t="s">
        <v>4124</v>
      </c>
      <c r="B7763" s="312"/>
      <c r="C7763" s="312"/>
      <c r="D7763" s="312"/>
      <c r="E7763" s="312"/>
      <c r="F7763" s="173">
        <f>F7761+G7757</f>
        <v>27.25</v>
      </c>
      <c r="G7763" s="144"/>
    </row>
    <row r="7764" spans="1:7" x14ac:dyDescent="0.2">
      <c r="A7764" s="312" t="s">
        <v>4742</v>
      </c>
      <c r="B7764" s="312"/>
      <c r="C7764" s="312"/>
      <c r="D7764" s="312"/>
      <c r="E7764" s="313"/>
      <c r="F7764" s="180">
        <f>TRUNC('compos apresentar'!F7763*bdi!$D$19,2)</f>
        <v>5.54</v>
      </c>
      <c r="G7764" s="144"/>
    </row>
    <row r="7765" spans="1:7" x14ac:dyDescent="0.2">
      <c r="A7765" s="312" t="s">
        <v>4123</v>
      </c>
      <c r="B7765" s="312"/>
      <c r="C7765" s="312"/>
      <c r="D7765" s="312"/>
      <c r="E7765" s="312"/>
      <c r="F7765" s="179">
        <f>SUM(F7763:F7764)</f>
        <v>32.79</v>
      </c>
      <c r="G7765" s="144"/>
    </row>
    <row r="7766" spans="1:7" x14ac:dyDescent="0.2">
      <c r="A7766" s="178"/>
      <c r="B7766" s="178"/>
      <c r="C7766" s="178"/>
      <c r="D7766" s="178"/>
      <c r="E7766" s="178"/>
      <c r="F7766" s="178"/>
      <c r="G7766" s="144"/>
    </row>
    <row r="7767" spans="1:7" x14ac:dyDescent="0.2">
      <c r="G7767" s="144"/>
    </row>
    <row r="7768" spans="1:7" ht="27.75" customHeight="1" x14ac:dyDescent="0.2">
      <c r="A7768" s="316" t="s">
        <v>4386</v>
      </c>
      <c r="B7768" s="316"/>
      <c r="C7768" s="316"/>
      <c r="D7768" s="316"/>
      <c r="E7768" s="316"/>
      <c r="F7768" s="316"/>
      <c r="G7768" s="175" t="s">
        <v>4385</v>
      </c>
    </row>
    <row r="7769" spans="1:7" x14ac:dyDescent="0.2">
      <c r="G7769" s="144"/>
    </row>
    <row r="7770" spans="1:7" ht="21" x14ac:dyDescent="0.2">
      <c r="A7770" s="175" t="s">
        <v>4118</v>
      </c>
      <c r="B7770" s="174" t="s">
        <v>4117</v>
      </c>
      <c r="C7770" s="171" t="s">
        <v>4114</v>
      </c>
      <c r="D7770" s="171" t="s">
        <v>4113</v>
      </c>
      <c r="E7770" s="171" t="s">
        <v>4112</v>
      </c>
      <c r="F7770" s="182" t="s">
        <v>4116</v>
      </c>
      <c r="G7770" s="181" t="s">
        <v>4115</v>
      </c>
    </row>
    <row r="7771" spans="1:7" x14ac:dyDescent="0.2">
      <c r="A7771" s="162">
        <v>8</v>
      </c>
      <c r="B7771" s="128" t="s">
        <v>4141</v>
      </c>
      <c r="C7771" s="152">
        <v>5.65</v>
      </c>
      <c r="D7771" s="152">
        <v>12.31</v>
      </c>
      <c r="E7771" s="83">
        <v>117.99</v>
      </c>
      <c r="F7771" s="127">
        <v>1.5009999999999999</v>
      </c>
      <c r="G7771" s="161">
        <f>TRUNC(F7771*D7771,2)</f>
        <v>18.47</v>
      </c>
    </row>
    <row r="7772" spans="1:7" x14ac:dyDescent="0.2">
      <c r="A7772" s="149">
        <v>12</v>
      </c>
      <c r="B7772" s="138" t="s">
        <v>4213</v>
      </c>
      <c r="C7772" s="152">
        <v>8.56</v>
      </c>
      <c r="D7772" s="152">
        <v>18.649999999999999</v>
      </c>
      <c r="E7772" s="83">
        <v>117.99</v>
      </c>
      <c r="F7772" s="137">
        <v>1.5132000000000001</v>
      </c>
      <c r="G7772" s="161">
        <f>TRUNC(F7772*D7772,2)</f>
        <v>28.22</v>
      </c>
    </row>
    <row r="7773" spans="1:7" x14ac:dyDescent="0.2">
      <c r="A7773" s="311" t="s">
        <v>4138</v>
      </c>
      <c r="B7773" s="311"/>
      <c r="C7773" s="311"/>
      <c r="D7773" s="311"/>
      <c r="E7773" s="311"/>
      <c r="F7773" s="311"/>
      <c r="G7773" s="155">
        <f>SUM(G7771:G7772)</f>
        <v>46.69</v>
      </c>
    </row>
    <row r="7774" spans="1:7" x14ac:dyDescent="0.2">
      <c r="G7774" s="144"/>
    </row>
    <row r="7775" spans="1:7" ht="21" x14ac:dyDescent="0.2">
      <c r="A7775" s="175" t="s">
        <v>4118</v>
      </c>
      <c r="B7775" s="174" t="s">
        <v>4130</v>
      </c>
      <c r="C7775" s="171" t="s">
        <v>4129</v>
      </c>
      <c r="D7775" s="171" t="s">
        <v>4128</v>
      </c>
      <c r="E7775" s="171" t="s">
        <v>4116</v>
      </c>
      <c r="F7775" s="173" t="s">
        <v>4127</v>
      </c>
      <c r="G7775" s="144"/>
    </row>
    <row r="7776" spans="1:7" ht="45" x14ac:dyDescent="0.2">
      <c r="A7776" s="129">
        <v>3916</v>
      </c>
      <c r="B7776" s="128" t="s">
        <v>3804</v>
      </c>
      <c r="C7776" s="127" t="s">
        <v>3287</v>
      </c>
      <c r="D7776" s="127">
        <v>165.49</v>
      </c>
      <c r="E7776" s="127">
        <v>1</v>
      </c>
      <c r="F7776" s="127">
        <f>TRUNC(E7776*D7776,2)</f>
        <v>165.49</v>
      </c>
      <c r="G7776" s="144"/>
    </row>
    <row r="7777" spans="1:7" x14ac:dyDescent="0.2">
      <c r="A7777" s="311" t="s">
        <v>4125</v>
      </c>
      <c r="B7777" s="311"/>
      <c r="C7777" s="311"/>
      <c r="D7777" s="311"/>
      <c r="E7777" s="311"/>
      <c r="F7777" s="165">
        <f>SUM(F7776)</f>
        <v>165.49</v>
      </c>
      <c r="G7777" s="144"/>
    </row>
    <row r="7778" spans="1:7" x14ac:dyDescent="0.2">
      <c r="G7778" s="144"/>
    </row>
    <row r="7779" spans="1:7" x14ac:dyDescent="0.2">
      <c r="A7779" s="312" t="s">
        <v>4124</v>
      </c>
      <c r="B7779" s="312"/>
      <c r="C7779" s="312"/>
      <c r="D7779" s="312"/>
      <c r="E7779" s="312"/>
      <c r="F7779" s="173">
        <f>F7777+G7773</f>
        <v>212.18</v>
      </c>
      <c r="G7779" s="144"/>
    </row>
    <row r="7780" spans="1:7" ht="12.75" customHeight="1" x14ac:dyDescent="0.2">
      <c r="A7780" s="312" t="s">
        <v>4742</v>
      </c>
      <c r="B7780" s="312"/>
      <c r="C7780" s="312"/>
      <c r="D7780" s="312"/>
      <c r="E7780" s="313"/>
      <c r="F7780" s="180">
        <f>TRUNC('compos apresentar'!F7779*bdi!$D$19,2)</f>
        <v>43.15</v>
      </c>
      <c r="G7780" s="144"/>
    </row>
    <row r="7781" spans="1:7" x14ac:dyDescent="0.2">
      <c r="A7781" s="312" t="s">
        <v>4123</v>
      </c>
      <c r="B7781" s="312"/>
      <c r="C7781" s="312"/>
      <c r="D7781" s="312"/>
      <c r="E7781" s="312"/>
      <c r="F7781" s="179">
        <f>SUM(F7779:F7780)</f>
        <v>255.33</v>
      </c>
      <c r="G7781" s="144"/>
    </row>
    <row r="7782" spans="1:7" x14ac:dyDescent="0.2">
      <c r="A7782" s="178"/>
      <c r="B7782" s="178"/>
      <c r="C7782" s="178"/>
      <c r="D7782" s="178"/>
      <c r="E7782" s="178"/>
      <c r="F7782" s="178"/>
      <c r="G7782" s="144"/>
    </row>
    <row r="7783" spans="1:7" ht="21" x14ac:dyDescent="0.2">
      <c r="A7783" s="314" t="s">
        <v>5115</v>
      </c>
      <c r="B7783" s="314"/>
      <c r="C7783" s="314"/>
      <c r="D7783" s="314"/>
      <c r="E7783" s="314"/>
      <c r="F7783" s="314"/>
      <c r="G7783" s="175" t="s">
        <v>4155</v>
      </c>
    </row>
    <row r="7784" spans="1:7" x14ac:dyDescent="0.2">
      <c r="G7784" s="144"/>
    </row>
    <row r="7785" spans="1:7" ht="21" x14ac:dyDescent="0.2">
      <c r="A7785" s="175" t="s">
        <v>4118</v>
      </c>
      <c r="B7785" s="174" t="s">
        <v>4117</v>
      </c>
      <c r="C7785" s="171" t="s">
        <v>4114</v>
      </c>
      <c r="D7785" s="171" t="s">
        <v>4113</v>
      </c>
      <c r="E7785" s="171" t="s">
        <v>4112</v>
      </c>
      <c r="F7785" s="182" t="s">
        <v>4116</v>
      </c>
      <c r="G7785" s="181" t="s">
        <v>4115</v>
      </c>
    </row>
    <row r="7786" spans="1:7" x14ac:dyDescent="0.2">
      <c r="A7786" s="162">
        <v>8</v>
      </c>
      <c r="B7786" s="128" t="s">
        <v>4141</v>
      </c>
      <c r="C7786" s="152">
        <v>5.65</v>
      </c>
      <c r="D7786" s="152">
        <v>12.31</v>
      </c>
      <c r="E7786" s="83">
        <v>117.99</v>
      </c>
      <c r="F7786" s="127">
        <v>0.35399999999999998</v>
      </c>
      <c r="G7786" s="161">
        <f>TRUNC(F7786*D7786,2)</f>
        <v>4.3499999999999996</v>
      </c>
    </row>
    <row r="7787" spans="1:7" x14ac:dyDescent="0.2">
      <c r="A7787" s="149">
        <v>12</v>
      </c>
      <c r="B7787" s="138" t="s">
        <v>4213</v>
      </c>
      <c r="C7787" s="152">
        <v>8.56</v>
      </c>
      <c r="D7787" s="152">
        <v>18.649999999999999</v>
      </c>
      <c r="E7787" s="83">
        <v>117.99</v>
      </c>
      <c r="F7787" s="137">
        <v>0.35099999999999998</v>
      </c>
      <c r="G7787" s="161">
        <f>TRUNC(F7787*D7787,2)</f>
        <v>6.54</v>
      </c>
    </row>
    <row r="7788" spans="1:7" x14ac:dyDescent="0.2">
      <c r="A7788" s="311" t="s">
        <v>4138</v>
      </c>
      <c r="B7788" s="311"/>
      <c r="C7788" s="311"/>
      <c r="D7788" s="311"/>
      <c r="E7788" s="311"/>
      <c r="F7788" s="311"/>
      <c r="G7788" s="155">
        <f>SUM(G7786:G7787)</f>
        <v>10.89</v>
      </c>
    </row>
    <row r="7789" spans="1:7" x14ac:dyDescent="0.2">
      <c r="G7789" s="144"/>
    </row>
    <row r="7790" spans="1:7" ht="21" x14ac:dyDescent="0.2">
      <c r="A7790" s="175" t="s">
        <v>4118</v>
      </c>
      <c r="B7790" s="174" t="s">
        <v>4130</v>
      </c>
      <c r="C7790" s="171" t="s">
        <v>4129</v>
      </c>
      <c r="D7790" s="171" t="s">
        <v>4128</v>
      </c>
      <c r="E7790" s="171" t="s">
        <v>4116</v>
      </c>
      <c r="F7790" s="173" t="s">
        <v>4127</v>
      </c>
      <c r="G7790" s="144"/>
    </row>
    <row r="7791" spans="1:7" ht="33.75" x14ac:dyDescent="0.2">
      <c r="A7791" s="129">
        <v>2977</v>
      </c>
      <c r="B7791" s="128" t="s">
        <v>3351</v>
      </c>
      <c r="C7791" s="127" t="s">
        <v>3287</v>
      </c>
      <c r="D7791" s="127">
        <v>0.39</v>
      </c>
      <c r="E7791" s="127">
        <v>1</v>
      </c>
      <c r="F7791" s="127">
        <f>TRUNC(E7791*D7791,2)</f>
        <v>0.39</v>
      </c>
      <c r="G7791" s="144"/>
    </row>
    <row r="7792" spans="1:7" x14ac:dyDescent="0.2">
      <c r="A7792" s="311" t="s">
        <v>4125</v>
      </c>
      <c r="B7792" s="311"/>
      <c r="C7792" s="311"/>
      <c r="D7792" s="311"/>
      <c r="E7792" s="311"/>
      <c r="F7792" s="165">
        <f>F7791</f>
        <v>0.39</v>
      </c>
      <c r="G7792" s="144"/>
    </row>
    <row r="7793" spans="1:7" x14ac:dyDescent="0.2">
      <c r="G7793" s="144"/>
    </row>
    <row r="7794" spans="1:7" x14ac:dyDescent="0.2">
      <c r="A7794" s="312" t="s">
        <v>4124</v>
      </c>
      <c r="B7794" s="312"/>
      <c r="C7794" s="312"/>
      <c r="D7794" s="312"/>
      <c r="E7794" s="312"/>
      <c r="F7794" s="173">
        <f>F7792+G7788</f>
        <v>11.280000000000001</v>
      </c>
      <c r="G7794" s="144"/>
    </row>
    <row r="7795" spans="1:7" x14ac:dyDescent="0.2">
      <c r="A7795" s="312" t="s">
        <v>4742</v>
      </c>
      <c r="B7795" s="312"/>
      <c r="C7795" s="312"/>
      <c r="D7795" s="312"/>
      <c r="E7795" s="313"/>
      <c r="F7795" s="180">
        <f>TRUNC('compos apresentar'!F7794*bdi!$D$19,2)</f>
        <v>2.29</v>
      </c>
      <c r="G7795" s="144"/>
    </row>
    <row r="7796" spans="1:7" x14ac:dyDescent="0.2">
      <c r="A7796" s="312" t="s">
        <v>4123</v>
      </c>
      <c r="B7796" s="312"/>
      <c r="C7796" s="312"/>
      <c r="D7796" s="312"/>
      <c r="E7796" s="312"/>
      <c r="F7796" s="179">
        <f>SUM(F7794:F7795)</f>
        <v>13.57</v>
      </c>
      <c r="G7796" s="144"/>
    </row>
    <row r="7797" spans="1:7" x14ac:dyDescent="0.2">
      <c r="A7797" s="178"/>
      <c r="B7797" s="178"/>
      <c r="C7797" s="178"/>
      <c r="D7797" s="178"/>
      <c r="E7797" s="178"/>
      <c r="F7797" s="178"/>
      <c r="G7797" s="144"/>
    </row>
    <row r="7798" spans="1:7" x14ac:dyDescent="0.2">
      <c r="G7798" s="144"/>
    </row>
    <row r="7799" spans="1:7" x14ac:dyDescent="0.2">
      <c r="G7799" s="144"/>
    </row>
    <row r="7800" spans="1:7" ht="21" x14ac:dyDescent="0.2">
      <c r="A7800" s="314" t="s">
        <v>4384</v>
      </c>
      <c r="B7800" s="314"/>
      <c r="C7800" s="314"/>
      <c r="D7800" s="314"/>
      <c r="E7800" s="314"/>
      <c r="F7800" s="314"/>
      <c r="G7800" s="175" t="s">
        <v>4155</v>
      </c>
    </row>
    <row r="7801" spans="1:7" x14ac:dyDescent="0.2">
      <c r="G7801" s="144"/>
    </row>
    <row r="7802" spans="1:7" ht="21" x14ac:dyDescent="0.2">
      <c r="A7802" s="175" t="s">
        <v>4118</v>
      </c>
      <c r="B7802" s="174" t="s">
        <v>4117</v>
      </c>
      <c r="C7802" s="171" t="s">
        <v>4114</v>
      </c>
      <c r="D7802" s="171" t="s">
        <v>4113</v>
      </c>
      <c r="E7802" s="171" t="s">
        <v>4112</v>
      </c>
      <c r="F7802" s="182" t="s">
        <v>4116</v>
      </c>
      <c r="G7802" s="181" t="s">
        <v>4115</v>
      </c>
    </row>
    <row r="7803" spans="1:7" x14ac:dyDescent="0.2">
      <c r="A7803" s="162">
        <v>8</v>
      </c>
      <c r="B7803" s="128" t="s">
        <v>4141</v>
      </c>
      <c r="C7803" s="152">
        <v>5.65</v>
      </c>
      <c r="D7803" s="152">
        <v>12.31</v>
      </c>
      <c r="E7803" s="83">
        <v>117.99</v>
      </c>
      <c r="F7803" s="127">
        <v>6.8999999999999999E-3</v>
      </c>
      <c r="G7803" s="161">
        <f>TRUNC(F7803*D7803,2)</f>
        <v>0.08</v>
      </c>
    </row>
    <row r="7804" spans="1:7" x14ac:dyDescent="0.2">
      <c r="A7804" s="149">
        <v>12</v>
      </c>
      <c r="B7804" s="138" t="s">
        <v>4213</v>
      </c>
      <c r="C7804" s="152">
        <v>8.56</v>
      </c>
      <c r="D7804" s="152">
        <v>18.649999999999999</v>
      </c>
      <c r="E7804" s="83">
        <v>117.99</v>
      </c>
      <c r="F7804" s="137">
        <v>6.8999999999999999E-3</v>
      </c>
      <c r="G7804" s="161">
        <f>TRUNC(F7804*D7804,2)</f>
        <v>0.12</v>
      </c>
    </row>
    <row r="7805" spans="1:7" x14ac:dyDescent="0.2">
      <c r="A7805" s="311" t="s">
        <v>4138</v>
      </c>
      <c r="B7805" s="311"/>
      <c r="C7805" s="311"/>
      <c r="D7805" s="311"/>
      <c r="E7805" s="311"/>
      <c r="F7805" s="311"/>
      <c r="G7805" s="155">
        <f>SUM(G7803:G7804)</f>
        <v>0.2</v>
      </c>
    </row>
    <row r="7806" spans="1:7" x14ac:dyDescent="0.2">
      <c r="G7806" s="144"/>
    </row>
    <row r="7807" spans="1:7" ht="21" x14ac:dyDescent="0.2">
      <c r="A7807" s="175" t="s">
        <v>4118</v>
      </c>
      <c r="B7807" s="174" t="s">
        <v>4130</v>
      </c>
      <c r="C7807" s="171" t="s">
        <v>4129</v>
      </c>
      <c r="D7807" s="171" t="s">
        <v>4128</v>
      </c>
      <c r="E7807" s="171" t="s">
        <v>4116</v>
      </c>
      <c r="F7807" s="173" t="s">
        <v>4127</v>
      </c>
      <c r="G7807" s="144"/>
    </row>
    <row r="7808" spans="1:7" x14ac:dyDescent="0.2">
      <c r="A7808" s="129">
        <v>3705</v>
      </c>
      <c r="B7808" s="128" t="s">
        <v>3802</v>
      </c>
      <c r="C7808" s="127" t="s">
        <v>3287</v>
      </c>
      <c r="D7808" s="127">
        <v>9.67</v>
      </c>
      <c r="E7808" s="127">
        <v>1</v>
      </c>
      <c r="F7808" s="127">
        <f>TRUNC(E7808*D7808,2)</f>
        <v>9.67</v>
      </c>
      <c r="G7808" s="144"/>
    </row>
    <row r="7809" spans="1:7" x14ac:dyDescent="0.2">
      <c r="A7809" s="311" t="s">
        <v>4125</v>
      </c>
      <c r="B7809" s="311"/>
      <c r="C7809" s="311"/>
      <c r="D7809" s="311"/>
      <c r="E7809" s="311"/>
      <c r="F7809" s="165">
        <f>F7808</f>
        <v>9.67</v>
      </c>
      <c r="G7809" s="144"/>
    </row>
    <row r="7810" spans="1:7" x14ac:dyDescent="0.2">
      <c r="G7810" s="144"/>
    </row>
    <row r="7811" spans="1:7" x14ac:dyDescent="0.2">
      <c r="A7811" s="312" t="s">
        <v>4124</v>
      </c>
      <c r="B7811" s="312"/>
      <c r="C7811" s="312"/>
      <c r="D7811" s="312"/>
      <c r="E7811" s="312"/>
      <c r="F7811" s="173">
        <f>F7809+G7805</f>
        <v>9.8699999999999992</v>
      </c>
      <c r="G7811" s="144"/>
    </row>
    <row r="7812" spans="1:7" ht="12.75" customHeight="1" x14ac:dyDescent="0.2">
      <c r="A7812" s="312" t="s">
        <v>4742</v>
      </c>
      <c r="B7812" s="312"/>
      <c r="C7812" s="312"/>
      <c r="D7812" s="312"/>
      <c r="E7812" s="313"/>
      <c r="F7812" s="180">
        <f>TRUNC('compos apresentar'!F7811*bdi!$D$19,2)</f>
        <v>2</v>
      </c>
      <c r="G7812" s="144"/>
    </row>
    <row r="7813" spans="1:7" x14ac:dyDescent="0.2">
      <c r="A7813" s="312" t="s">
        <v>4123</v>
      </c>
      <c r="B7813" s="312"/>
      <c r="C7813" s="312"/>
      <c r="D7813" s="312"/>
      <c r="E7813" s="312"/>
      <c r="F7813" s="179">
        <f>SUM(F7811:F7812)</f>
        <v>11.87</v>
      </c>
      <c r="G7813" s="144"/>
    </row>
    <row r="7814" spans="1:7" x14ac:dyDescent="0.2">
      <c r="A7814" s="178"/>
      <c r="B7814" s="178"/>
      <c r="C7814" s="178"/>
      <c r="D7814" s="178"/>
      <c r="E7814" s="178"/>
      <c r="F7814" s="178"/>
      <c r="G7814" s="144"/>
    </row>
    <row r="7815" spans="1:7" ht="21" x14ac:dyDescent="0.2">
      <c r="A7815" s="314" t="s">
        <v>5116</v>
      </c>
      <c r="B7815" s="314"/>
      <c r="C7815" s="314"/>
      <c r="D7815" s="314"/>
      <c r="E7815" s="314"/>
      <c r="F7815" s="314"/>
      <c r="G7815" s="175" t="s">
        <v>4155</v>
      </c>
    </row>
    <row r="7816" spans="1:7" x14ac:dyDescent="0.2">
      <c r="G7816" s="144"/>
    </row>
    <row r="7817" spans="1:7" x14ac:dyDescent="0.2">
      <c r="G7817" s="144"/>
    </row>
    <row r="7818" spans="1:7" ht="21" x14ac:dyDescent="0.2">
      <c r="A7818" s="175" t="s">
        <v>4118</v>
      </c>
      <c r="B7818" s="174" t="s">
        <v>4130</v>
      </c>
      <c r="C7818" s="171" t="s">
        <v>4129</v>
      </c>
      <c r="D7818" s="171" t="s">
        <v>4128</v>
      </c>
      <c r="E7818" s="171" t="s">
        <v>4116</v>
      </c>
      <c r="F7818" s="173" t="s">
        <v>4127</v>
      </c>
      <c r="G7818" s="144"/>
    </row>
    <row r="7819" spans="1:7" ht="22.5" x14ac:dyDescent="0.2">
      <c r="A7819" s="129" t="s">
        <v>5117</v>
      </c>
      <c r="B7819" s="128" t="s">
        <v>5118</v>
      </c>
      <c r="C7819" s="127" t="s">
        <v>3287</v>
      </c>
      <c r="D7819" s="127">
        <v>0.82</v>
      </c>
      <c r="E7819" s="127">
        <v>1</v>
      </c>
      <c r="F7819" s="127">
        <f>TRUNC(E7819*D7819,2)</f>
        <v>0.82</v>
      </c>
      <c r="G7819" s="144"/>
    </row>
    <row r="7820" spans="1:7" x14ac:dyDescent="0.2">
      <c r="A7820" s="311" t="s">
        <v>4125</v>
      </c>
      <c r="B7820" s="311"/>
      <c r="C7820" s="311"/>
      <c r="D7820" s="311"/>
      <c r="E7820" s="311"/>
      <c r="F7820" s="165">
        <f>F7819</f>
        <v>0.82</v>
      </c>
      <c r="G7820" s="144"/>
    </row>
    <row r="7821" spans="1:7" x14ac:dyDescent="0.2">
      <c r="G7821" s="144"/>
    </row>
    <row r="7822" spans="1:7" x14ac:dyDescent="0.2">
      <c r="A7822" s="312" t="s">
        <v>4124</v>
      </c>
      <c r="B7822" s="312"/>
      <c r="C7822" s="312"/>
      <c r="D7822" s="312"/>
      <c r="E7822" s="312"/>
      <c r="F7822" s="173">
        <f>F7820</f>
        <v>0.82</v>
      </c>
      <c r="G7822" s="144"/>
    </row>
    <row r="7823" spans="1:7" x14ac:dyDescent="0.2">
      <c r="A7823" s="312" t="s">
        <v>4742</v>
      </c>
      <c r="B7823" s="312"/>
      <c r="C7823" s="312"/>
      <c r="D7823" s="312"/>
      <c r="E7823" s="313"/>
      <c r="F7823" s="180">
        <f>TRUNC('compos apresentar'!F7822*bdi!$D$19,2)</f>
        <v>0.16</v>
      </c>
      <c r="G7823" s="144"/>
    </row>
    <row r="7824" spans="1:7" x14ac:dyDescent="0.2">
      <c r="A7824" s="312" t="s">
        <v>4123</v>
      </c>
      <c r="B7824" s="312"/>
      <c r="C7824" s="312"/>
      <c r="D7824" s="312"/>
      <c r="E7824" s="312"/>
      <c r="F7824" s="179">
        <f>SUM(F7822:F7823)</f>
        <v>0.98</v>
      </c>
      <c r="G7824" s="144"/>
    </row>
    <row r="7825" spans="1:7" x14ac:dyDescent="0.2">
      <c r="A7825" s="178"/>
      <c r="B7825" s="178"/>
      <c r="C7825" s="178"/>
      <c r="D7825" s="178"/>
      <c r="E7825" s="178"/>
      <c r="F7825" s="178"/>
      <c r="G7825" s="144"/>
    </row>
    <row r="7826" spans="1:7" x14ac:dyDescent="0.2">
      <c r="G7826" s="144"/>
    </row>
    <row r="7827" spans="1:7" ht="21" x14ac:dyDescent="0.2">
      <c r="A7827" s="314" t="s">
        <v>4383</v>
      </c>
      <c r="B7827" s="314"/>
      <c r="C7827" s="314"/>
      <c r="D7827" s="314"/>
      <c r="E7827" s="314"/>
      <c r="F7827" s="314"/>
      <c r="G7827" s="175" t="s">
        <v>4155</v>
      </c>
    </row>
    <row r="7828" spans="1:7" x14ac:dyDescent="0.2">
      <c r="G7828" s="144"/>
    </row>
    <row r="7829" spans="1:7" ht="21" x14ac:dyDescent="0.2">
      <c r="A7829" s="175" t="s">
        <v>4118</v>
      </c>
      <c r="B7829" s="174" t="s">
        <v>4117</v>
      </c>
      <c r="C7829" s="171" t="s">
        <v>4114</v>
      </c>
      <c r="D7829" s="171" t="s">
        <v>4113</v>
      </c>
      <c r="E7829" s="171" t="s">
        <v>4112</v>
      </c>
      <c r="F7829" s="182" t="s">
        <v>4116</v>
      </c>
      <c r="G7829" s="181" t="s">
        <v>4115</v>
      </c>
    </row>
    <row r="7830" spans="1:7" x14ac:dyDescent="0.2">
      <c r="A7830" s="162">
        <v>8</v>
      </c>
      <c r="B7830" s="128" t="s">
        <v>4141</v>
      </c>
      <c r="C7830" s="152">
        <v>5.65</v>
      </c>
      <c r="D7830" s="152">
        <v>12.31</v>
      </c>
      <c r="E7830" s="83">
        <v>117.99</v>
      </c>
      <c r="F7830" s="127">
        <v>2.8500000000000001E-2</v>
      </c>
      <c r="G7830" s="161">
        <f>TRUNC(F7830*D7830,2)</f>
        <v>0.35</v>
      </c>
    </row>
    <row r="7831" spans="1:7" x14ac:dyDescent="0.2">
      <c r="A7831" s="149">
        <v>12</v>
      </c>
      <c r="B7831" s="138" t="s">
        <v>4213</v>
      </c>
      <c r="C7831" s="152">
        <v>8.56</v>
      </c>
      <c r="D7831" s="152">
        <v>18.649999999999999</v>
      </c>
      <c r="E7831" s="83">
        <v>117.99</v>
      </c>
      <c r="F7831" s="137">
        <v>2.8500000000000001E-2</v>
      </c>
      <c r="G7831" s="161">
        <f>TRUNC(F7831*D7831,2)</f>
        <v>0.53</v>
      </c>
    </row>
    <row r="7832" spans="1:7" x14ac:dyDescent="0.2">
      <c r="A7832" s="311" t="s">
        <v>4138</v>
      </c>
      <c r="B7832" s="311"/>
      <c r="C7832" s="311"/>
      <c r="D7832" s="311"/>
      <c r="E7832" s="311"/>
      <c r="F7832" s="311"/>
      <c r="G7832" s="155">
        <f>SUM(G7830:G7831)</f>
        <v>0.88</v>
      </c>
    </row>
    <row r="7833" spans="1:7" x14ac:dyDescent="0.2">
      <c r="G7833" s="144"/>
    </row>
    <row r="7834" spans="1:7" ht="21" x14ac:dyDescent="0.2">
      <c r="A7834" s="175" t="s">
        <v>4118</v>
      </c>
      <c r="B7834" s="174" t="s">
        <v>4130</v>
      </c>
      <c r="C7834" s="171" t="s">
        <v>4129</v>
      </c>
      <c r="D7834" s="171" t="s">
        <v>4128</v>
      </c>
      <c r="E7834" s="171" t="s">
        <v>4116</v>
      </c>
      <c r="F7834" s="173" t="s">
        <v>4127</v>
      </c>
      <c r="G7834" s="144"/>
    </row>
    <row r="7835" spans="1:7" x14ac:dyDescent="0.2">
      <c r="A7835" s="129">
        <v>3390</v>
      </c>
      <c r="B7835" s="128" t="s">
        <v>3798</v>
      </c>
      <c r="C7835" s="127" t="s">
        <v>3287</v>
      </c>
      <c r="D7835" s="127">
        <v>0.46</v>
      </c>
      <c r="E7835" s="127">
        <v>1</v>
      </c>
      <c r="F7835" s="127">
        <f>TRUNC(E7835*D7835,2)</f>
        <v>0.46</v>
      </c>
      <c r="G7835" s="144"/>
    </row>
    <row r="7836" spans="1:7" x14ac:dyDescent="0.2">
      <c r="A7836" s="311" t="s">
        <v>4125</v>
      </c>
      <c r="B7836" s="311"/>
      <c r="C7836" s="311"/>
      <c r="D7836" s="311"/>
      <c r="E7836" s="311"/>
      <c r="F7836" s="165">
        <f>F7835</f>
        <v>0.46</v>
      </c>
      <c r="G7836" s="144"/>
    </row>
    <row r="7837" spans="1:7" x14ac:dyDescent="0.2">
      <c r="G7837" s="144"/>
    </row>
    <row r="7838" spans="1:7" x14ac:dyDescent="0.2">
      <c r="A7838" s="312" t="s">
        <v>4124</v>
      </c>
      <c r="B7838" s="312"/>
      <c r="C7838" s="312"/>
      <c r="D7838" s="312"/>
      <c r="E7838" s="312"/>
      <c r="F7838" s="173">
        <f>F7836+G7832</f>
        <v>1.34</v>
      </c>
      <c r="G7838" s="144"/>
    </row>
    <row r="7839" spans="1:7" ht="12.75" customHeight="1" x14ac:dyDescent="0.2">
      <c r="A7839" s="312" t="s">
        <v>4742</v>
      </c>
      <c r="B7839" s="312"/>
      <c r="C7839" s="312"/>
      <c r="D7839" s="312"/>
      <c r="E7839" s="313"/>
      <c r="F7839" s="180">
        <f>TRUNC('compos apresentar'!F7838*bdi!$D$19,2)</f>
        <v>0.27</v>
      </c>
      <c r="G7839" s="144"/>
    </row>
    <row r="7840" spans="1:7" x14ac:dyDescent="0.2">
      <c r="A7840" s="312" t="s">
        <v>4123</v>
      </c>
      <c r="B7840" s="312"/>
      <c r="C7840" s="312"/>
      <c r="D7840" s="312"/>
      <c r="E7840" s="312"/>
      <c r="F7840" s="179">
        <f>SUM(F7838:F7839)</f>
        <v>1.61</v>
      </c>
      <c r="G7840" s="144"/>
    </row>
    <row r="7841" spans="1:7" x14ac:dyDescent="0.2">
      <c r="G7841" s="144"/>
    </row>
    <row r="7842" spans="1:7" x14ac:dyDescent="0.2">
      <c r="G7842" s="144"/>
    </row>
    <row r="7843" spans="1:7" ht="25.9" customHeight="1" x14ac:dyDescent="0.2">
      <c r="A7843" s="314" t="s">
        <v>4382</v>
      </c>
      <c r="B7843" s="314"/>
      <c r="C7843" s="314"/>
      <c r="D7843" s="314"/>
      <c r="E7843" s="314"/>
      <c r="F7843" s="314"/>
      <c r="G7843" s="175" t="s">
        <v>4155</v>
      </c>
    </row>
    <row r="7844" spans="1:7" x14ac:dyDescent="0.2">
      <c r="G7844" s="144"/>
    </row>
    <row r="7845" spans="1:7" ht="21" x14ac:dyDescent="0.2">
      <c r="A7845" s="175" t="s">
        <v>4118</v>
      </c>
      <c r="B7845" s="174" t="s">
        <v>4117</v>
      </c>
      <c r="C7845" s="171" t="s">
        <v>4114</v>
      </c>
      <c r="D7845" s="171" t="s">
        <v>4113</v>
      </c>
      <c r="E7845" s="171" t="s">
        <v>4112</v>
      </c>
      <c r="F7845" s="182" t="s">
        <v>4116</v>
      </c>
      <c r="G7845" s="181" t="s">
        <v>4115</v>
      </c>
    </row>
    <row r="7846" spans="1:7" x14ac:dyDescent="0.2">
      <c r="A7846" s="162">
        <v>8</v>
      </c>
      <c r="B7846" s="128" t="s">
        <v>4141</v>
      </c>
      <c r="C7846" s="152">
        <v>5.65</v>
      </c>
      <c r="D7846" s="152">
        <v>12.31</v>
      </c>
      <c r="E7846" s="83">
        <v>117.99</v>
      </c>
      <c r="F7846" s="127">
        <v>1.0500000000000001E-2</v>
      </c>
      <c r="G7846" s="161">
        <f>TRUNC(F7846*D7846,2)</f>
        <v>0.12</v>
      </c>
    </row>
    <row r="7847" spans="1:7" x14ac:dyDescent="0.2">
      <c r="A7847" s="149">
        <v>12</v>
      </c>
      <c r="B7847" s="138" t="s">
        <v>4213</v>
      </c>
      <c r="C7847" s="152">
        <v>8.56</v>
      </c>
      <c r="D7847" s="152">
        <v>18.649999999999999</v>
      </c>
      <c r="E7847" s="83">
        <v>117.99</v>
      </c>
      <c r="F7847" s="137">
        <v>1.0500000000000001E-2</v>
      </c>
      <c r="G7847" s="161">
        <f>TRUNC(F7847*D7847,2)</f>
        <v>0.19</v>
      </c>
    </row>
    <row r="7848" spans="1:7" x14ac:dyDescent="0.2">
      <c r="A7848" s="311" t="s">
        <v>4138</v>
      </c>
      <c r="B7848" s="311"/>
      <c r="C7848" s="311"/>
      <c r="D7848" s="311"/>
      <c r="E7848" s="311"/>
      <c r="F7848" s="311"/>
      <c r="G7848" s="155">
        <f>SUM(G7846:G7847)</f>
        <v>0.31</v>
      </c>
    </row>
    <row r="7849" spans="1:7" x14ac:dyDescent="0.2">
      <c r="G7849" s="144"/>
    </row>
    <row r="7850" spans="1:7" ht="21" x14ac:dyDescent="0.2">
      <c r="A7850" s="175" t="s">
        <v>4118</v>
      </c>
      <c r="B7850" s="174" t="s">
        <v>4130</v>
      </c>
      <c r="C7850" s="171" t="s">
        <v>4129</v>
      </c>
      <c r="D7850" s="171" t="s">
        <v>4128</v>
      </c>
      <c r="E7850" s="171" t="s">
        <v>4116</v>
      </c>
      <c r="F7850" s="173" t="s">
        <v>4127</v>
      </c>
      <c r="G7850" s="144"/>
    </row>
    <row r="7851" spans="1:7" x14ac:dyDescent="0.2">
      <c r="A7851" s="129">
        <v>3393</v>
      </c>
      <c r="B7851" s="128" t="s">
        <v>4381</v>
      </c>
      <c r="C7851" s="127" t="s">
        <v>3287</v>
      </c>
      <c r="D7851" s="127">
        <v>0.1</v>
      </c>
      <c r="E7851" s="127" t="s">
        <v>3616</v>
      </c>
      <c r="F7851" s="127">
        <f>TRUNC(E7851*D7851,2)</f>
        <v>0.1</v>
      </c>
      <c r="G7851" s="144"/>
    </row>
    <row r="7852" spans="1:7" x14ac:dyDescent="0.2">
      <c r="A7852" s="311" t="s">
        <v>4125</v>
      </c>
      <c r="B7852" s="311"/>
      <c r="C7852" s="311"/>
      <c r="D7852" s="311"/>
      <c r="E7852" s="311"/>
      <c r="F7852" s="165">
        <f>F7851</f>
        <v>0.1</v>
      </c>
      <c r="G7852" s="144"/>
    </row>
    <row r="7853" spans="1:7" x14ac:dyDescent="0.2">
      <c r="G7853" s="144"/>
    </row>
    <row r="7854" spans="1:7" x14ac:dyDescent="0.2">
      <c r="A7854" s="312" t="s">
        <v>4124</v>
      </c>
      <c r="B7854" s="312"/>
      <c r="C7854" s="312"/>
      <c r="D7854" s="312"/>
      <c r="E7854" s="312"/>
      <c r="F7854" s="173">
        <f>F7852+G7848</f>
        <v>0.41000000000000003</v>
      </c>
      <c r="G7854" s="144"/>
    </row>
    <row r="7855" spans="1:7" ht="12.75" customHeight="1" x14ac:dyDescent="0.2">
      <c r="A7855" s="312" t="s">
        <v>4742</v>
      </c>
      <c r="B7855" s="312"/>
      <c r="C7855" s="312"/>
      <c r="D7855" s="312"/>
      <c r="E7855" s="313"/>
      <c r="F7855" s="180">
        <f>TRUNC('compos apresentar'!F7854*bdi!$D$19,2)</f>
        <v>0.08</v>
      </c>
      <c r="G7855" s="144"/>
    </row>
    <row r="7856" spans="1:7" x14ac:dyDescent="0.2">
      <c r="A7856" s="312" t="s">
        <v>4123</v>
      </c>
      <c r="B7856" s="312"/>
      <c r="C7856" s="312"/>
      <c r="D7856" s="312"/>
      <c r="E7856" s="312"/>
      <c r="F7856" s="179">
        <f>SUM(F7854:F7855)</f>
        <v>0.49000000000000005</v>
      </c>
      <c r="G7856" s="144"/>
    </row>
    <row r="7857" spans="1:7" x14ac:dyDescent="0.2">
      <c r="A7857" s="178"/>
      <c r="B7857" s="178"/>
      <c r="C7857" s="178"/>
      <c r="D7857" s="178"/>
      <c r="E7857" s="178"/>
      <c r="F7857" s="178"/>
      <c r="G7857" s="144"/>
    </row>
    <row r="7858" spans="1:7" ht="24.6" customHeight="1" x14ac:dyDescent="0.2">
      <c r="A7858" s="314" t="s">
        <v>4380</v>
      </c>
      <c r="B7858" s="314"/>
      <c r="C7858" s="314"/>
      <c r="D7858" s="314"/>
      <c r="E7858" s="314"/>
      <c r="F7858" s="314"/>
      <c r="G7858" s="175" t="s">
        <v>4155</v>
      </c>
    </row>
    <row r="7859" spans="1:7" x14ac:dyDescent="0.2">
      <c r="G7859" s="144"/>
    </row>
    <row r="7860" spans="1:7" ht="21" x14ac:dyDescent="0.2">
      <c r="A7860" s="175" t="s">
        <v>4118</v>
      </c>
      <c r="B7860" s="174" t="s">
        <v>4117</v>
      </c>
      <c r="C7860" s="171" t="s">
        <v>4114</v>
      </c>
      <c r="D7860" s="171" t="s">
        <v>4113</v>
      </c>
      <c r="E7860" s="171" t="s">
        <v>4112</v>
      </c>
      <c r="F7860" s="182" t="s">
        <v>4116</v>
      </c>
      <c r="G7860" s="181" t="s">
        <v>4115</v>
      </c>
    </row>
    <row r="7861" spans="1:7" x14ac:dyDescent="0.2">
      <c r="A7861" s="162">
        <v>8</v>
      </c>
      <c r="B7861" s="128" t="s">
        <v>4141</v>
      </c>
      <c r="C7861" s="152">
        <v>5.65</v>
      </c>
      <c r="D7861" s="152">
        <v>12.31</v>
      </c>
      <c r="E7861" s="83">
        <v>117.99</v>
      </c>
      <c r="F7861" s="127">
        <v>1.84E-2</v>
      </c>
      <c r="G7861" s="161">
        <f>TRUNC(F7861*D7861,2)</f>
        <v>0.22</v>
      </c>
    </row>
    <row r="7862" spans="1:7" x14ac:dyDescent="0.2">
      <c r="A7862" s="149">
        <v>12</v>
      </c>
      <c r="B7862" s="138" t="s">
        <v>4213</v>
      </c>
      <c r="C7862" s="152">
        <v>8.56</v>
      </c>
      <c r="D7862" s="152">
        <v>18.649999999999999</v>
      </c>
      <c r="E7862" s="83">
        <v>117.99</v>
      </c>
      <c r="F7862" s="137">
        <v>1.83E-2</v>
      </c>
      <c r="G7862" s="161">
        <f>TRUNC(F7862*D7862,2)</f>
        <v>0.34</v>
      </c>
    </row>
    <row r="7863" spans="1:7" x14ac:dyDescent="0.2">
      <c r="A7863" s="311" t="s">
        <v>4138</v>
      </c>
      <c r="B7863" s="311"/>
      <c r="C7863" s="311"/>
      <c r="D7863" s="311"/>
      <c r="E7863" s="311"/>
      <c r="F7863" s="311"/>
      <c r="G7863" s="155">
        <f>SUM(G7861:G7862)</f>
        <v>0.56000000000000005</v>
      </c>
    </row>
    <row r="7864" spans="1:7" x14ac:dyDescent="0.2">
      <c r="G7864" s="144"/>
    </row>
    <row r="7865" spans="1:7" ht="21" x14ac:dyDescent="0.2">
      <c r="A7865" s="175" t="s">
        <v>4118</v>
      </c>
      <c r="B7865" s="174" t="s">
        <v>4130</v>
      </c>
      <c r="C7865" s="171" t="s">
        <v>4129</v>
      </c>
      <c r="D7865" s="171" t="s">
        <v>4128</v>
      </c>
      <c r="E7865" s="171" t="s">
        <v>4116</v>
      </c>
      <c r="F7865" s="173" t="s">
        <v>4127</v>
      </c>
      <c r="G7865" s="144"/>
    </row>
    <row r="7866" spans="1:7" x14ac:dyDescent="0.2">
      <c r="A7866" s="129">
        <v>3394</v>
      </c>
      <c r="B7866" s="128" t="s">
        <v>2356</v>
      </c>
      <c r="C7866" s="127" t="s">
        <v>3287</v>
      </c>
      <c r="D7866" s="127">
        <v>0.21</v>
      </c>
      <c r="E7866" s="127" t="s">
        <v>3616</v>
      </c>
      <c r="F7866" s="127">
        <f>TRUNC(E7866*D7866,2)</f>
        <v>0.21</v>
      </c>
      <c r="G7866" s="144"/>
    </row>
    <row r="7867" spans="1:7" x14ac:dyDescent="0.2">
      <c r="A7867" s="311" t="s">
        <v>4125</v>
      </c>
      <c r="B7867" s="311"/>
      <c r="C7867" s="311"/>
      <c r="D7867" s="311"/>
      <c r="E7867" s="311"/>
      <c r="F7867" s="165">
        <f>F7866</f>
        <v>0.21</v>
      </c>
      <c r="G7867" s="144"/>
    </row>
    <row r="7868" spans="1:7" x14ac:dyDescent="0.2">
      <c r="G7868" s="144"/>
    </row>
    <row r="7869" spans="1:7" x14ac:dyDescent="0.2">
      <c r="A7869" s="312" t="s">
        <v>4124</v>
      </c>
      <c r="B7869" s="312"/>
      <c r="C7869" s="312"/>
      <c r="D7869" s="312"/>
      <c r="E7869" s="312"/>
      <c r="F7869" s="173">
        <f>F7867+G7863</f>
        <v>0.77</v>
      </c>
      <c r="G7869" s="144"/>
    </row>
    <row r="7870" spans="1:7" ht="12.75" customHeight="1" x14ac:dyDescent="0.2">
      <c r="A7870" s="312" t="s">
        <v>4742</v>
      </c>
      <c r="B7870" s="312"/>
      <c r="C7870" s="312"/>
      <c r="D7870" s="312"/>
      <c r="E7870" s="313"/>
      <c r="F7870" s="180">
        <f>TRUNC('compos apresentar'!F7869*bdi!$D$19,2)</f>
        <v>0.15</v>
      </c>
      <c r="G7870" s="144"/>
    </row>
    <row r="7871" spans="1:7" x14ac:dyDescent="0.2">
      <c r="A7871" s="312" t="s">
        <v>4123</v>
      </c>
      <c r="B7871" s="312"/>
      <c r="C7871" s="312"/>
      <c r="D7871" s="312"/>
      <c r="E7871" s="312"/>
      <c r="F7871" s="179">
        <f>SUM(F7869:F7870)</f>
        <v>0.92</v>
      </c>
      <c r="G7871" s="144"/>
    </row>
    <row r="7872" spans="1:7" x14ac:dyDescent="0.2">
      <c r="A7872" s="178"/>
      <c r="B7872" s="178"/>
      <c r="C7872" s="178"/>
      <c r="D7872" s="178"/>
      <c r="E7872" s="178"/>
      <c r="F7872" s="178"/>
      <c r="G7872" s="144"/>
    </row>
    <row r="7873" spans="1:7" ht="21" x14ac:dyDescent="0.2">
      <c r="A7873" s="314" t="s">
        <v>4379</v>
      </c>
      <c r="B7873" s="314"/>
      <c r="C7873" s="314"/>
      <c r="D7873" s="314"/>
      <c r="E7873" s="314"/>
      <c r="F7873" s="314"/>
      <c r="G7873" s="175" t="s">
        <v>4155</v>
      </c>
    </row>
    <row r="7874" spans="1:7" x14ac:dyDescent="0.2">
      <c r="G7874" s="144"/>
    </row>
    <row r="7875" spans="1:7" ht="21" x14ac:dyDescent="0.2">
      <c r="A7875" s="175" t="s">
        <v>4118</v>
      </c>
      <c r="B7875" s="174" t="s">
        <v>4117</v>
      </c>
      <c r="C7875" s="171" t="s">
        <v>4114</v>
      </c>
      <c r="D7875" s="171" t="s">
        <v>4113</v>
      </c>
      <c r="E7875" s="171" t="s">
        <v>4112</v>
      </c>
      <c r="F7875" s="182" t="s">
        <v>4116</v>
      </c>
      <c r="G7875" s="181" t="s">
        <v>4115</v>
      </c>
    </row>
    <row r="7876" spans="1:7" x14ac:dyDescent="0.2">
      <c r="A7876" s="162">
        <v>8</v>
      </c>
      <c r="B7876" s="128" t="s">
        <v>4141</v>
      </c>
      <c r="C7876" s="152">
        <v>5.65</v>
      </c>
      <c r="D7876" s="152">
        <v>12.31</v>
      </c>
      <c r="E7876" s="83">
        <v>117.99</v>
      </c>
      <c r="F7876" s="127">
        <v>6.8999999999999999E-3</v>
      </c>
      <c r="G7876" s="161">
        <f>TRUNC(F7876*D7876,2)</f>
        <v>0.08</v>
      </c>
    </row>
    <row r="7877" spans="1:7" x14ac:dyDescent="0.2">
      <c r="A7877" s="149">
        <v>12</v>
      </c>
      <c r="B7877" s="138" t="s">
        <v>4213</v>
      </c>
      <c r="C7877" s="152">
        <v>8.56</v>
      </c>
      <c r="D7877" s="152">
        <v>18.649999999999999</v>
      </c>
      <c r="E7877" s="83">
        <v>117.99</v>
      </c>
      <c r="F7877" s="137">
        <v>6.8999999999999999E-3</v>
      </c>
      <c r="G7877" s="161">
        <f>TRUNC(F7877*D7877,2)</f>
        <v>0.12</v>
      </c>
    </row>
    <row r="7878" spans="1:7" x14ac:dyDescent="0.2">
      <c r="A7878" s="311" t="s">
        <v>4138</v>
      </c>
      <c r="B7878" s="311"/>
      <c r="C7878" s="311"/>
      <c r="D7878" s="311"/>
      <c r="E7878" s="311"/>
      <c r="F7878" s="311"/>
      <c r="G7878" s="155">
        <f>SUM(G7876:G7877)</f>
        <v>0.2</v>
      </c>
    </row>
    <row r="7879" spans="1:7" x14ac:dyDescent="0.2">
      <c r="G7879" s="144"/>
    </row>
    <row r="7880" spans="1:7" ht="21" x14ac:dyDescent="0.2">
      <c r="A7880" s="175" t="s">
        <v>4118</v>
      </c>
      <c r="B7880" s="174" t="s">
        <v>4130</v>
      </c>
      <c r="C7880" s="171" t="s">
        <v>4129</v>
      </c>
      <c r="D7880" s="171" t="s">
        <v>4128</v>
      </c>
      <c r="E7880" s="171" t="s">
        <v>4116</v>
      </c>
      <c r="F7880" s="173" t="s">
        <v>4127</v>
      </c>
      <c r="G7880" s="144"/>
    </row>
    <row r="7881" spans="1:7" x14ac:dyDescent="0.2">
      <c r="A7881" s="129">
        <v>3823</v>
      </c>
      <c r="B7881" s="128" t="s">
        <v>4378</v>
      </c>
      <c r="C7881" s="127" t="s">
        <v>3287</v>
      </c>
      <c r="D7881" s="127">
        <v>0.24</v>
      </c>
      <c r="E7881" s="127">
        <v>1</v>
      </c>
      <c r="F7881" s="127">
        <f>TRUNC(E7881*D7881,2)</f>
        <v>0.24</v>
      </c>
      <c r="G7881" s="144"/>
    </row>
    <row r="7882" spans="1:7" x14ac:dyDescent="0.2">
      <c r="A7882" s="311" t="s">
        <v>4125</v>
      </c>
      <c r="B7882" s="311"/>
      <c r="C7882" s="311"/>
      <c r="D7882" s="311"/>
      <c r="E7882" s="311"/>
      <c r="F7882" s="165">
        <f>F7881</f>
        <v>0.24</v>
      </c>
      <c r="G7882" s="144"/>
    </row>
    <row r="7883" spans="1:7" x14ac:dyDescent="0.2">
      <c r="G7883" s="144"/>
    </row>
    <row r="7884" spans="1:7" x14ac:dyDescent="0.2">
      <c r="A7884" s="312" t="s">
        <v>4124</v>
      </c>
      <c r="B7884" s="312"/>
      <c r="C7884" s="312"/>
      <c r="D7884" s="312"/>
      <c r="E7884" s="312"/>
      <c r="F7884" s="173">
        <f>F7882+G7878</f>
        <v>0.44</v>
      </c>
      <c r="G7884" s="144"/>
    </row>
    <row r="7885" spans="1:7" ht="12.75" customHeight="1" x14ac:dyDescent="0.2">
      <c r="A7885" s="312" t="s">
        <v>4742</v>
      </c>
      <c r="B7885" s="312"/>
      <c r="C7885" s="312"/>
      <c r="D7885" s="312"/>
      <c r="E7885" s="313"/>
      <c r="F7885" s="180">
        <f>TRUNC('compos apresentar'!F7884*bdi!$D$19,2)</f>
        <v>0.08</v>
      </c>
      <c r="G7885" s="144"/>
    </row>
    <row r="7886" spans="1:7" x14ac:dyDescent="0.2">
      <c r="A7886" s="312" t="s">
        <v>4123</v>
      </c>
      <c r="B7886" s="312"/>
      <c r="C7886" s="312"/>
      <c r="D7886" s="312"/>
      <c r="E7886" s="312"/>
      <c r="F7886" s="179">
        <f>SUM(F7884:F7885)</f>
        <v>0.52</v>
      </c>
      <c r="G7886" s="144"/>
    </row>
    <row r="7887" spans="1:7" x14ac:dyDescent="0.2">
      <c r="A7887" s="178"/>
      <c r="B7887" s="178"/>
      <c r="C7887" s="178"/>
      <c r="D7887" s="178"/>
      <c r="E7887" s="178"/>
      <c r="F7887" s="178"/>
      <c r="G7887" s="144"/>
    </row>
    <row r="7888" spans="1:7" ht="39" customHeight="1" x14ac:dyDescent="0.2">
      <c r="A7888" s="316" t="s">
        <v>5119</v>
      </c>
      <c r="B7888" s="316"/>
      <c r="C7888" s="316"/>
      <c r="D7888" s="316"/>
      <c r="E7888" s="316"/>
      <c r="F7888" s="316"/>
      <c r="G7888" s="175" t="s">
        <v>4131</v>
      </c>
    </row>
    <row r="7889" spans="1:7" x14ac:dyDescent="0.2">
      <c r="G7889" s="144"/>
    </row>
    <row r="7890" spans="1:7" ht="21" x14ac:dyDescent="0.2">
      <c r="A7890" s="175" t="s">
        <v>4118</v>
      </c>
      <c r="B7890" s="174" t="s">
        <v>4117</v>
      </c>
      <c r="C7890" s="171" t="s">
        <v>4114</v>
      </c>
      <c r="D7890" s="171" t="s">
        <v>4113</v>
      </c>
      <c r="E7890" s="171" t="s">
        <v>4112</v>
      </c>
      <c r="F7890" s="182" t="s">
        <v>4116</v>
      </c>
      <c r="G7890" s="181" t="s">
        <v>4115</v>
      </c>
    </row>
    <row r="7891" spans="1:7" x14ac:dyDescent="0.2">
      <c r="A7891" s="162">
        <v>5</v>
      </c>
      <c r="B7891" s="128" t="s">
        <v>4140</v>
      </c>
      <c r="C7891" s="148">
        <v>5.12</v>
      </c>
      <c r="D7891" s="148">
        <v>11.16</v>
      </c>
      <c r="E7891" s="83">
        <v>117.99</v>
      </c>
      <c r="F7891" s="127">
        <v>0.107</v>
      </c>
      <c r="G7891" s="161">
        <f>TRUNC(F7891*D7891,2)</f>
        <v>1.19</v>
      </c>
    </row>
    <row r="7892" spans="1:7" ht="22.5" x14ac:dyDescent="0.2">
      <c r="A7892" s="149">
        <v>88278</v>
      </c>
      <c r="B7892" s="138" t="s">
        <v>3818</v>
      </c>
      <c r="C7892" s="152">
        <v>8.56</v>
      </c>
      <c r="D7892" s="152">
        <v>18.649999999999999</v>
      </c>
      <c r="E7892" s="83">
        <v>117.99</v>
      </c>
      <c r="F7892" s="137">
        <v>0.45</v>
      </c>
      <c r="G7892" s="161">
        <f>TRUNC(F7892*D7892,2)</f>
        <v>8.39</v>
      </c>
    </row>
    <row r="7893" spans="1:7" x14ac:dyDescent="0.2">
      <c r="A7893" s="311" t="s">
        <v>4138</v>
      </c>
      <c r="B7893" s="311"/>
      <c r="C7893" s="311"/>
      <c r="D7893" s="311"/>
      <c r="E7893" s="311"/>
      <c r="F7893" s="311"/>
      <c r="G7893" s="155">
        <f>SUM(G7891:G7892)</f>
        <v>9.58</v>
      </c>
    </row>
    <row r="7894" spans="1:7" x14ac:dyDescent="0.2">
      <c r="G7894" s="144"/>
    </row>
    <row r="7895" spans="1:7" ht="21" x14ac:dyDescent="0.2">
      <c r="A7895" s="175" t="s">
        <v>4118</v>
      </c>
      <c r="B7895" s="174" t="s">
        <v>4130</v>
      </c>
      <c r="C7895" s="171" t="s">
        <v>4129</v>
      </c>
      <c r="D7895" s="171" t="s">
        <v>4128</v>
      </c>
      <c r="E7895" s="171" t="s">
        <v>4116</v>
      </c>
      <c r="F7895" s="173" t="s">
        <v>4127</v>
      </c>
      <c r="G7895" s="144"/>
    </row>
    <row r="7896" spans="1:7" ht="33.75" x14ac:dyDescent="0.2">
      <c r="A7896" s="129">
        <v>37586</v>
      </c>
      <c r="B7896" s="128" t="s">
        <v>3375</v>
      </c>
      <c r="C7896" s="127" t="s">
        <v>3374</v>
      </c>
      <c r="D7896" s="127">
        <v>37.71</v>
      </c>
      <c r="E7896" s="127">
        <v>2.4299999999999999E-2</v>
      </c>
      <c r="F7896" s="127">
        <f t="shared" ref="F7896:F7904" si="69">TRUNC(E7896*D7896,2)</f>
        <v>0.91</v>
      </c>
      <c r="G7896" s="144"/>
    </row>
    <row r="7897" spans="1:7" ht="33.75" x14ac:dyDescent="0.2">
      <c r="A7897" s="139">
        <v>39417</v>
      </c>
      <c r="B7897" s="138" t="s">
        <v>3373</v>
      </c>
      <c r="C7897" s="137" t="s">
        <v>236</v>
      </c>
      <c r="D7897" s="127">
        <v>18.54</v>
      </c>
      <c r="E7897" s="137">
        <v>2.1059999999999999</v>
      </c>
      <c r="F7897" s="127">
        <f t="shared" si="69"/>
        <v>39.04</v>
      </c>
      <c r="G7897" s="144"/>
    </row>
    <row r="7898" spans="1:7" ht="33.75" x14ac:dyDescent="0.2">
      <c r="A7898" s="139">
        <v>39419</v>
      </c>
      <c r="B7898" s="138" t="s">
        <v>3372</v>
      </c>
      <c r="C7898" s="137" t="s">
        <v>255</v>
      </c>
      <c r="D7898" s="127">
        <v>7.53</v>
      </c>
      <c r="E7898" s="137">
        <v>0.76039999999999996</v>
      </c>
      <c r="F7898" s="127">
        <f t="shared" si="69"/>
        <v>5.72</v>
      </c>
      <c r="G7898" s="144"/>
    </row>
    <row r="7899" spans="1:7" ht="33.75" x14ac:dyDescent="0.2">
      <c r="A7899" s="139">
        <v>39422</v>
      </c>
      <c r="B7899" s="138" t="s">
        <v>3371</v>
      </c>
      <c r="C7899" s="137" t="s">
        <v>255</v>
      </c>
      <c r="D7899" s="127">
        <v>8.5399999999999991</v>
      </c>
      <c r="E7899" s="137">
        <v>1.9910000000000001</v>
      </c>
      <c r="F7899" s="127">
        <f t="shared" si="69"/>
        <v>17</v>
      </c>
      <c r="G7899" s="144"/>
    </row>
    <row r="7900" spans="1:7" ht="33.75" x14ac:dyDescent="0.2">
      <c r="A7900" s="139">
        <v>39431</v>
      </c>
      <c r="B7900" s="138" t="s">
        <v>3370</v>
      </c>
      <c r="C7900" s="137" t="s">
        <v>255</v>
      </c>
      <c r="D7900" s="127">
        <v>0.25</v>
      </c>
      <c r="E7900" s="137">
        <v>2.5026999999999999</v>
      </c>
      <c r="F7900" s="127">
        <f t="shared" si="69"/>
        <v>0.62</v>
      </c>
      <c r="G7900" s="144"/>
    </row>
    <row r="7901" spans="1:7" ht="33.75" x14ac:dyDescent="0.2">
      <c r="A7901" s="139">
        <v>39432</v>
      </c>
      <c r="B7901" s="138" t="s">
        <v>3369</v>
      </c>
      <c r="C7901" s="137" t="s">
        <v>255</v>
      </c>
      <c r="D7901" s="127">
        <v>2.31</v>
      </c>
      <c r="E7901" s="137">
        <v>0.74070000000000003</v>
      </c>
      <c r="F7901" s="127">
        <f t="shared" si="69"/>
        <v>1.71</v>
      </c>
      <c r="G7901" s="144"/>
    </row>
    <row r="7902" spans="1:7" ht="45" x14ac:dyDescent="0.2">
      <c r="A7902" s="139">
        <v>39434</v>
      </c>
      <c r="B7902" s="138" t="s">
        <v>3368</v>
      </c>
      <c r="C7902" s="137" t="s">
        <v>333</v>
      </c>
      <c r="D7902" s="127">
        <v>2.89</v>
      </c>
      <c r="E7902" s="137">
        <v>1.0327</v>
      </c>
      <c r="F7902" s="127">
        <f t="shared" si="69"/>
        <v>2.98</v>
      </c>
      <c r="G7902" s="144"/>
    </row>
    <row r="7903" spans="1:7" ht="33.75" x14ac:dyDescent="0.2">
      <c r="A7903" s="139">
        <v>39435</v>
      </c>
      <c r="B7903" s="138" t="s">
        <v>3367</v>
      </c>
      <c r="C7903" s="137" t="s">
        <v>230</v>
      </c>
      <c r="D7903" s="127">
        <v>0.09</v>
      </c>
      <c r="E7903" s="137">
        <v>20.0077</v>
      </c>
      <c r="F7903" s="127">
        <f t="shared" si="69"/>
        <v>1.8</v>
      </c>
      <c r="G7903" s="144"/>
    </row>
    <row r="7904" spans="1:7" ht="33.75" x14ac:dyDescent="0.2">
      <c r="A7904" s="139">
        <v>39443</v>
      </c>
      <c r="B7904" s="138" t="s">
        <v>3366</v>
      </c>
      <c r="C7904" s="137" t="s">
        <v>230</v>
      </c>
      <c r="D7904" s="127">
        <v>0.21</v>
      </c>
      <c r="E7904" s="137">
        <v>0.80759999999999998</v>
      </c>
      <c r="F7904" s="127">
        <f t="shared" si="69"/>
        <v>0.16</v>
      </c>
      <c r="G7904" s="144"/>
    </row>
    <row r="7905" spans="1:7" x14ac:dyDescent="0.2">
      <c r="A7905" s="311" t="s">
        <v>4125</v>
      </c>
      <c r="B7905" s="311"/>
      <c r="C7905" s="311"/>
      <c r="D7905" s="311"/>
      <c r="E7905" s="311"/>
      <c r="F7905" s="165">
        <f>SUM(F7896:F7904)</f>
        <v>69.939999999999984</v>
      </c>
      <c r="G7905" s="144"/>
    </row>
    <row r="7906" spans="1:7" x14ac:dyDescent="0.2">
      <c r="G7906" s="144"/>
    </row>
    <row r="7907" spans="1:7" x14ac:dyDescent="0.2">
      <c r="A7907" s="312" t="s">
        <v>4124</v>
      </c>
      <c r="B7907" s="312"/>
      <c r="C7907" s="312"/>
      <c r="D7907" s="312"/>
      <c r="E7907" s="312"/>
      <c r="F7907" s="173">
        <f>F7905+G7893</f>
        <v>79.519999999999982</v>
      </c>
      <c r="G7907" s="144"/>
    </row>
    <row r="7908" spans="1:7" ht="12.75" customHeight="1" x14ac:dyDescent="0.2">
      <c r="A7908" s="312" t="s">
        <v>4742</v>
      </c>
      <c r="B7908" s="312"/>
      <c r="C7908" s="312"/>
      <c r="D7908" s="312"/>
      <c r="E7908" s="313"/>
      <c r="F7908" s="180">
        <f>TRUNC('compos apresentar'!F7907*bdi!$D$19,2)</f>
        <v>16.170000000000002</v>
      </c>
      <c r="G7908" s="144"/>
    </row>
    <row r="7909" spans="1:7" x14ac:dyDescent="0.2">
      <c r="A7909" s="312" t="s">
        <v>4123</v>
      </c>
      <c r="B7909" s="312"/>
      <c r="C7909" s="312"/>
      <c r="D7909" s="312"/>
      <c r="E7909" s="312"/>
      <c r="F7909" s="179">
        <f>SUM(F7907:F7908)</f>
        <v>95.689999999999984</v>
      </c>
      <c r="G7909" s="144"/>
    </row>
    <row r="7910" spans="1:7" x14ac:dyDescent="0.2">
      <c r="A7910" s="178"/>
      <c r="B7910" s="178"/>
      <c r="C7910" s="178"/>
      <c r="D7910" s="178"/>
      <c r="E7910" s="178"/>
      <c r="F7910" s="178"/>
      <c r="G7910" s="144"/>
    </row>
    <row r="7911" spans="1:7" ht="35.25" customHeight="1" x14ac:dyDescent="0.2">
      <c r="A7911" s="316" t="s">
        <v>5120</v>
      </c>
      <c r="B7911" s="316"/>
      <c r="C7911" s="316"/>
      <c r="D7911" s="316"/>
      <c r="E7911" s="316"/>
      <c r="F7911" s="316"/>
      <c r="G7911" s="175" t="s">
        <v>4131</v>
      </c>
    </row>
    <row r="7912" spans="1:7" x14ac:dyDescent="0.2">
      <c r="G7912" s="144"/>
    </row>
    <row r="7913" spans="1:7" x14ac:dyDescent="0.2">
      <c r="G7913" s="144"/>
    </row>
    <row r="7914" spans="1:7" ht="21" x14ac:dyDescent="0.2">
      <c r="A7914" s="175" t="s">
        <v>4118</v>
      </c>
      <c r="B7914" s="174" t="s">
        <v>4130</v>
      </c>
      <c r="C7914" s="171" t="s">
        <v>4129</v>
      </c>
      <c r="D7914" s="171" t="s">
        <v>4128</v>
      </c>
      <c r="E7914" s="171" t="s">
        <v>4116</v>
      </c>
      <c r="F7914" s="173" t="s">
        <v>4127</v>
      </c>
      <c r="G7914" s="144"/>
    </row>
    <row r="7915" spans="1:7" ht="33.75" x14ac:dyDescent="0.2">
      <c r="A7915" s="129">
        <v>110106</v>
      </c>
      <c r="B7915" s="128" t="s">
        <v>5121</v>
      </c>
      <c r="C7915" s="127" t="s">
        <v>3353</v>
      </c>
      <c r="D7915" s="127">
        <v>81.99</v>
      </c>
      <c r="E7915" s="127">
        <v>1</v>
      </c>
      <c r="F7915" s="127">
        <f t="shared" ref="F7915:F7922" si="70">TRUNC(E7915*D7915,2)</f>
        <v>81.99</v>
      </c>
      <c r="G7915" s="144"/>
    </row>
    <row r="7916" spans="1:7" ht="22.5" x14ac:dyDescent="0.2">
      <c r="A7916" s="139">
        <v>51032</v>
      </c>
      <c r="B7916" s="138" t="s">
        <v>5122</v>
      </c>
      <c r="C7916" s="137" t="s">
        <v>3362</v>
      </c>
      <c r="D7916" s="127">
        <v>520</v>
      </c>
      <c r="E7916" s="137">
        <v>5.6800000000000003E-2</v>
      </c>
      <c r="F7916" s="127">
        <f t="shared" si="70"/>
        <v>29.53</v>
      </c>
      <c r="G7916" s="144"/>
    </row>
    <row r="7917" spans="1:7" ht="22.5" x14ac:dyDescent="0.2">
      <c r="A7917" s="139">
        <v>51026</v>
      </c>
      <c r="B7917" s="138" t="s">
        <v>3365</v>
      </c>
      <c r="C7917" s="137" t="s">
        <v>3362</v>
      </c>
      <c r="D7917" s="127">
        <v>33.92</v>
      </c>
      <c r="E7917" s="137">
        <v>5.6800000000000003E-2</v>
      </c>
      <c r="F7917" s="127">
        <f t="shared" si="70"/>
        <v>1.92</v>
      </c>
      <c r="G7917" s="144"/>
    </row>
    <row r="7918" spans="1:7" x14ac:dyDescent="0.2">
      <c r="A7918" s="139">
        <v>52004</v>
      </c>
      <c r="B7918" s="138" t="s">
        <v>893</v>
      </c>
      <c r="C7918" s="137" t="s">
        <v>3356</v>
      </c>
      <c r="D7918" s="127">
        <v>11.29</v>
      </c>
      <c r="E7918" s="137">
        <v>3.9</v>
      </c>
      <c r="F7918" s="127">
        <f t="shared" si="70"/>
        <v>44.03</v>
      </c>
      <c r="G7918" s="144"/>
    </row>
    <row r="7919" spans="1:7" ht="22.5" x14ac:dyDescent="0.2">
      <c r="A7919" s="139">
        <v>121101</v>
      </c>
      <c r="B7919" s="138" t="s">
        <v>5123</v>
      </c>
      <c r="C7919" s="137" t="s">
        <v>3353</v>
      </c>
      <c r="D7919" s="127">
        <v>15</v>
      </c>
      <c r="E7919" s="137">
        <v>2</v>
      </c>
      <c r="F7919" s="127">
        <f t="shared" si="70"/>
        <v>30</v>
      </c>
      <c r="G7919" s="144"/>
    </row>
    <row r="7920" spans="1:7" x14ac:dyDescent="0.2">
      <c r="A7920" s="139">
        <v>200150</v>
      </c>
      <c r="B7920" s="138" t="s">
        <v>747</v>
      </c>
      <c r="C7920" s="137" t="s">
        <v>3353</v>
      </c>
      <c r="D7920" s="127">
        <v>3</v>
      </c>
      <c r="E7920" s="137">
        <v>1</v>
      </c>
      <c r="F7920" s="127">
        <f t="shared" si="70"/>
        <v>3</v>
      </c>
      <c r="G7920" s="144"/>
    </row>
    <row r="7921" spans="1:7" x14ac:dyDescent="0.2">
      <c r="A7921" s="139">
        <v>200403</v>
      </c>
      <c r="B7921" s="138" t="s">
        <v>751</v>
      </c>
      <c r="C7921" s="137" t="s">
        <v>3353</v>
      </c>
      <c r="D7921" s="127">
        <v>15</v>
      </c>
      <c r="E7921" s="137">
        <v>1</v>
      </c>
      <c r="F7921" s="127">
        <f t="shared" si="70"/>
        <v>15</v>
      </c>
      <c r="G7921" s="144"/>
    </row>
    <row r="7922" spans="1:7" x14ac:dyDescent="0.2">
      <c r="A7922" s="139">
        <v>261000</v>
      </c>
      <c r="B7922" s="138" t="s">
        <v>803</v>
      </c>
      <c r="C7922" s="137" t="s">
        <v>3353</v>
      </c>
      <c r="D7922" s="127">
        <v>11.29</v>
      </c>
      <c r="E7922" s="137">
        <v>1</v>
      </c>
      <c r="F7922" s="127">
        <f t="shared" si="70"/>
        <v>11.29</v>
      </c>
      <c r="G7922" s="144"/>
    </row>
    <row r="7923" spans="1:7" x14ac:dyDescent="0.2">
      <c r="A7923" s="311" t="s">
        <v>4125</v>
      </c>
      <c r="B7923" s="311"/>
      <c r="C7923" s="311"/>
      <c r="D7923" s="311"/>
      <c r="E7923" s="311"/>
      <c r="F7923" s="165">
        <f>SUM(F7915:F7922)</f>
        <v>216.76</v>
      </c>
      <c r="G7923" s="144"/>
    </row>
    <row r="7924" spans="1:7" x14ac:dyDescent="0.2">
      <c r="G7924" s="144"/>
    </row>
    <row r="7925" spans="1:7" x14ac:dyDescent="0.2">
      <c r="A7925" s="312" t="s">
        <v>4124</v>
      </c>
      <c r="B7925" s="312"/>
      <c r="C7925" s="312"/>
      <c r="D7925" s="312"/>
      <c r="E7925" s="312"/>
      <c r="F7925" s="173">
        <f>F7923</f>
        <v>216.76</v>
      </c>
      <c r="G7925" s="144"/>
    </row>
    <row r="7926" spans="1:7" x14ac:dyDescent="0.2">
      <c r="A7926" s="312" t="s">
        <v>4742</v>
      </c>
      <c r="B7926" s="312"/>
      <c r="C7926" s="312"/>
      <c r="D7926" s="312"/>
      <c r="E7926" s="313"/>
      <c r="F7926" s="180">
        <f>TRUNC('compos apresentar'!F7925*bdi!$D$19,2)</f>
        <v>44.08</v>
      </c>
      <c r="G7926" s="144"/>
    </row>
    <row r="7927" spans="1:7" x14ac:dyDescent="0.2">
      <c r="A7927" s="312" t="s">
        <v>4123</v>
      </c>
      <c r="B7927" s="312"/>
      <c r="C7927" s="312"/>
      <c r="D7927" s="312"/>
      <c r="E7927" s="312"/>
      <c r="F7927" s="179">
        <f>SUM(F7925:F7926)</f>
        <v>260.83999999999997</v>
      </c>
      <c r="G7927" s="144"/>
    </row>
    <row r="7928" spans="1:7" x14ac:dyDescent="0.2">
      <c r="A7928" s="178"/>
      <c r="B7928" s="178"/>
      <c r="C7928" s="178"/>
      <c r="D7928" s="178"/>
      <c r="E7928" s="178"/>
      <c r="F7928" s="178"/>
      <c r="G7928" s="144"/>
    </row>
    <row r="7929" spans="1:7" x14ac:dyDescent="0.2">
      <c r="A7929" s="178"/>
      <c r="B7929" s="178"/>
      <c r="C7929" s="178"/>
      <c r="D7929" s="178"/>
      <c r="E7929" s="178"/>
      <c r="F7929" s="178"/>
      <c r="G7929" s="144"/>
    </row>
    <row r="7930" spans="1:7" ht="29.45" customHeight="1" x14ac:dyDescent="0.2">
      <c r="A7930" s="316" t="s">
        <v>4377</v>
      </c>
      <c r="B7930" s="316"/>
      <c r="C7930" s="316"/>
      <c r="D7930" s="316"/>
      <c r="E7930" s="316"/>
      <c r="F7930" s="316"/>
      <c r="G7930" s="175" t="s">
        <v>4131</v>
      </c>
    </row>
    <row r="7931" spans="1:7" x14ac:dyDescent="0.2">
      <c r="G7931" s="144"/>
    </row>
    <row r="7932" spans="1:7" ht="21" x14ac:dyDescent="0.2">
      <c r="A7932" s="175" t="s">
        <v>4118</v>
      </c>
      <c r="B7932" s="174" t="s">
        <v>4117</v>
      </c>
      <c r="C7932" s="171" t="s">
        <v>4114</v>
      </c>
      <c r="D7932" s="171" t="s">
        <v>4113</v>
      </c>
      <c r="E7932" s="171" t="s">
        <v>4112</v>
      </c>
      <c r="F7932" s="182" t="s">
        <v>4116</v>
      </c>
      <c r="G7932" s="181" t="s">
        <v>4115</v>
      </c>
    </row>
    <row r="7933" spans="1:7" x14ac:dyDescent="0.2">
      <c r="A7933" s="162">
        <v>5</v>
      </c>
      <c r="B7933" s="128" t="s">
        <v>4140</v>
      </c>
      <c r="C7933" s="148">
        <v>5.12</v>
      </c>
      <c r="D7933" s="148">
        <v>11.16</v>
      </c>
      <c r="E7933" s="83">
        <v>117.99</v>
      </c>
      <c r="F7933" s="127">
        <v>1.8109999999999999</v>
      </c>
      <c r="G7933" s="161">
        <f>TRUNC(F7933*D7933,2)</f>
        <v>20.21</v>
      </c>
    </row>
    <row r="7934" spans="1:7" x14ac:dyDescent="0.2">
      <c r="A7934" s="149">
        <v>4</v>
      </c>
      <c r="B7934" s="138" t="s">
        <v>4262</v>
      </c>
      <c r="C7934" s="152">
        <v>8.56</v>
      </c>
      <c r="D7934" s="152">
        <v>18.649999999999999</v>
      </c>
      <c r="E7934" s="83">
        <v>117.99</v>
      </c>
      <c r="F7934" s="137">
        <v>0.41799999999999998</v>
      </c>
      <c r="G7934" s="161">
        <f>TRUNC(F7934*D7934,2)</f>
        <v>7.79</v>
      </c>
    </row>
    <row r="7935" spans="1:7" x14ac:dyDescent="0.2">
      <c r="A7935" s="149">
        <v>32</v>
      </c>
      <c r="B7935" s="138" t="s">
        <v>3807</v>
      </c>
      <c r="C7935" s="148">
        <v>6.14</v>
      </c>
      <c r="D7935" s="148">
        <v>13.38</v>
      </c>
      <c r="E7935" s="83">
        <v>117.99</v>
      </c>
      <c r="F7935" s="137">
        <v>0.15</v>
      </c>
      <c r="G7935" s="161">
        <f>TRUNC(F7935*D7935,2)</f>
        <v>2</v>
      </c>
    </row>
    <row r="7936" spans="1:7" x14ac:dyDescent="0.2">
      <c r="A7936" s="149">
        <v>10</v>
      </c>
      <c r="B7936" s="138" t="s">
        <v>4143</v>
      </c>
      <c r="C7936" s="148">
        <v>8.56</v>
      </c>
      <c r="D7936" s="148">
        <v>18.649999999999999</v>
      </c>
      <c r="E7936" s="83">
        <v>117.99</v>
      </c>
      <c r="F7936" s="137">
        <v>0.15</v>
      </c>
      <c r="G7936" s="161">
        <f>TRUNC(F7936*D7936,2)</f>
        <v>2.79</v>
      </c>
    </row>
    <row r="7937" spans="1:7" x14ac:dyDescent="0.2">
      <c r="A7937" s="311" t="s">
        <v>4138</v>
      </c>
      <c r="B7937" s="311"/>
      <c r="C7937" s="311"/>
      <c r="D7937" s="311"/>
      <c r="E7937" s="311"/>
      <c r="F7937" s="311"/>
      <c r="G7937" s="155">
        <f>SUM(G7933:G7936)</f>
        <v>32.79</v>
      </c>
    </row>
    <row r="7938" spans="1:7" x14ac:dyDescent="0.2">
      <c r="G7938" s="144"/>
    </row>
    <row r="7939" spans="1:7" ht="21" x14ac:dyDescent="0.2">
      <c r="A7939" s="175" t="s">
        <v>4118</v>
      </c>
      <c r="B7939" s="174" t="s">
        <v>4130</v>
      </c>
      <c r="C7939" s="171" t="s">
        <v>4129</v>
      </c>
      <c r="D7939" s="171" t="s">
        <v>4128</v>
      </c>
      <c r="E7939" s="171" t="s">
        <v>4116</v>
      </c>
      <c r="F7939" s="173" t="s">
        <v>4127</v>
      </c>
      <c r="G7939" s="144"/>
    </row>
    <row r="7940" spans="1:7" x14ac:dyDescent="0.2">
      <c r="A7940" s="129">
        <v>2804</v>
      </c>
      <c r="B7940" s="128" t="s">
        <v>3306</v>
      </c>
      <c r="C7940" s="127" t="s">
        <v>3285</v>
      </c>
      <c r="D7940" s="127">
        <v>145.30000000000001</v>
      </c>
      <c r="E7940" s="127">
        <v>6.0999999999999999E-2</v>
      </c>
      <c r="F7940" s="127">
        <f t="shared" ref="F7940:F7947" si="71">TRUNC(E7940*D7940,2)</f>
        <v>8.86</v>
      </c>
      <c r="G7940" s="144"/>
    </row>
    <row r="7941" spans="1:7" x14ac:dyDescent="0.2">
      <c r="A7941" s="139">
        <v>1215</v>
      </c>
      <c r="B7941" s="138" t="s">
        <v>4134</v>
      </c>
      <c r="C7941" s="137" t="s">
        <v>3292</v>
      </c>
      <c r="D7941" s="137">
        <v>0.54</v>
      </c>
      <c r="E7941" s="137">
        <v>23.7</v>
      </c>
      <c r="F7941" s="127">
        <f t="shared" si="71"/>
        <v>12.79</v>
      </c>
      <c r="G7941" s="144"/>
    </row>
    <row r="7942" spans="1:7" x14ac:dyDescent="0.2">
      <c r="A7942" s="139">
        <v>2386</v>
      </c>
      <c r="B7942" s="138" t="s">
        <v>4135</v>
      </c>
      <c r="C7942" s="137" t="s">
        <v>3285</v>
      </c>
      <c r="D7942" s="137">
        <v>114.18</v>
      </c>
      <c r="E7942" s="137">
        <v>2.7E-2</v>
      </c>
      <c r="F7942" s="127">
        <f t="shared" si="71"/>
        <v>3.08</v>
      </c>
      <c r="G7942" s="144"/>
    </row>
    <row r="7943" spans="1:7" x14ac:dyDescent="0.2">
      <c r="A7943" s="139">
        <v>2497</v>
      </c>
      <c r="B7943" s="138" t="s">
        <v>4059</v>
      </c>
      <c r="C7943" s="137" t="s">
        <v>3285</v>
      </c>
      <c r="D7943" s="137">
        <v>112.24</v>
      </c>
      <c r="E7943" s="137">
        <v>2.6599999999999999E-2</v>
      </c>
      <c r="F7943" s="127">
        <f t="shared" si="71"/>
        <v>2.98</v>
      </c>
      <c r="G7943" s="144"/>
    </row>
    <row r="7944" spans="1:7" x14ac:dyDescent="0.2">
      <c r="A7944" s="139">
        <v>2023</v>
      </c>
      <c r="B7944" s="138" t="s">
        <v>4133</v>
      </c>
      <c r="C7944" s="137" t="s">
        <v>3290</v>
      </c>
      <c r="D7944" s="137">
        <v>12.28</v>
      </c>
      <c r="E7944" s="137">
        <v>0.51419999999999999</v>
      </c>
      <c r="F7944" s="127">
        <f t="shared" si="71"/>
        <v>6.31</v>
      </c>
      <c r="G7944" s="144"/>
    </row>
    <row r="7945" spans="1:7" x14ac:dyDescent="0.2">
      <c r="A7945" s="139">
        <v>1861</v>
      </c>
      <c r="B7945" s="138" t="s">
        <v>3317</v>
      </c>
      <c r="C7945" s="137" t="s">
        <v>3292</v>
      </c>
      <c r="D7945" s="137">
        <v>21.09</v>
      </c>
      <c r="E7945" s="137">
        <v>4.3799999999999999E-2</v>
      </c>
      <c r="F7945" s="127">
        <f t="shared" si="71"/>
        <v>0.92</v>
      </c>
      <c r="G7945" s="144"/>
    </row>
    <row r="7946" spans="1:7" x14ac:dyDescent="0.2">
      <c r="A7946" s="139">
        <v>1858</v>
      </c>
      <c r="B7946" s="138" t="s">
        <v>3301</v>
      </c>
      <c r="C7946" s="137" t="s">
        <v>3290</v>
      </c>
      <c r="D7946" s="137">
        <v>6.75</v>
      </c>
      <c r="E7946" s="137">
        <v>0.70620000000000005</v>
      </c>
      <c r="F7946" s="127">
        <f t="shared" si="71"/>
        <v>4.76</v>
      </c>
      <c r="G7946" s="144"/>
    </row>
    <row r="7947" spans="1:7" x14ac:dyDescent="0.2">
      <c r="A7947" s="139">
        <v>1540</v>
      </c>
      <c r="B7947" s="138" t="s">
        <v>3883</v>
      </c>
      <c r="C7947" s="137" t="s">
        <v>3308</v>
      </c>
      <c r="D7947" s="137">
        <v>10.58</v>
      </c>
      <c r="E7947" s="137">
        <v>1.7500000000000002E-2</v>
      </c>
      <c r="F7947" s="127">
        <f t="shared" si="71"/>
        <v>0.18</v>
      </c>
      <c r="G7947" s="144"/>
    </row>
    <row r="7948" spans="1:7" x14ac:dyDescent="0.2">
      <c r="A7948" s="311" t="s">
        <v>4125</v>
      </c>
      <c r="B7948" s="311"/>
      <c r="C7948" s="311"/>
      <c r="D7948" s="311"/>
      <c r="E7948" s="311"/>
      <c r="F7948" s="165">
        <f>SUM(F7940:F7947)</f>
        <v>39.879999999999995</v>
      </c>
      <c r="G7948" s="144"/>
    </row>
    <row r="7949" spans="1:7" x14ac:dyDescent="0.2">
      <c r="G7949" s="144"/>
    </row>
    <row r="7950" spans="1:7" x14ac:dyDescent="0.2">
      <c r="A7950" s="312" t="s">
        <v>4124</v>
      </c>
      <c r="B7950" s="312"/>
      <c r="C7950" s="312"/>
      <c r="D7950" s="312"/>
      <c r="E7950" s="312"/>
      <c r="F7950" s="173">
        <f>F7948+G7937</f>
        <v>72.669999999999987</v>
      </c>
      <c r="G7950" s="144"/>
    </row>
    <row r="7951" spans="1:7" ht="12.75" customHeight="1" x14ac:dyDescent="0.2">
      <c r="A7951" s="312" t="s">
        <v>4742</v>
      </c>
      <c r="B7951" s="312"/>
      <c r="C7951" s="312"/>
      <c r="D7951" s="312"/>
      <c r="E7951" s="313"/>
      <c r="F7951" s="180">
        <f>TRUNC('compos apresentar'!F7950*bdi!$D$19,2)</f>
        <v>14.78</v>
      </c>
      <c r="G7951" s="144"/>
    </row>
    <row r="7952" spans="1:7" x14ac:dyDescent="0.2">
      <c r="A7952" s="312" t="s">
        <v>4123</v>
      </c>
      <c r="B7952" s="312"/>
      <c r="C7952" s="312"/>
      <c r="D7952" s="312"/>
      <c r="E7952" s="312"/>
      <c r="F7952" s="179">
        <f>SUM(F7950:F7951)</f>
        <v>87.449999999999989</v>
      </c>
      <c r="G7952" s="144"/>
    </row>
    <row r="7953" spans="1:7" x14ac:dyDescent="0.2">
      <c r="A7953" s="178"/>
      <c r="B7953" s="178"/>
      <c r="C7953" s="178"/>
      <c r="D7953" s="178"/>
      <c r="E7953" s="178"/>
      <c r="F7953" s="178"/>
      <c r="G7953" s="144"/>
    </row>
    <row r="7954" spans="1:7" x14ac:dyDescent="0.2">
      <c r="A7954" s="178"/>
      <c r="B7954" s="178"/>
      <c r="C7954" s="178"/>
      <c r="D7954" s="178"/>
      <c r="E7954" s="178"/>
      <c r="F7954" s="178"/>
      <c r="G7954" s="144"/>
    </row>
    <row r="7955" spans="1:7" ht="30.6" customHeight="1" x14ac:dyDescent="0.2">
      <c r="A7955" s="314" t="s">
        <v>5124</v>
      </c>
      <c r="B7955" s="314"/>
      <c r="C7955" s="314"/>
      <c r="D7955" s="314"/>
      <c r="E7955" s="314"/>
      <c r="F7955" s="314"/>
      <c r="G7955" s="175" t="s">
        <v>4196</v>
      </c>
    </row>
    <row r="7956" spans="1:7" x14ac:dyDescent="0.2">
      <c r="G7956" s="144"/>
    </row>
    <row r="7957" spans="1:7" ht="21" x14ac:dyDescent="0.2">
      <c r="A7957" s="175" t="s">
        <v>4118</v>
      </c>
      <c r="B7957" s="174" t="s">
        <v>4117</v>
      </c>
      <c r="C7957" s="171" t="s">
        <v>4114</v>
      </c>
      <c r="D7957" s="171" t="s">
        <v>4113</v>
      </c>
      <c r="E7957" s="171" t="s">
        <v>4112</v>
      </c>
      <c r="F7957" s="182" t="s">
        <v>4116</v>
      </c>
      <c r="G7957" s="181" t="s">
        <v>4115</v>
      </c>
    </row>
    <row r="7958" spans="1:7" x14ac:dyDescent="0.2">
      <c r="A7958" s="162">
        <v>8</v>
      </c>
      <c r="B7958" s="128" t="s">
        <v>3745</v>
      </c>
      <c r="C7958" s="152">
        <v>5.65</v>
      </c>
      <c r="D7958" s="152">
        <v>12.31</v>
      </c>
      <c r="E7958" s="83">
        <v>117.99</v>
      </c>
      <c r="F7958" s="127">
        <v>0.9335</v>
      </c>
      <c r="G7958" s="161">
        <f>TRUNC(F7958*D7958,2)</f>
        <v>11.49</v>
      </c>
    </row>
    <row r="7959" spans="1:7" ht="22.5" x14ac:dyDescent="0.2">
      <c r="A7959" s="149">
        <v>88274</v>
      </c>
      <c r="B7959" s="138" t="s">
        <v>4376</v>
      </c>
      <c r="C7959" s="148">
        <v>8.56</v>
      </c>
      <c r="D7959" s="148">
        <v>18.649999999999999</v>
      </c>
      <c r="E7959" s="83">
        <v>117.99</v>
      </c>
      <c r="F7959" s="137">
        <v>0.61</v>
      </c>
      <c r="G7959" s="161">
        <f>TRUNC(F7959*D7959,2)</f>
        <v>11.37</v>
      </c>
    </row>
    <row r="7960" spans="1:7" x14ac:dyDescent="0.2">
      <c r="A7960" s="311" t="s">
        <v>4138</v>
      </c>
      <c r="B7960" s="311"/>
      <c r="C7960" s="311"/>
      <c r="D7960" s="311"/>
      <c r="E7960" s="311"/>
      <c r="F7960" s="311"/>
      <c r="G7960" s="155">
        <f>SUM(G7958:G7959)</f>
        <v>22.86</v>
      </c>
    </row>
    <row r="7961" spans="1:7" x14ac:dyDescent="0.2">
      <c r="G7961" s="144"/>
    </row>
    <row r="7962" spans="1:7" ht="21" x14ac:dyDescent="0.2">
      <c r="A7962" s="175" t="s">
        <v>4118</v>
      </c>
      <c r="B7962" s="174" t="s">
        <v>4130</v>
      </c>
      <c r="C7962" s="171" t="s">
        <v>4129</v>
      </c>
      <c r="D7962" s="171" t="s">
        <v>4128</v>
      </c>
      <c r="E7962" s="171" t="s">
        <v>4116</v>
      </c>
      <c r="F7962" s="173" t="s">
        <v>4127</v>
      </c>
      <c r="G7962" s="144"/>
    </row>
    <row r="7963" spans="1:7" x14ac:dyDescent="0.2">
      <c r="A7963" s="129">
        <v>1421</v>
      </c>
      <c r="B7963" s="128" t="s">
        <v>4791</v>
      </c>
      <c r="C7963" s="127" t="s">
        <v>3353</v>
      </c>
      <c r="D7963" s="137">
        <v>329.08</v>
      </c>
      <c r="E7963" s="227">
        <v>0.94457999999999998</v>
      </c>
      <c r="F7963" s="127">
        <f>TRUNC(E7963*D7963,2)</f>
        <v>310.83999999999997</v>
      </c>
      <c r="G7963" s="144"/>
    </row>
    <row r="7964" spans="1:7" x14ac:dyDescent="0.2">
      <c r="A7964" s="139">
        <v>1215</v>
      </c>
      <c r="B7964" s="138" t="s">
        <v>3387</v>
      </c>
      <c r="C7964" s="137" t="s">
        <v>3356</v>
      </c>
      <c r="D7964" s="137">
        <v>0.54</v>
      </c>
      <c r="E7964" s="137">
        <v>10.34</v>
      </c>
      <c r="F7964" s="127">
        <f>TRUNC(E7964*D7964,2)</f>
        <v>5.58</v>
      </c>
      <c r="G7964" s="144"/>
    </row>
    <row r="7965" spans="1:7" x14ac:dyDescent="0.2">
      <c r="A7965" s="139">
        <v>2690</v>
      </c>
      <c r="B7965" s="138" t="s">
        <v>5125</v>
      </c>
      <c r="C7965" s="137" t="s">
        <v>3356</v>
      </c>
      <c r="D7965" s="137">
        <v>6.32</v>
      </c>
      <c r="E7965" s="137">
        <v>0.32</v>
      </c>
      <c r="F7965" s="127">
        <f>TRUNC(E7965*D7965,2)</f>
        <v>2.02</v>
      </c>
      <c r="G7965" s="144"/>
    </row>
    <row r="7966" spans="1:7" x14ac:dyDescent="0.2">
      <c r="A7966" s="139">
        <v>104</v>
      </c>
      <c r="B7966" s="138" t="s">
        <v>3377</v>
      </c>
      <c r="C7966" s="137" t="s">
        <v>3362</v>
      </c>
      <c r="D7966" s="137">
        <v>146.28</v>
      </c>
      <c r="E7966" s="137">
        <v>2.52E-2</v>
      </c>
      <c r="F7966" s="127">
        <f>TRUNC(E7966*D7966,2)</f>
        <v>3.68</v>
      </c>
      <c r="G7966" s="144"/>
    </row>
    <row r="7967" spans="1:7" x14ac:dyDescent="0.2">
      <c r="A7967" s="311" t="s">
        <v>4125</v>
      </c>
      <c r="B7967" s="311"/>
      <c r="C7967" s="311"/>
      <c r="D7967" s="311"/>
      <c r="E7967" s="311"/>
      <c r="F7967" s="165">
        <f>SUM(F7963:F7966)</f>
        <v>322.11999999999995</v>
      </c>
      <c r="G7967" s="144"/>
    </row>
    <row r="7968" spans="1:7" x14ac:dyDescent="0.2">
      <c r="G7968" s="144"/>
    </row>
    <row r="7969" spans="1:7" x14ac:dyDescent="0.2">
      <c r="A7969" s="312" t="s">
        <v>4124</v>
      </c>
      <c r="B7969" s="312"/>
      <c r="C7969" s="312"/>
      <c r="D7969" s="312"/>
      <c r="E7969" s="312"/>
      <c r="F7969" s="173">
        <f>F7967+G7960</f>
        <v>344.97999999999996</v>
      </c>
      <c r="G7969" s="144"/>
    </row>
    <row r="7970" spans="1:7" ht="12.75" customHeight="1" x14ac:dyDescent="0.2">
      <c r="A7970" s="312" t="s">
        <v>4742</v>
      </c>
      <c r="B7970" s="312"/>
      <c r="C7970" s="312"/>
      <c r="D7970" s="312"/>
      <c r="E7970" s="313"/>
      <c r="F7970" s="180">
        <f>TRUNC('compos apresentar'!F7969*bdi!$D$19,2)</f>
        <v>70.16</v>
      </c>
      <c r="G7970" s="144"/>
    </row>
    <row r="7971" spans="1:7" x14ac:dyDescent="0.2">
      <c r="A7971" s="312" t="s">
        <v>4123</v>
      </c>
      <c r="B7971" s="312"/>
      <c r="C7971" s="312"/>
      <c r="D7971" s="312"/>
      <c r="E7971" s="312"/>
      <c r="F7971" s="179">
        <f>SUM(F7969:F7970)</f>
        <v>415.14</v>
      </c>
      <c r="G7971" s="144"/>
    </row>
    <row r="7972" spans="1:7" x14ac:dyDescent="0.2">
      <c r="A7972" s="178"/>
      <c r="B7972" s="178"/>
      <c r="C7972" s="178"/>
      <c r="D7972" s="178"/>
      <c r="E7972" s="178"/>
      <c r="F7972" s="178"/>
      <c r="G7972" s="144"/>
    </row>
    <row r="7973" spans="1:7" x14ac:dyDescent="0.2">
      <c r="A7973" s="178"/>
      <c r="B7973" s="178"/>
      <c r="C7973" s="178"/>
      <c r="D7973" s="178"/>
      <c r="E7973" s="178"/>
      <c r="F7973" s="178"/>
      <c r="G7973" s="144"/>
    </row>
    <row r="7974" spans="1:7" ht="33.6" customHeight="1" x14ac:dyDescent="0.2">
      <c r="A7974" s="314" t="s">
        <v>4375</v>
      </c>
      <c r="B7974" s="314"/>
      <c r="C7974" s="314"/>
      <c r="D7974" s="314"/>
      <c r="E7974" s="314"/>
      <c r="F7974" s="314"/>
      <c r="G7974" s="175" t="s">
        <v>4196</v>
      </c>
    </row>
    <row r="7975" spans="1:7" x14ac:dyDescent="0.2">
      <c r="G7975" s="144"/>
    </row>
    <row r="7976" spans="1:7" ht="21" x14ac:dyDescent="0.2">
      <c r="A7976" s="175" t="s">
        <v>4118</v>
      </c>
      <c r="B7976" s="174" t="s">
        <v>4117</v>
      </c>
      <c r="C7976" s="171" t="s">
        <v>4114</v>
      </c>
      <c r="D7976" s="171" t="s">
        <v>4113</v>
      </c>
      <c r="E7976" s="171" t="s">
        <v>4112</v>
      </c>
      <c r="F7976" s="182" t="s">
        <v>4116</v>
      </c>
      <c r="G7976" s="181" t="s">
        <v>4115</v>
      </c>
    </row>
    <row r="7977" spans="1:7" x14ac:dyDescent="0.2">
      <c r="A7977" s="162">
        <v>8</v>
      </c>
      <c r="B7977" s="128" t="s">
        <v>4141</v>
      </c>
      <c r="C7977" s="152">
        <v>5.65</v>
      </c>
      <c r="D7977" s="152">
        <v>12.31</v>
      </c>
      <c r="E7977" s="83">
        <v>117.99</v>
      </c>
      <c r="F7977" s="127">
        <v>9.9000000000000005E-2</v>
      </c>
      <c r="G7977" s="161">
        <f>TRUNC(F7977*D7977,2)</f>
        <v>1.21</v>
      </c>
    </row>
    <row r="7978" spans="1:7" x14ac:dyDescent="0.2">
      <c r="A7978" s="149">
        <v>18</v>
      </c>
      <c r="B7978" s="138" t="s">
        <v>4271</v>
      </c>
      <c r="C7978" s="148">
        <v>8.56</v>
      </c>
      <c r="D7978" s="148">
        <v>18.649999999999999</v>
      </c>
      <c r="E7978" s="83">
        <v>117.99</v>
      </c>
      <c r="F7978" s="137">
        <v>0.23699999999999999</v>
      </c>
      <c r="G7978" s="161">
        <f>TRUNC(F7978*D7978,2)</f>
        <v>4.42</v>
      </c>
    </row>
    <row r="7979" spans="1:7" x14ac:dyDescent="0.2">
      <c r="A7979" s="311" t="s">
        <v>4138</v>
      </c>
      <c r="B7979" s="311"/>
      <c r="C7979" s="311"/>
      <c r="D7979" s="311"/>
      <c r="E7979" s="311"/>
      <c r="F7979" s="311"/>
      <c r="G7979" s="155">
        <f>SUM(G7977:G7978)</f>
        <v>5.63</v>
      </c>
    </row>
    <row r="7980" spans="1:7" x14ac:dyDescent="0.2">
      <c r="G7980" s="144"/>
    </row>
    <row r="7981" spans="1:7" ht="21" x14ac:dyDescent="0.2">
      <c r="A7981" s="175" t="s">
        <v>4118</v>
      </c>
      <c r="B7981" s="174" t="s">
        <v>4130</v>
      </c>
      <c r="C7981" s="171" t="s">
        <v>4129</v>
      </c>
      <c r="D7981" s="171" t="s">
        <v>4128</v>
      </c>
      <c r="E7981" s="171" t="s">
        <v>4116</v>
      </c>
      <c r="F7981" s="173" t="s">
        <v>4127</v>
      </c>
      <c r="G7981" s="144"/>
    </row>
    <row r="7982" spans="1:7" x14ac:dyDescent="0.2">
      <c r="A7982" s="129">
        <v>5330</v>
      </c>
      <c r="B7982" s="128" t="s">
        <v>3361</v>
      </c>
      <c r="C7982" s="127" t="s">
        <v>3359</v>
      </c>
      <c r="D7982" s="137">
        <v>37.97</v>
      </c>
      <c r="E7982" s="127">
        <v>0.01</v>
      </c>
      <c r="F7982" s="127">
        <f>TRUNC(E7982*D7982,2)</f>
        <v>0.37</v>
      </c>
      <c r="G7982" s="144"/>
    </row>
    <row r="7983" spans="1:7" x14ac:dyDescent="0.2">
      <c r="A7983" s="139">
        <v>7304</v>
      </c>
      <c r="B7983" s="138" t="s">
        <v>3360</v>
      </c>
      <c r="C7983" s="137" t="s">
        <v>3359</v>
      </c>
      <c r="D7983" s="137">
        <v>60.11</v>
      </c>
      <c r="E7983" s="137">
        <v>4.24E-2</v>
      </c>
      <c r="F7983" s="127">
        <f>TRUNC(E7983*D7983,2)</f>
        <v>2.54</v>
      </c>
      <c r="G7983" s="144"/>
    </row>
    <row r="7984" spans="1:7" x14ac:dyDescent="0.2">
      <c r="A7984" s="139">
        <v>12815</v>
      </c>
      <c r="B7984" s="138" t="s">
        <v>3915</v>
      </c>
      <c r="C7984" s="137" t="s">
        <v>230</v>
      </c>
      <c r="D7984" s="137">
        <v>6.49</v>
      </c>
      <c r="E7984" s="137">
        <v>0.05</v>
      </c>
      <c r="F7984" s="127">
        <f>TRUNC(E7984*D7984,2)</f>
        <v>0.32</v>
      </c>
      <c r="G7984" s="144"/>
    </row>
    <row r="7985" spans="1:7" x14ac:dyDescent="0.2">
      <c r="A7985" s="311" t="s">
        <v>4125</v>
      </c>
      <c r="B7985" s="311"/>
      <c r="C7985" s="311"/>
      <c r="D7985" s="311"/>
      <c r="E7985" s="311"/>
      <c r="F7985" s="165">
        <f>SUM(F7982:F7984)</f>
        <v>3.23</v>
      </c>
      <c r="G7985" s="144"/>
    </row>
    <row r="7986" spans="1:7" x14ac:dyDescent="0.2">
      <c r="G7986" s="144"/>
    </row>
    <row r="7987" spans="1:7" x14ac:dyDescent="0.2">
      <c r="A7987" s="312" t="s">
        <v>4124</v>
      </c>
      <c r="B7987" s="312"/>
      <c r="C7987" s="312"/>
      <c r="D7987" s="312"/>
      <c r="E7987" s="312"/>
      <c r="F7987" s="173">
        <f>F7985+G7979</f>
        <v>8.86</v>
      </c>
      <c r="G7987" s="144"/>
    </row>
    <row r="7988" spans="1:7" ht="12.75" customHeight="1" x14ac:dyDescent="0.2">
      <c r="A7988" s="312" t="s">
        <v>4742</v>
      </c>
      <c r="B7988" s="312"/>
      <c r="C7988" s="312"/>
      <c r="D7988" s="312"/>
      <c r="E7988" s="313"/>
      <c r="F7988" s="180">
        <f>TRUNC('compos apresentar'!F7987*bdi!$D$19,2)</f>
        <v>1.8</v>
      </c>
      <c r="G7988" s="144"/>
    </row>
    <row r="7989" spans="1:7" x14ac:dyDescent="0.2">
      <c r="A7989" s="312" t="s">
        <v>4123</v>
      </c>
      <c r="B7989" s="312"/>
      <c r="C7989" s="312"/>
      <c r="D7989" s="312"/>
      <c r="E7989" s="312"/>
      <c r="F7989" s="179">
        <f>SUM(F7987:F7988)</f>
        <v>10.66</v>
      </c>
      <c r="G7989" s="144"/>
    </row>
    <row r="7990" spans="1:7" x14ac:dyDescent="0.2">
      <c r="A7990" s="178"/>
      <c r="B7990" s="178"/>
      <c r="C7990" s="178"/>
      <c r="D7990" s="178"/>
      <c r="E7990" s="178"/>
      <c r="F7990" s="178"/>
      <c r="G7990" s="144"/>
    </row>
    <row r="7991" spans="1:7" ht="28.9" customHeight="1" x14ac:dyDescent="0.2">
      <c r="A7991" s="314" t="s">
        <v>4374</v>
      </c>
      <c r="B7991" s="314"/>
      <c r="C7991" s="314"/>
      <c r="D7991" s="314"/>
      <c r="E7991" s="314"/>
      <c r="F7991" s="314"/>
      <c r="G7991" s="175" t="s">
        <v>4131</v>
      </c>
    </row>
    <row r="7992" spans="1:7" x14ac:dyDescent="0.2">
      <c r="G7992" s="144"/>
    </row>
    <row r="7993" spans="1:7" ht="21" x14ac:dyDescent="0.2">
      <c r="A7993" s="175" t="s">
        <v>4118</v>
      </c>
      <c r="B7993" s="174" t="s">
        <v>4117</v>
      </c>
      <c r="C7993" s="171" t="s">
        <v>4114</v>
      </c>
      <c r="D7993" s="171" t="s">
        <v>4113</v>
      </c>
      <c r="E7993" s="171" t="s">
        <v>4112</v>
      </c>
      <c r="F7993" s="182" t="s">
        <v>4116</v>
      </c>
      <c r="G7993" s="181" t="s">
        <v>4115</v>
      </c>
    </row>
    <row r="7994" spans="1:7" x14ac:dyDescent="0.2">
      <c r="A7994" s="162">
        <v>8</v>
      </c>
      <c r="B7994" s="128" t="s">
        <v>4141</v>
      </c>
      <c r="C7994" s="152">
        <v>5.65</v>
      </c>
      <c r="D7994" s="152">
        <v>12.31</v>
      </c>
      <c r="E7994" s="83">
        <v>117.99</v>
      </c>
      <c r="F7994" s="127">
        <v>9.9000000000000005E-2</v>
      </c>
      <c r="G7994" s="161">
        <f>TRUNC(F7994*D7994,2)</f>
        <v>1.21</v>
      </c>
    </row>
    <row r="7995" spans="1:7" x14ac:dyDescent="0.2">
      <c r="A7995" s="149">
        <v>18</v>
      </c>
      <c r="B7995" s="138" t="s">
        <v>4271</v>
      </c>
      <c r="C7995" s="148">
        <v>8.56</v>
      </c>
      <c r="D7995" s="148">
        <v>18.649999999999999</v>
      </c>
      <c r="E7995" s="83">
        <v>117.99</v>
      </c>
      <c r="F7995" s="137">
        <v>0.28000000000000003</v>
      </c>
      <c r="G7995" s="161">
        <f>TRUNC(F7995*D7995,2)</f>
        <v>5.22</v>
      </c>
    </row>
    <row r="7996" spans="1:7" x14ac:dyDescent="0.2">
      <c r="A7996" s="311" t="s">
        <v>4138</v>
      </c>
      <c r="B7996" s="311"/>
      <c r="C7996" s="311"/>
      <c r="D7996" s="311"/>
      <c r="E7996" s="311"/>
      <c r="F7996" s="311"/>
      <c r="G7996" s="155">
        <f>SUM(G7994:G7995)</f>
        <v>6.43</v>
      </c>
    </row>
    <row r="7997" spans="1:7" x14ac:dyDescent="0.2">
      <c r="G7997" s="144"/>
    </row>
    <row r="7998" spans="1:7" ht="21" x14ac:dyDescent="0.2">
      <c r="A7998" s="175" t="s">
        <v>4118</v>
      </c>
      <c r="B7998" s="174" t="s">
        <v>4130</v>
      </c>
      <c r="C7998" s="171" t="s">
        <v>4129</v>
      </c>
      <c r="D7998" s="171" t="s">
        <v>4128</v>
      </c>
      <c r="E7998" s="171" t="s">
        <v>4116</v>
      </c>
      <c r="F7998" s="173" t="s">
        <v>4127</v>
      </c>
      <c r="G7998" s="144"/>
    </row>
    <row r="7999" spans="1:7" x14ac:dyDescent="0.2">
      <c r="A7999" s="129">
        <v>5330</v>
      </c>
      <c r="B7999" s="128" t="s">
        <v>3361</v>
      </c>
      <c r="C7999" s="127" t="s">
        <v>3359</v>
      </c>
      <c r="D7999" s="137">
        <v>37.97</v>
      </c>
      <c r="E7999" s="127">
        <v>6.4000000000000001E-2</v>
      </c>
      <c r="F7999" s="127">
        <f>TRUNC(E7999*D7999,2)</f>
        <v>2.4300000000000002</v>
      </c>
      <c r="G7999" s="144"/>
    </row>
    <row r="8000" spans="1:7" x14ac:dyDescent="0.2">
      <c r="A8000" s="139">
        <v>7304</v>
      </c>
      <c r="B8000" s="138" t="s">
        <v>3360</v>
      </c>
      <c r="C8000" s="137" t="s">
        <v>3359</v>
      </c>
      <c r="D8000" s="137">
        <v>60.11</v>
      </c>
      <c r="E8000" s="137">
        <v>0.32200000000000001</v>
      </c>
      <c r="F8000" s="127">
        <f>TRUNC(E8000*D8000,2)</f>
        <v>19.350000000000001</v>
      </c>
      <c r="G8000" s="144"/>
    </row>
    <row r="8001" spans="1:7" x14ac:dyDescent="0.2">
      <c r="A8001" s="139">
        <v>44072</v>
      </c>
      <c r="B8001" s="138" t="s">
        <v>3358</v>
      </c>
      <c r="C8001" s="137" t="s">
        <v>3359</v>
      </c>
      <c r="D8001" s="137">
        <v>90.51</v>
      </c>
      <c r="E8001" s="137">
        <v>0.19819999999999999</v>
      </c>
      <c r="F8001" s="127">
        <f>TRUNC(E8001*D8001,2)</f>
        <v>17.93</v>
      </c>
      <c r="G8001" s="144"/>
    </row>
    <row r="8002" spans="1:7" x14ac:dyDescent="0.2">
      <c r="A8002" s="139">
        <v>12815</v>
      </c>
      <c r="B8002" s="138" t="s">
        <v>3915</v>
      </c>
      <c r="C8002" s="137" t="s">
        <v>230</v>
      </c>
      <c r="D8002" s="137">
        <v>6.49</v>
      </c>
      <c r="E8002" s="137">
        <v>0.1</v>
      </c>
      <c r="F8002" s="127">
        <f>TRUNC(E8002*D8002,2)</f>
        <v>0.64</v>
      </c>
      <c r="G8002" s="144"/>
    </row>
    <row r="8003" spans="1:7" x14ac:dyDescent="0.2">
      <c r="A8003" s="311" t="s">
        <v>4125</v>
      </c>
      <c r="B8003" s="311"/>
      <c r="C8003" s="311"/>
      <c r="D8003" s="311"/>
      <c r="E8003" s="311"/>
      <c r="F8003" s="165">
        <f>SUM(F7999:F8002)</f>
        <v>40.35</v>
      </c>
      <c r="G8003" s="144"/>
    </row>
    <row r="8004" spans="1:7" x14ac:dyDescent="0.2">
      <c r="G8004" s="144"/>
    </row>
    <row r="8005" spans="1:7" x14ac:dyDescent="0.2">
      <c r="A8005" s="312" t="s">
        <v>4124</v>
      </c>
      <c r="B8005" s="312"/>
      <c r="C8005" s="312"/>
      <c r="D8005" s="312"/>
      <c r="E8005" s="312"/>
      <c r="F8005" s="173">
        <f>F8003+G7996</f>
        <v>46.78</v>
      </c>
      <c r="G8005" s="144"/>
    </row>
    <row r="8006" spans="1:7" ht="12.75" customHeight="1" x14ac:dyDescent="0.2">
      <c r="A8006" s="312" t="s">
        <v>4742</v>
      </c>
      <c r="B8006" s="312"/>
      <c r="C8006" s="312"/>
      <c r="D8006" s="312"/>
      <c r="E8006" s="313"/>
      <c r="F8006" s="180">
        <f>TRUNC('compos apresentar'!F8005*bdi!$D$19,2)</f>
        <v>9.51</v>
      </c>
      <c r="G8006" s="144"/>
    </row>
    <row r="8007" spans="1:7" x14ac:dyDescent="0.2">
      <c r="A8007" s="312" t="s">
        <v>4123</v>
      </c>
      <c r="B8007" s="312"/>
      <c r="C8007" s="312"/>
      <c r="D8007" s="312"/>
      <c r="E8007" s="312"/>
      <c r="F8007" s="179">
        <f>SUM(F8005:F8006)</f>
        <v>56.29</v>
      </c>
      <c r="G8007" s="144"/>
    </row>
    <row r="8008" spans="1:7" x14ac:dyDescent="0.2">
      <c r="A8008" s="178"/>
      <c r="B8008" s="178"/>
      <c r="C8008" s="178"/>
      <c r="D8008" s="178"/>
      <c r="E8008" s="178"/>
      <c r="F8008" s="178"/>
      <c r="G8008" s="144"/>
    </row>
    <row r="8009" spans="1:7" ht="21" x14ac:dyDescent="0.2">
      <c r="A8009" s="314" t="s">
        <v>5126</v>
      </c>
      <c r="B8009" s="314"/>
      <c r="C8009" s="314"/>
      <c r="D8009" s="314"/>
      <c r="E8009" s="314"/>
      <c r="F8009" s="314"/>
      <c r="G8009" s="175" t="s">
        <v>4131</v>
      </c>
    </row>
    <row r="8010" spans="1:7" x14ac:dyDescent="0.2">
      <c r="G8010" s="144"/>
    </row>
    <row r="8011" spans="1:7" ht="21" x14ac:dyDescent="0.2">
      <c r="A8011" s="175" t="s">
        <v>4118</v>
      </c>
      <c r="B8011" s="174" t="s">
        <v>4117</v>
      </c>
      <c r="C8011" s="171" t="s">
        <v>4114</v>
      </c>
      <c r="D8011" s="171" t="s">
        <v>4113</v>
      </c>
      <c r="E8011" s="171" t="s">
        <v>4112</v>
      </c>
      <c r="F8011" s="182" t="s">
        <v>4116</v>
      </c>
      <c r="G8011" s="181" t="s">
        <v>4115</v>
      </c>
    </row>
    <row r="8012" spans="1:7" x14ac:dyDescent="0.2">
      <c r="A8012" s="162">
        <v>8</v>
      </c>
      <c r="B8012" s="128" t="s">
        <v>4141</v>
      </c>
      <c r="C8012" s="152">
        <v>5.65</v>
      </c>
      <c r="D8012" s="152">
        <v>12.31</v>
      </c>
      <c r="E8012" s="83">
        <v>117.99</v>
      </c>
      <c r="F8012" s="127">
        <v>0.39150000000000001</v>
      </c>
      <c r="G8012" s="161">
        <f>TRUNC(F8012*D8012,2)</f>
        <v>4.8099999999999996</v>
      </c>
    </row>
    <row r="8013" spans="1:7" x14ac:dyDescent="0.2">
      <c r="A8013" s="149">
        <v>18</v>
      </c>
      <c r="B8013" s="138" t="s">
        <v>4271</v>
      </c>
      <c r="C8013" s="148">
        <v>8.56</v>
      </c>
      <c r="D8013" s="148">
        <v>18.649999999999999</v>
      </c>
      <c r="E8013" s="83">
        <v>117.99</v>
      </c>
      <c r="F8013" s="137">
        <v>0.95</v>
      </c>
      <c r="G8013" s="161">
        <f>TRUNC(F8013*D8013,2)</f>
        <v>17.71</v>
      </c>
    </row>
    <row r="8014" spans="1:7" x14ac:dyDescent="0.2">
      <c r="A8014" s="311" t="s">
        <v>4138</v>
      </c>
      <c r="B8014" s="311"/>
      <c r="C8014" s="311"/>
      <c r="D8014" s="311"/>
      <c r="E8014" s="311"/>
      <c r="F8014" s="311"/>
      <c r="G8014" s="155">
        <f>SUM(G8012:G8013)</f>
        <v>22.52</v>
      </c>
    </row>
    <row r="8015" spans="1:7" x14ac:dyDescent="0.2">
      <c r="G8015" s="144"/>
    </row>
    <row r="8016" spans="1:7" ht="21" x14ac:dyDescent="0.2">
      <c r="A8016" s="175" t="s">
        <v>4118</v>
      </c>
      <c r="B8016" s="174" t="s">
        <v>4130</v>
      </c>
      <c r="C8016" s="171" t="s">
        <v>4129</v>
      </c>
      <c r="D8016" s="171" t="s">
        <v>4128</v>
      </c>
      <c r="E8016" s="171" t="s">
        <v>4116</v>
      </c>
      <c r="F8016" s="173" t="s">
        <v>4127</v>
      </c>
      <c r="G8016" s="144"/>
    </row>
    <row r="8017" spans="1:7" x14ac:dyDescent="0.2">
      <c r="A8017" s="129">
        <v>7348</v>
      </c>
      <c r="B8017" s="128" t="s">
        <v>3685</v>
      </c>
      <c r="C8017" s="127" t="s">
        <v>3359</v>
      </c>
      <c r="D8017" s="137">
        <v>14.02</v>
      </c>
      <c r="E8017" s="127">
        <v>1</v>
      </c>
      <c r="F8017" s="127">
        <f>TRUNC(E8017*D8017,2)</f>
        <v>14.02</v>
      </c>
      <c r="G8017" s="144"/>
    </row>
    <row r="8018" spans="1:7" x14ac:dyDescent="0.2">
      <c r="A8018" s="139">
        <v>12815</v>
      </c>
      <c r="B8018" s="138" t="s">
        <v>3915</v>
      </c>
      <c r="C8018" s="137" t="s">
        <v>230</v>
      </c>
      <c r="D8018" s="137">
        <v>6.49</v>
      </c>
      <c r="E8018" s="137">
        <v>0.33200000000000002</v>
      </c>
      <c r="F8018" s="127">
        <f>TRUNC(E8018*D8018,2)</f>
        <v>2.15</v>
      </c>
      <c r="G8018" s="144"/>
    </row>
    <row r="8019" spans="1:7" x14ac:dyDescent="0.2">
      <c r="A8019" s="311" t="s">
        <v>4125</v>
      </c>
      <c r="B8019" s="311"/>
      <c r="C8019" s="311"/>
      <c r="D8019" s="311"/>
      <c r="E8019" s="311"/>
      <c r="F8019" s="165">
        <f>SUM(F8017:F8018)</f>
        <v>16.169999999999998</v>
      </c>
      <c r="G8019" s="144"/>
    </row>
    <row r="8020" spans="1:7" x14ac:dyDescent="0.2">
      <c r="G8020" s="144"/>
    </row>
    <row r="8021" spans="1:7" x14ac:dyDescent="0.2">
      <c r="A8021" s="312" t="s">
        <v>4124</v>
      </c>
      <c r="B8021" s="312"/>
      <c r="C8021" s="312"/>
      <c r="D8021" s="312"/>
      <c r="E8021" s="312"/>
      <c r="F8021" s="173">
        <f>F8019+G8014</f>
        <v>38.69</v>
      </c>
      <c r="G8021" s="144"/>
    </row>
    <row r="8022" spans="1:7" x14ac:dyDescent="0.2">
      <c r="A8022" s="312" t="s">
        <v>4742</v>
      </c>
      <c r="B8022" s="312"/>
      <c r="C8022" s="312"/>
      <c r="D8022" s="312"/>
      <c r="E8022" s="313"/>
      <c r="F8022" s="180">
        <f>TRUNC('compos apresentar'!F8021*bdi!$D$19,2)</f>
        <v>7.86</v>
      </c>
      <c r="G8022" s="144"/>
    </row>
    <row r="8023" spans="1:7" x14ac:dyDescent="0.2">
      <c r="A8023" s="312" t="s">
        <v>4123</v>
      </c>
      <c r="B8023" s="312"/>
      <c r="C8023" s="312"/>
      <c r="D8023" s="312"/>
      <c r="E8023" s="312"/>
      <c r="F8023" s="179">
        <f>SUM(F8021:F8022)</f>
        <v>46.55</v>
      </c>
      <c r="G8023" s="144"/>
    </row>
    <row r="8024" spans="1:7" x14ac:dyDescent="0.2">
      <c r="A8024" s="178"/>
      <c r="B8024" s="178"/>
      <c r="C8024" s="178"/>
      <c r="D8024" s="178"/>
      <c r="E8024" s="178"/>
      <c r="F8024" s="178"/>
      <c r="G8024" s="144"/>
    </row>
    <row r="8025" spans="1:7" ht="21" x14ac:dyDescent="0.2">
      <c r="A8025" s="314" t="s">
        <v>5127</v>
      </c>
      <c r="B8025" s="314"/>
      <c r="C8025" s="314"/>
      <c r="D8025" s="314"/>
      <c r="E8025" s="314"/>
      <c r="F8025" s="314"/>
      <c r="G8025" s="175" t="s">
        <v>4131</v>
      </c>
    </row>
    <row r="8026" spans="1:7" x14ac:dyDescent="0.2">
      <c r="G8026" s="144"/>
    </row>
    <row r="8027" spans="1:7" ht="21" x14ac:dyDescent="0.2">
      <c r="A8027" s="175" t="s">
        <v>4118</v>
      </c>
      <c r="B8027" s="174" t="s">
        <v>4117</v>
      </c>
      <c r="C8027" s="171" t="s">
        <v>4114</v>
      </c>
      <c r="D8027" s="171" t="s">
        <v>4113</v>
      </c>
      <c r="E8027" s="171" t="s">
        <v>4112</v>
      </c>
      <c r="F8027" s="182" t="s">
        <v>4116</v>
      </c>
      <c r="G8027" s="181" t="s">
        <v>4115</v>
      </c>
    </row>
    <row r="8028" spans="1:7" x14ac:dyDescent="0.2">
      <c r="A8028" s="162">
        <v>18</v>
      </c>
      <c r="B8028" s="128" t="s">
        <v>4271</v>
      </c>
      <c r="C8028" s="148">
        <v>8.56</v>
      </c>
      <c r="D8028" s="148">
        <v>18.649999999999999</v>
      </c>
      <c r="E8028" s="83">
        <v>117.99</v>
      </c>
      <c r="F8028" s="127">
        <v>0.48220000000000002</v>
      </c>
      <c r="G8028" s="161">
        <f>TRUNC(F8028*D8028,2)</f>
        <v>8.99</v>
      </c>
    </row>
    <row r="8029" spans="1:7" x14ac:dyDescent="0.2">
      <c r="A8029" s="149">
        <v>8</v>
      </c>
      <c r="B8029" s="138" t="s">
        <v>4141</v>
      </c>
      <c r="C8029" s="152">
        <v>5.65</v>
      </c>
      <c r="D8029" s="152">
        <v>12.31</v>
      </c>
      <c r="E8029" s="83">
        <v>117.99</v>
      </c>
      <c r="F8029" s="137">
        <v>0.14069999999999999</v>
      </c>
      <c r="G8029" s="161">
        <f>TRUNC(F8029*D8029,2)</f>
        <v>1.73</v>
      </c>
    </row>
    <row r="8030" spans="1:7" x14ac:dyDescent="0.2">
      <c r="A8030" s="311" t="s">
        <v>4138</v>
      </c>
      <c r="B8030" s="311"/>
      <c r="C8030" s="311"/>
      <c r="D8030" s="311"/>
      <c r="E8030" s="311"/>
      <c r="F8030" s="311"/>
      <c r="G8030" s="155">
        <f>SUM(G8028:G8029)</f>
        <v>10.72</v>
      </c>
    </row>
    <row r="8031" spans="1:7" x14ac:dyDescent="0.2">
      <c r="G8031" s="144"/>
    </row>
    <row r="8032" spans="1:7" ht="21" x14ac:dyDescent="0.2">
      <c r="A8032" s="175" t="s">
        <v>4118</v>
      </c>
      <c r="B8032" s="174" t="s">
        <v>4130</v>
      </c>
      <c r="C8032" s="171" t="s">
        <v>4129</v>
      </c>
      <c r="D8032" s="171" t="s">
        <v>4128</v>
      </c>
      <c r="E8032" s="171" t="s">
        <v>4116</v>
      </c>
      <c r="F8032" s="173" t="s">
        <v>4127</v>
      </c>
      <c r="G8032" s="144"/>
    </row>
    <row r="8033" spans="1:7" x14ac:dyDescent="0.2">
      <c r="A8033" s="129">
        <v>1674</v>
      </c>
      <c r="B8033" s="128" t="s">
        <v>4369</v>
      </c>
      <c r="C8033" s="127" t="s">
        <v>3287</v>
      </c>
      <c r="D8033" s="137">
        <v>0.92</v>
      </c>
      <c r="E8033" s="127">
        <v>0.04</v>
      </c>
      <c r="F8033" s="127">
        <f>TRUNC(E8033*D8033,2)</f>
        <v>0.03</v>
      </c>
      <c r="G8033" s="144"/>
    </row>
    <row r="8034" spans="1:7" x14ac:dyDescent="0.2">
      <c r="A8034" s="139">
        <v>2055</v>
      </c>
      <c r="B8034" s="138" t="s">
        <v>3350</v>
      </c>
      <c r="C8034" s="137" t="s">
        <v>3308</v>
      </c>
      <c r="D8034" s="137">
        <v>29.82</v>
      </c>
      <c r="E8034" s="137">
        <v>0.10050000000000001</v>
      </c>
      <c r="F8034" s="127">
        <f>TRUNC(E8034*D8034,2)</f>
        <v>2.99</v>
      </c>
      <c r="G8034" s="144"/>
    </row>
    <row r="8035" spans="1:7" x14ac:dyDescent="0.2">
      <c r="A8035" s="139">
        <v>2294</v>
      </c>
      <c r="B8035" s="138" t="s">
        <v>3746</v>
      </c>
      <c r="C8035" s="137" t="s">
        <v>3308</v>
      </c>
      <c r="D8035" s="137">
        <v>7.85</v>
      </c>
      <c r="E8035" s="137">
        <v>0.11799999999999999</v>
      </c>
      <c r="F8035" s="127">
        <f>TRUNC(E8035*D8035,2)</f>
        <v>0.92</v>
      </c>
      <c r="G8035" s="144"/>
    </row>
    <row r="8036" spans="1:7" x14ac:dyDescent="0.2">
      <c r="A8036" s="311" t="s">
        <v>4125</v>
      </c>
      <c r="B8036" s="311"/>
      <c r="C8036" s="311"/>
      <c r="D8036" s="311"/>
      <c r="E8036" s="311"/>
      <c r="F8036" s="165">
        <f>SUM(F8033:F8035)</f>
        <v>3.94</v>
      </c>
      <c r="G8036" s="144"/>
    </row>
    <row r="8037" spans="1:7" x14ac:dyDescent="0.2">
      <c r="G8037" s="144"/>
    </row>
    <row r="8038" spans="1:7" x14ac:dyDescent="0.2">
      <c r="A8038" s="312" t="s">
        <v>4124</v>
      </c>
      <c r="B8038" s="312"/>
      <c r="C8038" s="312"/>
      <c r="D8038" s="312"/>
      <c r="E8038" s="312"/>
      <c r="F8038" s="173">
        <f>F8036+G8030</f>
        <v>14.66</v>
      </c>
      <c r="G8038" s="144"/>
    </row>
    <row r="8039" spans="1:7" x14ac:dyDescent="0.2">
      <c r="A8039" s="312" t="s">
        <v>4742</v>
      </c>
      <c r="B8039" s="312"/>
      <c r="C8039" s="312"/>
      <c r="D8039" s="312"/>
      <c r="E8039" s="313"/>
      <c r="F8039" s="180">
        <f>TRUNC('compos apresentar'!F8038*bdi!$D$19,2)</f>
        <v>2.98</v>
      </c>
      <c r="G8039" s="144"/>
    </row>
    <row r="8040" spans="1:7" x14ac:dyDescent="0.2">
      <c r="A8040" s="312" t="s">
        <v>4123</v>
      </c>
      <c r="B8040" s="312"/>
      <c r="C8040" s="312"/>
      <c r="D8040" s="312"/>
      <c r="E8040" s="312"/>
      <c r="F8040" s="179">
        <f>SUM(F8038:F8039)</f>
        <v>17.64</v>
      </c>
      <c r="G8040" s="144"/>
    </row>
    <row r="8041" spans="1:7" x14ac:dyDescent="0.2">
      <c r="A8041" s="178"/>
      <c r="B8041" s="178"/>
      <c r="C8041" s="178"/>
      <c r="D8041" s="178"/>
      <c r="E8041" s="178"/>
      <c r="F8041" s="178"/>
      <c r="G8041" s="144"/>
    </row>
    <row r="8042" spans="1:7" ht="21" customHeight="1" x14ac:dyDescent="0.2">
      <c r="A8042" s="314" t="s">
        <v>4373</v>
      </c>
      <c r="B8042" s="314"/>
      <c r="C8042" s="314"/>
      <c r="D8042" s="314"/>
      <c r="E8042" s="314"/>
      <c r="F8042" s="314"/>
      <c r="G8042" s="175" t="s">
        <v>4131</v>
      </c>
    </row>
    <row r="8043" spans="1:7" x14ac:dyDescent="0.2">
      <c r="G8043" s="144"/>
    </row>
    <row r="8044" spans="1:7" ht="21" x14ac:dyDescent="0.2">
      <c r="A8044" s="175" t="s">
        <v>4118</v>
      </c>
      <c r="B8044" s="174" t="s">
        <v>4117</v>
      </c>
      <c r="C8044" s="171" t="s">
        <v>4114</v>
      </c>
      <c r="D8044" s="171" t="s">
        <v>4113</v>
      </c>
      <c r="E8044" s="171" t="s">
        <v>4112</v>
      </c>
      <c r="F8044" s="182" t="s">
        <v>4116</v>
      </c>
      <c r="G8044" s="181" t="s">
        <v>4115</v>
      </c>
    </row>
    <row r="8045" spans="1:7" x14ac:dyDescent="0.2">
      <c r="A8045" s="162">
        <v>18</v>
      </c>
      <c r="B8045" s="128" t="s">
        <v>4271</v>
      </c>
      <c r="C8045" s="148">
        <v>8.56</v>
      </c>
      <c r="D8045" s="148">
        <v>18.649999999999999</v>
      </c>
      <c r="E8045" s="83">
        <v>117.99</v>
      </c>
      <c r="F8045" s="127">
        <v>0.13</v>
      </c>
      <c r="G8045" s="161">
        <f>TRUNC(F8045*D8045,2)</f>
        <v>2.42</v>
      </c>
    </row>
    <row r="8046" spans="1:7" x14ac:dyDescent="0.2">
      <c r="A8046" s="149">
        <v>8</v>
      </c>
      <c r="B8046" s="138" t="s">
        <v>4141</v>
      </c>
      <c r="C8046" s="152">
        <v>5.65</v>
      </c>
      <c r="D8046" s="152">
        <v>12.31</v>
      </c>
      <c r="E8046" s="83">
        <v>117.99</v>
      </c>
      <c r="F8046" s="137">
        <v>7.0999999999999994E-2</v>
      </c>
      <c r="G8046" s="161">
        <f>TRUNC(F8046*D8046,2)</f>
        <v>0.87</v>
      </c>
    </row>
    <row r="8047" spans="1:7" x14ac:dyDescent="0.2">
      <c r="A8047" s="311" t="s">
        <v>4138</v>
      </c>
      <c r="B8047" s="311"/>
      <c r="C8047" s="311"/>
      <c r="D8047" s="311"/>
      <c r="E8047" s="311"/>
      <c r="F8047" s="311"/>
      <c r="G8047" s="155">
        <f>SUM(G8045:G8046)</f>
        <v>3.29</v>
      </c>
    </row>
    <row r="8048" spans="1:7" x14ac:dyDescent="0.2">
      <c r="G8048" s="144"/>
    </row>
    <row r="8049" spans="1:7" ht="21" x14ac:dyDescent="0.2">
      <c r="A8049" s="175" t="s">
        <v>4118</v>
      </c>
      <c r="B8049" s="174" t="s">
        <v>4130</v>
      </c>
      <c r="C8049" s="171" t="s">
        <v>4129</v>
      </c>
      <c r="D8049" s="171" t="s">
        <v>4128</v>
      </c>
      <c r="E8049" s="171" t="s">
        <v>4116</v>
      </c>
      <c r="F8049" s="173" t="s">
        <v>4127</v>
      </c>
      <c r="G8049" s="144"/>
    </row>
    <row r="8050" spans="1:7" ht="67.5" x14ac:dyDescent="0.2">
      <c r="A8050" s="129">
        <v>2788</v>
      </c>
      <c r="B8050" s="128" t="s">
        <v>3995</v>
      </c>
      <c r="C8050" s="127" t="s">
        <v>3287</v>
      </c>
      <c r="D8050" s="127">
        <v>2.41</v>
      </c>
      <c r="E8050" s="127">
        <v>5.3E-3</v>
      </c>
      <c r="F8050" s="127">
        <f>TRUNC(E8050*D8050,2)</f>
        <v>0.01</v>
      </c>
      <c r="G8050" s="144"/>
    </row>
    <row r="8051" spans="1:7" ht="33.75" x14ac:dyDescent="0.2">
      <c r="A8051" s="139">
        <v>2072</v>
      </c>
      <c r="B8051" s="138" t="s">
        <v>3684</v>
      </c>
      <c r="C8051" s="137" t="s">
        <v>3308</v>
      </c>
      <c r="D8051" s="137">
        <v>44.25</v>
      </c>
      <c r="E8051" s="137">
        <v>0.154</v>
      </c>
      <c r="F8051" s="127">
        <f>TRUNC(E8051*D8051,2)</f>
        <v>6.81</v>
      </c>
      <c r="G8051" s="144"/>
    </row>
    <row r="8052" spans="1:7" x14ac:dyDescent="0.2">
      <c r="A8052" s="139">
        <v>1672</v>
      </c>
      <c r="B8052" s="138" t="s">
        <v>4270</v>
      </c>
      <c r="C8052" s="137" t="s">
        <v>3287</v>
      </c>
      <c r="D8052" s="137">
        <v>2.3199999999999998</v>
      </c>
      <c r="E8052" s="137">
        <v>0.25</v>
      </c>
      <c r="F8052" s="127">
        <f>TRUNC(E8052*D8052,2)</f>
        <v>0.57999999999999996</v>
      </c>
      <c r="G8052" s="144"/>
    </row>
    <row r="8053" spans="1:7" ht="22.5" x14ac:dyDescent="0.2">
      <c r="A8053" s="139">
        <v>2073</v>
      </c>
      <c r="B8053" s="138" t="s">
        <v>3391</v>
      </c>
      <c r="C8053" s="137" t="s">
        <v>3308</v>
      </c>
      <c r="D8053" s="137">
        <v>21.58</v>
      </c>
      <c r="E8053" s="137">
        <v>0.03</v>
      </c>
      <c r="F8053" s="127">
        <f>TRUNC(E8053*D8053,2)</f>
        <v>0.64</v>
      </c>
      <c r="G8053" s="144"/>
    </row>
    <row r="8054" spans="1:7" x14ac:dyDescent="0.2">
      <c r="A8054" s="311" t="s">
        <v>4125</v>
      </c>
      <c r="B8054" s="311"/>
      <c r="C8054" s="311"/>
      <c r="D8054" s="311"/>
      <c r="E8054" s="311"/>
      <c r="F8054" s="165">
        <f>SUM(F8050:F8053)</f>
        <v>8.0399999999999991</v>
      </c>
      <c r="G8054" s="144"/>
    </row>
    <row r="8055" spans="1:7" x14ac:dyDescent="0.2">
      <c r="G8055" s="144"/>
    </row>
    <row r="8056" spans="1:7" x14ac:dyDescent="0.2">
      <c r="A8056" s="312" t="s">
        <v>4124</v>
      </c>
      <c r="B8056" s="312"/>
      <c r="C8056" s="312"/>
      <c r="D8056" s="312"/>
      <c r="E8056" s="312"/>
      <c r="F8056" s="173">
        <f>F8054+G8047</f>
        <v>11.329999999999998</v>
      </c>
      <c r="G8056" s="144"/>
    </row>
    <row r="8057" spans="1:7" ht="12.75" customHeight="1" x14ac:dyDescent="0.2">
      <c r="A8057" s="312" t="s">
        <v>4742</v>
      </c>
      <c r="B8057" s="312"/>
      <c r="C8057" s="312"/>
      <c r="D8057" s="312"/>
      <c r="E8057" s="313"/>
      <c r="F8057" s="180">
        <f>TRUNC('compos apresentar'!F8056*bdi!$D$19,2)</f>
        <v>2.2999999999999998</v>
      </c>
      <c r="G8057" s="144"/>
    </row>
    <row r="8058" spans="1:7" x14ac:dyDescent="0.2">
      <c r="A8058" s="312" t="s">
        <v>4123</v>
      </c>
      <c r="B8058" s="312"/>
      <c r="C8058" s="312"/>
      <c r="D8058" s="312"/>
      <c r="E8058" s="312"/>
      <c r="F8058" s="179">
        <f>SUM(F8056:F8057)</f>
        <v>13.629999999999999</v>
      </c>
      <c r="G8058" s="144"/>
    </row>
    <row r="8059" spans="1:7" x14ac:dyDescent="0.2">
      <c r="G8059" s="144"/>
    </row>
    <row r="8060" spans="1:7" x14ac:dyDescent="0.2">
      <c r="G8060" s="144"/>
    </row>
    <row r="8061" spans="1:7" ht="22.15" customHeight="1" x14ac:dyDescent="0.2">
      <c r="A8061" s="314" t="s">
        <v>4372</v>
      </c>
      <c r="B8061" s="314"/>
      <c r="C8061" s="314"/>
      <c r="D8061" s="314"/>
      <c r="E8061" s="314"/>
      <c r="F8061" s="314"/>
      <c r="G8061" s="175" t="s">
        <v>4131</v>
      </c>
    </row>
    <row r="8062" spans="1:7" x14ac:dyDescent="0.2">
      <c r="G8062" s="144"/>
    </row>
    <row r="8063" spans="1:7" ht="21" x14ac:dyDescent="0.2">
      <c r="A8063" s="175" t="s">
        <v>4118</v>
      </c>
      <c r="B8063" s="174" t="s">
        <v>4117</v>
      </c>
      <c r="C8063" s="171" t="s">
        <v>4114</v>
      </c>
      <c r="D8063" s="171" t="s">
        <v>4113</v>
      </c>
      <c r="E8063" s="171" t="s">
        <v>4112</v>
      </c>
      <c r="F8063" s="182" t="s">
        <v>4116</v>
      </c>
      <c r="G8063" s="181" t="s">
        <v>4115</v>
      </c>
    </row>
    <row r="8064" spans="1:7" x14ac:dyDescent="0.2">
      <c r="A8064" s="162">
        <v>18</v>
      </c>
      <c r="B8064" s="128" t="s">
        <v>4271</v>
      </c>
      <c r="C8064" s="148">
        <v>8.56</v>
      </c>
      <c r="D8064" s="148">
        <v>18.649999999999999</v>
      </c>
      <c r="E8064" s="83">
        <v>117.99</v>
      </c>
      <c r="F8064" s="127">
        <v>0.30249999999999999</v>
      </c>
      <c r="G8064" s="161">
        <f>TRUNC(F8064*D8064,2)</f>
        <v>5.64</v>
      </c>
    </row>
    <row r="8065" spans="1:7" x14ac:dyDescent="0.2">
      <c r="A8065" s="149">
        <v>8</v>
      </c>
      <c r="B8065" s="138" t="s">
        <v>4141</v>
      </c>
      <c r="C8065" s="152">
        <v>5.65</v>
      </c>
      <c r="D8065" s="152">
        <v>12.31</v>
      </c>
      <c r="E8065" s="83">
        <v>117.99</v>
      </c>
      <c r="F8065" s="137">
        <v>8.2199999999999995E-2</v>
      </c>
      <c r="G8065" s="161">
        <f>TRUNC(F8065*D8065,2)</f>
        <v>1.01</v>
      </c>
    </row>
    <row r="8066" spans="1:7" x14ac:dyDescent="0.2">
      <c r="A8066" s="311" t="s">
        <v>4138</v>
      </c>
      <c r="B8066" s="311"/>
      <c r="C8066" s="311"/>
      <c r="D8066" s="311"/>
      <c r="E8066" s="311"/>
      <c r="F8066" s="311"/>
      <c r="G8066" s="155">
        <f>SUM(G8064:G8065)</f>
        <v>6.6499999999999995</v>
      </c>
    </row>
    <row r="8067" spans="1:7" x14ac:dyDescent="0.2">
      <c r="G8067" s="144"/>
    </row>
    <row r="8068" spans="1:7" ht="21" x14ac:dyDescent="0.2">
      <c r="A8068" s="175" t="s">
        <v>4118</v>
      </c>
      <c r="B8068" s="174" t="s">
        <v>4130</v>
      </c>
      <c r="C8068" s="171" t="s">
        <v>4129</v>
      </c>
      <c r="D8068" s="171" t="s">
        <v>4128</v>
      </c>
      <c r="E8068" s="171" t="s">
        <v>4116</v>
      </c>
      <c r="F8068" s="173" t="s">
        <v>4127</v>
      </c>
      <c r="G8068" s="144"/>
    </row>
    <row r="8069" spans="1:7" x14ac:dyDescent="0.2">
      <c r="A8069" s="129">
        <v>1674</v>
      </c>
      <c r="B8069" s="128" t="s">
        <v>4369</v>
      </c>
      <c r="C8069" s="127" t="s">
        <v>3287</v>
      </c>
      <c r="D8069" s="137">
        <v>0.92</v>
      </c>
      <c r="E8069" s="127">
        <v>0.1</v>
      </c>
      <c r="F8069" s="127">
        <f>TRUNC(E8069*D8069,2)</f>
        <v>0.09</v>
      </c>
      <c r="G8069" s="144"/>
    </row>
    <row r="8070" spans="1:7" x14ac:dyDescent="0.2">
      <c r="A8070" s="139">
        <v>2051</v>
      </c>
      <c r="B8070" s="138" t="s">
        <v>3682</v>
      </c>
      <c r="C8070" s="137" t="s">
        <v>3308</v>
      </c>
      <c r="D8070" s="137">
        <v>22.51</v>
      </c>
      <c r="E8070" s="137">
        <v>0.156</v>
      </c>
      <c r="F8070" s="127">
        <f>TRUNC(E8070*D8070,2)</f>
        <v>3.51</v>
      </c>
      <c r="G8070" s="144"/>
    </row>
    <row r="8071" spans="1:7" x14ac:dyDescent="0.2">
      <c r="A8071" s="139">
        <v>2294</v>
      </c>
      <c r="B8071" s="138" t="s">
        <v>3746</v>
      </c>
      <c r="C8071" s="137" t="s">
        <v>3308</v>
      </c>
      <c r="D8071" s="137">
        <v>7.85</v>
      </c>
      <c r="E8071" s="137">
        <v>0.122</v>
      </c>
      <c r="F8071" s="127">
        <f>TRUNC(E8071*D8071,2)</f>
        <v>0.95</v>
      </c>
      <c r="G8071" s="144"/>
    </row>
    <row r="8072" spans="1:7" x14ac:dyDescent="0.2">
      <c r="A8072" s="311" t="s">
        <v>4125</v>
      </c>
      <c r="B8072" s="311"/>
      <c r="C8072" s="311"/>
      <c r="D8072" s="311"/>
      <c r="E8072" s="311"/>
      <c r="F8072" s="165">
        <f>SUM(F8069:F8071)</f>
        <v>4.55</v>
      </c>
      <c r="G8072" s="144"/>
    </row>
    <row r="8073" spans="1:7" x14ac:dyDescent="0.2">
      <c r="G8073" s="144"/>
    </row>
    <row r="8074" spans="1:7" x14ac:dyDescent="0.2">
      <c r="A8074" s="312" t="s">
        <v>4124</v>
      </c>
      <c r="B8074" s="312"/>
      <c r="C8074" s="312"/>
      <c r="D8074" s="312"/>
      <c r="E8074" s="312"/>
      <c r="F8074" s="173">
        <f>F8072+G8066</f>
        <v>11.2</v>
      </c>
      <c r="G8074" s="144"/>
    </row>
    <row r="8075" spans="1:7" ht="12.75" customHeight="1" x14ac:dyDescent="0.2">
      <c r="A8075" s="312" t="s">
        <v>4742</v>
      </c>
      <c r="B8075" s="312"/>
      <c r="C8075" s="312"/>
      <c r="D8075" s="312"/>
      <c r="E8075" s="313"/>
      <c r="F8075" s="180">
        <f>TRUNC('compos apresentar'!F8074*bdi!$D$19,2)</f>
        <v>2.27</v>
      </c>
      <c r="G8075" s="144"/>
    </row>
    <row r="8076" spans="1:7" x14ac:dyDescent="0.2">
      <c r="A8076" s="312" t="s">
        <v>4123</v>
      </c>
      <c r="B8076" s="312"/>
      <c r="C8076" s="312"/>
      <c r="D8076" s="312"/>
      <c r="E8076" s="312"/>
      <c r="F8076" s="179">
        <f>SUM(F8074:F8075)</f>
        <v>13.469999999999999</v>
      </c>
      <c r="G8076" s="144"/>
    </row>
    <row r="8077" spans="1:7" x14ac:dyDescent="0.2">
      <c r="G8077" s="144"/>
    </row>
    <row r="8078" spans="1:7" x14ac:dyDescent="0.2">
      <c r="G8078" s="144"/>
    </row>
    <row r="8079" spans="1:7" ht="21" x14ac:dyDescent="0.2">
      <c r="A8079" s="314" t="s">
        <v>4371</v>
      </c>
      <c r="B8079" s="314"/>
      <c r="C8079" s="314"/>
      <c r="D8079" s="314"/>
      <c r="E8079" s="314"/>
      <c r="F8079" s="314"/>
      <c r="G8079" s="175" t="s">
        <v>4131</v>
      </c>
    </row>
    <row r="8080" spans="1:7" x14ac:dyDescent="0.2">
      <c r="G8080" s="144"/>
    </row>
    <row r="8081" spans="1:7" ht="21" x14ac:dyDescent="0.2">
      <c r="A8081" s="175" t="s">
        <v>4118</v>
      </c>
      <c r="B8081" s="174" t="s">
        <v>4117</v>
      </c>
      <c r="C8081" s="171" t="s">
        <v>4114</v>
      </c>
      <c r="D8081" s="171" t="s">
        <v>4113</v>
      </c>
      <c r="E8081" s="171" t="s">
        <v>4112</v>
      </c>
      <c r="F8081" s="182" t="s">
        <v>4116</v>
      </c>
      <c r="G8081" s="181" t="s">
        <v>4115</v>
      </c>
    </row>
    <row r="8082" spans="1:7" x14ac:dyDescent="0.2">
      <c r="A8082" s="162">
        <v>8</v>
      </c>
      <c r="B8082" s="128" t="s">
        <v>4141</v>
      </c>
      <c r="C8082" s="152">
        <v>5.65</v>
      </c>
      <c r="D8082" s="152">
        <v>12.31</v>
      </c>
      <c r="E8082" s="83">
        <v>117.99</v>
      </c>
      <c r="F8082" s="127">
        <v>8.2799999999999999E-2</v>
      </c>
      <c r="G8082" s="161">
        <f>TRUNC(F8082*D8082,2)</f>
        <v>1.01</v>
      </c>
    </row>
    <row r="8083" spans="1:7" x14ac:dyDescent="0.2">
      <c r="A8083" s="149">
        <v>18</v>
      </c>
      <c r="B8083" s="138" t="s">
        <v>4271</v>
      </c>
      <c r="C8083" s="148">
        <v>8.56</v>
      </c>
      <c r="D8083" s="148">
        <v>18.649999999999999</v>
      </c>
      <c r="E8083" s="83">
        <v>117.99</v>
      </c>
      <c r="F8083" s="137">
        <v>0.3</v>
      </c>
      <c r="G8083" s="161">
        <f>TRUNC(F8083*D8083,2)</f>
        <v>5.59</v>
      </c>
    </row>
    <row r="8084" spans="1:7" x14ac:dyDescent="0.2">
      <c r="A8084" s="311" t="s">
        <v>4138</v>
      </c>
      <c r="B8084" s="311"/>
      <c r="C8084" s="311"/>
      <c r="D8084" s="311"/>
      <c r="E8084" s="311"/>
      <c r="F8084" s="311"/>
      <c r="G8084" s="155">
        <f>SUM(G8082:G8083)</f>
        <v>6.6</v>
      </c>
    </row>
    <row r="8085" spans="1:7" x14ac:dyDescent="0.2">
      <c r="G8085" s="144"/>
    </row>
    <row r="8086" spans="1:7" ht="21" x14ac:dyDescent="0.2">
      <c r="A8086" s="175" t="s">
        <v>4118</v>
      </c>
      <c r="B8086" s="174" t="s">
        <v>4130</v>
      </c>
      <c r="C8086" s="171" t="s">
        <v>4129</v>
      </c>
      <c r="D8086" s="171" t="s">
        <v>4128</v>
      </c>
      <c r="E8086" s="171" t="s">
        <v>4116</v>
      </c>
      <c r="F8086" s="173" t="s">
        <v>4127</v>
      </c>
      <c r="G8086" s="144"/>
    </row>
    <row r="8087" spans="1:7" x14ac:dyDescent="0.2">
      <c r="A8087" s="129">
        <v>2051</v>
      </c>
      <c r="B8087" s="128" t="s">
        <v>3682</v>
      </c>
      <c r="C8087" s="127" t="s">
        <v>3308</v>
      </c>
      <c r="D8087" s="137">
        <v>22.51</v>
      </c>
      <c r="E8087" s="127">
        <v>0.157</v>
      </c>
      <c r="F8087" s="127">
        <f>TRUNC(E8087*D8087,2)</f>
        <v>3.53</v>
      </c>
      <c r="G8087" s="144"/>
    </row>
    <row r="8088" spans="1:7" x14ac:dyDescent="0.2">
      <c r="A8088" s="139">
        <v>1674</v>
      </c>
      <c r="B8088" s="138" t="s">
        <v>4369</v>
      </c>
      <c r="C8088" s="137" t="s">
        <v>3287</v>
      </c>
      <c r="D8088" s="137">
        <v>0.92</v>
      </c>
      <c r="E8088" s="137">
        <v>0.1</v>
      </c>
      <c r="F8088" s="127">
        <f>TRUNC(E8088*D8088,2)</f>
        <v>0.09</v>
      </c>
      <c r="G8088" s="144"/>
    </row>
    <row r="8089" spans="1:7" x14ac:dyDescent="0.2">
      <c r="A8089" s="311" t="s">
        <v>4125</v>
      </c>
      <c r="B8089" s="311"/>
      <c r="C8089" s="311"/>
      <c r="D8089" s="311"/>
      <c r="E8089" s="311"/>
      <c r="F8089" s="165">
        <f>SUM(F8087:F8088)</f>
        <v>3.6199999999999997</v>
      </c>
      <c r="G8089" s="144"/>
    </row>
    <row r="8090" spans="1:7" x14ac:dyDescent="0.2">
      <c r="G8090" s="144"/>
    </row>
    <row r="8091" spans="1:7" x14ac:dyDescent="0.2">
      <c r="A8091" s="312" t="s">
        <v>4124</v>
      </c>
      <c r="B8091" s="312"/>
      <c r="C8091" s="312"/>
      <c r="D8091" s="312"/>
      <c r="E8091" s="312"/>
      <c r="F8091" s="173">
        <f>F8089+G8084</f>
        <v>10.219999999999999</v>
      </c>
      <c r="G8091" s="144"/>
    </row>
    <row r="8092" spans="1:7" ht="12.75" customHeight="1" x14ac:dyDescent="0.2">
      <c r="A8092" s="312" t="s">
        <v>4742</v>
      </c>
      <c r="B8092" s="312"/>
      <c r="C8092" s="312"/>
      <c r="D8092" s="312"/>
      <c r="E8092" s="313"/>
      <c r="F8092" s="180">
        <f>TRUNC('compos apresentar'!F8091*bdi!$D$19,2)</f>
        <v>2.0699999999999998</v>
      </c>
      <c r="G8092" s="144"/>
    </row>
    <row r="8093" spans="1:7" x14ac:dyDescent="0.2">
      <c r="A8093" s="312" t="s">
        <v>4123</v>
      </c>
      <c r="B8093" s="312"/>
      <c r="C8093" s="312"/>
      <c r="D8093" s="312"/>
      <c r="E8093" s="312"/>
      <c r="F8093" s="179">
        <f>SUM(F8091:F8092)</f>
        <v>12.29</v>
      </c>
      <c r="G8093" s="144"/>
    </row>
    <row r="8094" spans="1:7" x14ac:dyDescent="0.2">
      <c r="G8094" s="144"/>
    </row>
    <row r="8095" spans="1:7" x14ac:dyDescent="0.2">
      <c r="G8095" s="144"/>
    </row>
    <row r="8096" spans="1:7" ht="22.15" customHeight="1" x14ac:dyDescent="0.2">
      <c r="A8096" s="314" t="s">
        <v>4370</v>
      </c>
      <c r="B8096" s="314"/>
      <c r="C8096" s="314"/>
      <c r="D8096" s="314"/>
      <c r="E8096" s="314"/>
      <c r="F8096" s="314"/>
      <c r="G8096" s="175" t="s">
        <v>4131</v>
      </c>
    </row>
    <row r="8097" spans="1:7" x14ac:dyDescent="0.2">
      <c r="G8097" s="144"/>
    </row>
    <row r="8098" spans="1:7" ht="21" x14ac:dyDescent="0.2">
      <c r="A8098" s="175" t="s">
        <v>4118</v>
      </c>
      <c r="B8098" s="174" t="s">
        <v>4117</v>
      </c>
      <c r="C8098" s="171" t="s">
        <v>4114</v>
      </c>
      <c r="D8098" s="171" t="s">
        <v>4113</v>
      </c>
      <c r="E8098" s="171" t="s">
        <v>4112</v>
      </c>
      <c r="F8098" s="182" t="s">
        <v>4116</v>
      </c>
      <c r="G8098" s="181" t="s">
        <v>4115</v>
      </c>
    </row>
    <row r="8099" spans="1:7" x14ac:dyDescent="0.2">
      <c r="A8099" s="162">
        <v>8</v>
      </c>
      <c r="B8099" s="128" t="s">
        <v>4141</v>
      </c>
      <c r="C8099" s="152">
        <v>5.65</v>
      </c>
      <c r="D8099" s="152">
        <v>12.31</v>
      </c>
      <c r="E8099" s="83">
        <v>117.99</v>
      </c>
      <c r="F8099" s="127">
        <v>8.2199999999999995E-2</v>
      </c>
      <c r="G8099" s="161">
        <f>TRUNC(F8099*D8099,2)</f>
        <v>1.01</v>
      </c>
    </row>
    <row r="8100" spans="1:7" x14ac:dyDescent="0.2">
      <c r="A8100" s="149">
        <v>18</v>
      </c>
      <c r="B8100" s="138" t="s">
        <v>4271</v>
      </c>
      <c r="C8100" s="148">
        <v>8.56</v>
      </c>
      <c r="D8100" s="148">
        <v>18.649999999999999</v>
      </c>
      <c r="E8100" s="83">
        <v>117.99</v>
      </c>
      <c r="F8100" s="137">
        <v>0.20100000000000001</v>
      </c>
      <c r="G8100" s="161">
        <f>TRUNC(F8100*D8100,2)</f>
        <v>3.74</v>
      </c>
    </row>
    <row r="8101" spans="1:7" x14ac:dyDescent="0.2">
      <c r="A8101" s="311" t="s">
        <v>4138</v>
      </c>
      <c r="B8101" s="311"/>
      <c r="C8101" s="311"/>
      <c r="D8101" s="311"/>
      <c r="E8101" s="311"/>
      <c r="F8101" s="311"/>
      <c r="G8101" s="155">
        <f>SUM(G8099:G8100)</f>
        <v>4.75</v>
      </c>
    </row>
    <row r="8102" spans="1:7" x14ac:dyDescent="0.2">
      <c r="G8102" s="144"/>
    </row>
    <row r="8103" spans="1:7" ht="21" x14ac:dyDescent="0.2">
      <c r="A8103" s="175" t="s">
        <v>4118</v>
      </c>
      <c r="B8103" s="174" t="s">
        <v>4130</v>
      </c>
      <c r="C8103" s="171" t="s">
        <v>4129</v>
      </c>
      <c r="D8103" s="171" t="s">
        <v>4128</v>
      </c>
      <c r="E8103" s="171" t="s">
        <v>4116</v>
      </c>
      <c r="F8103" s="173" t="s">
        <v>4127</v>
      </c>
      <c r="G8103" s="144"/>
    </row>
    <row r="8104" spans="1:7" x14ac:dyDescent="0.2">
      <c r="A8104" s="129">
        <v>2052</v>
      </c>
      <c r="B8104" s="128" t="s">
        <v>3681</v>
      </c>
      <c r="C8104" s="127" t="s">
        <v>3308</v>
      </c>
      <c r="D8104" s="127">
        <v>18.89</v>
      </c>
      <c r="E8104" s="127">
        <v>0.16400000000000001</v>
      </c>
      <c r="F8104" s="127">
        <f>TRUNC(E8104*D8104,2)</f>
        <v>3.09</v>
      </c>
      <c r="G8104" s="144"/>
    </row>
    <row r="8105" spans="1:7" x14ac:dyDescent="0.2">
      <c r="A8105" s="139">
        <v>1674</v>
      </c>
      <c r="B8105" s="138" t="s">
        <v>4369</v>
      </c>
      <c r="C8105" s="137" t="s">
        <v>3287</v>
      </c>
      <c r="D8105" s="137">
        <v>0.92</v>
      </c>
      <c r="E8105" s="137">
        <v>0.1</v>
      </c>
      <c r="F8105" s="127">
        <f>TRUNC(E8105*D8105,2)</f>
        <v>0.09</v>
      </c>
      <c r="G8105" s="144"/>
    </row>
    <row r="8106" spans="1:7" x14ac:dyDescent="0.2">
      <c r="A8106" s="311" t="s">
        <v>4125</v>
      </c>
      <c r="B8106" s="311"/>
      <c r="C8106" s="311"/>
      <c r="D8106" s="311"/>
      <c r="E8106" s="311"/>
      <c r="F8106" s="165">
        <f>SUM(F8104:F8105)</f>
        <v>3.1799999999999997</v>
      </c>
      <c r="G8106" s="144"/>
    </row>
    <row r="8107" spans="1:7" x14ac:dyDescent="0.2">
      <c r="G8107" s="144"/>
    </row>
    <row r="8108" spans="1:7" x14ac:dyDescent="0.2">
      <c r="A8108" s="312" t="s">
        <v>4124</v>
      </c>
      <c r="B8108" s="312"/>
      <c r="C8108" s="312"/>
      <c r="D8108" s="312"/>
      <c r="E8108" s="312"/>
      <c r="F8108" s="173">
        <f>F8106+G8101</f>
        <v>7.93</v>
      </c>
      <c r="G8108" s="144"/>
    </row>
    <row r="8109" spans="1:7" ht="12.75" customHeight="1" x14ac:dyDescent="0.2">
      <c r="A8109" s="312" t="s">
        <v>4742</v>
      </c>
      <c r="B8109" s="312"/>
      <c r="C8109" s="312"/>
      <c r="D8109" s="312"/>
      <c r="E8109" s="313"/>
      <c r="F8109" s="180">
        <f>TRUNC('compos apresentar'!F8108*bdi!$D$19,2)</f>
        <v>1.61</v>
      </c>
      <c r="G8109" s="144"/>
    </row>
    <row r="8110" spans="1:7" x14ac:dyDescent="0.2">
      <c r="A8110" s="312" t="s">
        <v>4123</v>
      </c>
      <c r="B8110" s="312"/>
      <c r="C8110" s="312"/>
      <c r="D8110" s="312"/>
      <c r="E8110" s="312"/>
      <c r="F8110" s="179">
        <f>SUM(F8108:F8109)</f>
        <v>9.5399999999999991</v>
      </c>
      <c r="G8110" s="144"/>
    </row>
    <row r="8111" spans="1:7" x14ac:dyDescent="0.2">
      <c r="A8111" s="178"/>
      <c r="B8111" s="178"/>
      <c r="C8111" s="178"/>
      <c r="D8111" s="178"/>
      <c r="E8111" s="178"/>
      <c r="F8111" s="178"/>
      <c r="G8111" s="144"/>
    </row>
    <row r="8112" spans="1:7" ht="24" customHeight="1" x14ac:dyDescent="0.2">
      <c r="A8112" s="314" t="s">
        <v>4368</v>
      </c>
      <c r="B8112" s="314"/>
      <c r="C8112" s="314"/>
      <c r="D8112" s="314"/>
      <c r="E8112" s="314"/>
      <c r="F8112" s="314"/>
      <c r="G8112" s="175" t="s">
        <v>4131</v>
      </c>
    </row>
    <row r="8113" spans="1:7" x14ac:dyDescent="0.2">
      <c r="G8113" s="144"/>
    </row>
    <row r="8114" spans="1:7" ht="21" x14ac:dyDescent="0.2">
      <c r="A8114" s="175" t="s">
        <v>4118</v>
      </c>
      <c r="B8114" s="174" t="s">
        <v>4117</v>
      </c>
      <c r="C8114" s="171" t="s">
        <v>4114</v>
      </c>
      <c r="D8114" s="171" t="s">
        <v>4113</v>
      </c>
      <c r="E8114" s="171" t="s">
        <v>4112</v>
      </c>
      <c r="F8114" s="182" t="s">
        <v>4116</v>
      </c>
      <c r="G8114" s="181" t="s">
        <v>4115</v>
      </c>
    </row>
    <row r="8115" spans="1:7" x14ac:dyDescent="0.2">
      <c r="A8115" s="162">
        <v>8</v>
      </c>
      <c r="B8115" s="128" t="s">
        <v>4141</v>
      </c>
      <c r="C8115" s="152">
        <v>5.65</v>
      </c>
      <c r="D8115" s="152">
        <v>12.31</v>
      </c>
      <c r="E8115" s="83">
        <v>117.99</v>
      </c>
      <c r="F8115" s="127">
        <v>0.27400000000000002</v>
      </c>
      <c r="G8115" s="161">
        <f>TRUNC(F8115*D8115,2)</f>
        <v>3.37</v>
      </c>
    </row>
    <row r="8116" spans="1:7" x14ac:dyDescent="0.2">
      <c r="A8116" s="149">
        <v>18</v>
      </c>
      <c r="B8116" s="138" t="s">
        <v>4271</v>
      </c>
      <c r="C8116" s="148">
        <v>8.56</v>
      </c>
      <c r="D8116" s="148">
        <v>18.649999999999999</v>
      </c>
      <c r="E8116" s="83">
        <v>117.99</v>
      </c>
      <c r="F8116" s="137">
        <v>0.48349999999999999</v>
      </c>
      <c r="G8116" s="161">
        <f>TRUNC(F8116*D8116,2)</f>
        <v>9.01</v>
      </c>
    </row>
    <row r="8117" spans="1:7" x14ac:dyDescent="0.2">
      <c r="A8117" s="311" t="s">
        <v>4138</v>
      </c>
      <c r="B8117" s="311"/>
      <c r="C8117" s="311"/>
      <c r="D8117" s="311"/>
      <c r="E8117" s="311"/>
      <c r="F8117" s="311"/>
      <c r="G8117" s="155">
        <f>SUM(G8115:G8116)</f>
        <v>12.379999999999999</v>
      </c>
    </row>
    <row r="8118" spans="1:7" x14ac:dyDescent="0.2">
      <c r="G8118" s="144"/>
    </row>
    <row r="8119" spans="1:7" ht="21" x14ac:dyDescent="0.2">
      <c r="A8119" s="175" t="s">
        <v>4118</v>
      </c>
      <c r="B8119" s="174" t="s">
        <v>4130</v>
      </c>
      <c r="C8119" s="171" t="s">
        <v>4129</v>
      </c>
      <c r="D8119" s="171" t="s">
        <v>4128</v>
      </c>
      <c r="E8119" s="171" t="s">
        <v>4116</v>
      </c>
      <c r="F8119" s="173" t="s">
        <v>4127</v>
      </c>
      <c r="G8119" s="144"/>
    </row>
    <row r="8120" spans="1:7" x14ac:dyDescent="0.2">
      <c r="A8120" s="129">
        <v>2212</v>
      </c>
      <c r="B8120" s="128" t="s">
        <v>3398</v>
      </c>
      <c r="C8120" s="127" t="s">
        <v>3308</v>
      </c>
      <c r="D8120" s="127">
        <v>34.67</v>
      </c>
      <c r="E8120" s="140">
        <v>0.12859999999999999</v>
      </c>
      <c r="F8120" s="127">
        <f>TRUNC(E8120*D8120,2)</f>
        <v>4.45</v>
      </c>
      <c r="G8120" s="144"/>
    </row>
    <row r="8121" spans="1:7" ht="67.5" x14ac:dyDescent="0.2">
      <c r="A8121" s="129">
        <v>2788</v>
      </c>
      <c r="B8121" s="128" t="s">
        <v>3397</v>
      </c>
      <c r="C8121" s="127" t="s">
        <v>3287</v>
      </c>
      <c r="D8121" s="127">
        <v>2.41</v>
      </c>
      <c r="E8121" s="140">
        <v>0.01</v>
      </c>
      <c r="F8121" s="127">
        <f>TRUNC(E8121*D8121,2)</f>
        <v>0.02</v>
      </c>
      <c r="G8121" s="144"/>
    </row>
    <row r="8122" spans="1:7" x14ac:dyDescent="0.2">
      <c r="A8122" s="129">
        <v>1672</v>
      </c>
      <c r="B8122" s="128" t="s">
        <v>3325</v>
      </c>
      <c r="C8122" s="127" t="s">
        <v>3287</v>
      </c>
      <c r="D8122" s="127">
        <v>2.3199999999999998</v>
      </c>
      <c r="E8122" s="140">
        <v>0.18099999999999999</v>
      </c>
      <c r="F8122" s="127">
        <f>TRUNC(E8122*D8122,2)</f>
        <v>0.41</v>
      </c>
      <c r="G8122" s="144"/>
    </row>
    <row r="8123" spans="1:7" x14ac:dyDescent="0.2">
      <c r="A8123" s="129">
        <v>2055</v>
      </c>
      <c r="B8123" s="128" t="s">
        <v>3392</v>
      </c>
      <c r="C8123" s="127" t="s">
        <v>3308</v>
      </c>
      <c r="D8123" s="127">
        <v>29.82</v>
      </c>
      <c r="E8123" s="140">
        <v>0.114</v>
      </c>
      <c r="F8123" s="127">
        <f>TRUNC(E8123*D8123,2)</f>
        <v>3.39</v>
      </c>
      <c r="G8123" s="144"/>
    </row>
    <row r="8124" spans="1:7" x14ac:dyDescent="0.2">
      <c r="A8124" s="139">
        <v>1970</v>
      </c>
      <c r="B8124" s="138" t="s">
        <v>3395</v>
      </c>
      <c r="C8124" s="137" t="s">
        <v>3308</v>
      </c>
      <c r="D8124" s="137">
        <v>17.73</v>
      </c>
      <c r="E8124" s="136">
        <v>7.2999999999999995E-2</v>
      </c>
      <c r="F8124" s="127">
        <f>TRUNC(E8124*D8124,2)</f>
        <v>1.29</v>
      </c>
      <c r="G8124" s="144"/>
    </row>
    <row r="8125" spans="1:7" x14ac:dyDescent="0.2">
      <c r="A8125" s="311" t="s">
        <v>4125</v>
      </c>
      <c r="B8125" s="311"/>
      <c r="C8125" s="311"/>
      <c r="D8125" s="311"/>
      <c r="E8125" s="311"/>
      <c r="F8125" s="127">
        <f>SUM(F8120:F8124)</f>
        <v>9.5599999999999987</v>
      </c>
      <c r="G8125" s="144"/>
    </row>
    <row r="8126" spans="1:7" x14ac:dyDescent="0.2">
      <c r="G8126" s="144"/>
    </row>
    <row r="8127" spans="1:7" x14ac:dyDescent="0.2">
      <c r="A8127" s="312" t="s">
        <v>4124</v>
      </c>
      <c r="B8127" s="312"/>
      <c r="C8127" s="312"/>
      <c r="D8127" s="312"/>
      <c r="E8127" s="312"/>
      <c r="F8127" s="173">
        <f>F8125+G8117</f>
        <v>21.939999999999998</v>
      </c>
      <c r="G8127" s="144"/>
    </row>
    <row r="8128" spans="1:7" ht="12.75" customHeight="1" x14ac:dyDescent="0.2">
      <c r="A8128" s="312" t="s">
        <v>4742</v>
      </c>
      <c r="B8128" s="312"/>
      <c r="C8128" s="312"/>
      <c r="D8128" s="312"/>
      <c r="E8128" s="313"/>
      <c r="F8128" s="180">
        <f>TRUNC('compos apresentar'!F8127*bdi!$D$19,2)</f>
        <v>4.46</v>
      </c>
      <c r="G8128" s="144"/>
    </row>
    <row r="8129" spans="1:7" x14ac:dyDescent="0.2">
      <c r="A8129" s="312" t="s">
        <v>4123</v>
      </c>
      <c r="B8129" s="312"/>
      <c r="C8129" s="312"/>
      <c r="D8129" s="312"/>
      <c r="E8129" s="312"/>
      <c r="F8129" s="179">
        <f>SUM(F8127:F8128)</f>
        <v>26.4</v>
      </c>
      <c r="G8129" s="144"/>
    </row>
    <row r="8130" spans="1:7" x14ac:dyDescent="0.2">
      <c r="A8130" s="178"/>
      <c r="B8130" s="178"/>
      <c r="C8130" s="178"/>
      <c r="D8130" s="178"/>
      <c r="E8130" s="178"/>
      <c r="F8130" s="178"/>
      <c r="G8130" s="144"/>
    </row>
    <row r="8131" spans="1:7" ht="21" x14ac:dyDescent="0.2">
      <c r="A8131" s="314" t="s">
        <v>4367</v>
      </c>
      <c r="B8131" s="314"/>
      <c r="C8131" s="314"/>
      <c r="D8131" s="314"/>
      <c r="E8131" s="314"/>
      <c r="F8131" s="314"/>
      <c r="G8131" s="175" t="s">
        <v>4131</v>
      </c>
    </row>
    <row r="8132" spans="1:7" x14ac:dyDescent="0.2">
      <c r="G8132" s="144"/>
    </row>
    <row r="8133" spans="1:7" ht="21" x14ac:dyDescent="0.2">
      <c r="A8133" s="175" t="s">
        <v>4118</v>
      </c>
      <c r="B8133" s="174" t="s">
        <v>4117</v>
      </c>
      <c r="C8133" s="171" t="s">
        <v>4114</v>
      </c>
      <c r="D8133" s="171" t="s">
        <v>4113</v>
      </c>
      <c r="E8133" s="171" t="s">
        <v>4112</v>
      </c>
      <c r="F8133" s="182" t="s">
        <v>4116</v>
      </c>
      <c r="G8133" s="181" t="s">
        <v>4115</v>
      </c>
    </row>
    <row r="8134" spans="1:7" x14ac:dyDescent="0.2">
      <c r="A8134" s="162">
        <v>8</v>
      </c>
      <c r="B8134" s="128" t="s">
        <v>4141</v>
      </c>
      <c r="C8134" s="152">
        <v>5.65</v>
      </c>
      <c r="D8134" s="152">
        <v>12.31</v>
      </c>
      <c r="E8134" s="83">
        <v>117.99</v>
      </c>
      <c r="F8134" s="140">
        <v>8.2000000000000003E-2</v>
      </c>
      <c r="G8134" s="161">
        <f>TRUNC(F8134*D8134,2)</f>
        <v>1</v>
      </c>
    </row>
    <row r="8135" spans="1:7" x14ac:dyDescent="0.2">
      <c r="A8135" s="149">
        <v>18</v>
      </c>
      <c r="B8135" s="138" t="s">
        <v>4271</v>
      </c>
      <c r="C8135" s="148">
        <v>8.56</v>
      </c>
      <c r="D8135" s="148">
        <v>18.649999999999999</v>
      </c>
      <c r="E8135" s="83">
        <v>117.99</v>
      </c>
      <c r="F8135" s="136">
        <v>0.34649999999999997</v>
      </c>
      <c r="G8135" s="161">
        <f>TRUNC(F8135*D8135,2)</f>
        <v>6.46</v>
      </c>
    </row>
    <row r="8136" spans="1:7" x14ac:dyDescent="0.2">
      <c r="A8136" s="311" t="s">
        <v>4138</v>
      </c>
      <c r="B8136" s="311"/>
      <c r="C8136" s="311"/>
      <c r="D8136" s="311"/>
      <c r="E8136" s="311"/>
      <c r="F8136" s="311"/>
      <c r="G8136" s="155">
        <f>SUM(G8134:G8135)</f>
        <v>7.46</v>
      </c>
    </row>
    <row r="8137" spans="1:7" x14ac:dyDescent="0.2">
      <c r="G8137" s="144"/>
    </row>
    <row r="8138" spans="1:7" ht="21" x14ac:dyDescent="0.2">
      <c r="A8138" s="175" t="s">
        <v>4118</v>
      </c>
      <c r="B8138" s="174" t="s">
        <v>4130</v>
      </c>
      <c r="C8138" s="171" t="s">
        <v>4129</v>
      </c>
      <c r="D8138" s="171" t="s">
        <v>4128</v>
      </c>
      <c r="E8138" s="171" t="s">
        <v>4116</v>
      </c>
      <c r="F8138" s="173" t="s">
        <v>4127</v>
      </c>
      <c r="G8138" s="144"/>
    </row>
    <row r="8139" spans="1:7" x14ac:dyDescent="0.2">
      <c r="A8139" s="129">
        <v>1674</v>
      </c>
      <c r="B8139" s="128" t="s">
        <v>4366</v>
      </c>
      <c r="C8139" s="127" t="s">
        <v>3287</v>
      </c>
      <c r="D8139" s="127">
        <v>0.92</v>
      </c>
      <c r="E8139" s="140">
        <v>0.11</v>
      </c>
      <c r="F8139" s="127">
        <f>TRUNC(E8139*D8139,2)</f>
        <v>0.1</v>
      </c>
      <c r="G8139" s="144"/>
    </row>
    <row r="8140" spans="1:7" x14ac:dyDescent="0.2">
      <c r="A8140" s="129">
        <v>2055</v>
      </c>
      <c r="B8140" s="128" t="s">
        <v>3392</v>
      </c>
      <c r="C8140" s="127" t="s">
        <v>3308</v>
      </c>
      <c r="D8140" s="127">
        <v>29.82</v>
      </c>
      <c r="E8140" s="140">
        <v>0.16</v>
      </c>
      <c r="F8140" s="127">
        <f>TRUNC(E8140*D8140,2)</f>
        <v>4.7699999999999996</v>
      </c>
      <c r="G8140" s="144"/>
    </row>
    <row r="8141" spans="1:7" x14ac:dyDescent="0.2">
      <c r="A8141" s="129">
        <v>1970</v>
      </c>
      <c r="B8141" s="128" t="s">
        <v>3395</v>
      </c>
      <c r="C8141" s="127" t="s">
        <v>3308</v>
      </c>
      <c r="D8141" s="127">
        <v>17.73</v>
      </c>
      <c r="E8141" s="140">
        <v>3.2000000000000001E-2</v>
      </c>
      <c r="F8141" s="127">
        <f>TRUNC(E8141*D8141,2)</f>
        <v>0.56000000000000005</v>
      </c>
      <c r="G8141" s="144"/>
    </row>
    <row r="8142" spans="1:7" x14ac:dyDescent="0.2">
      <c r="A8142" s="129">
        <v>2294</v>
      </c>
      <c r="B8142" s="128" t="s">
        <v>3746</v>
      </c>
      <c r="C8142" s="127" t="s">
        <v>3308</v>
      </c>
      <c r="D8142" s="127">
        <v>7.85</v>
      </c>
      <c r="E8142" s="140">
        <v>0.12</v>
      </c>
      <c r="F8142" s="127">
        <f>TRUNC(E8142*D8142,2)</f>
        <v>0.94</v>
      </c>
      <c r="G8142" s="144"/>
    </row>
    <row r="8143" spans="1:7" x14ac:dyDescent="0.2">
      <c r="A8143" s="311" t="s">
        <v>4125</v>
      </c>
      <c r="B8143" s="311"/>
      <c r="C8143" s="311"/>
      <c r="D8143" s="311"/>
      <c r="E8143" s="311"/>
      <c r="F8143" s="127">
        <f>SUM(F8139:F8142)</f>
        <v>6.3699999999999992</v>
      </c>
      <c r="G8143" s="144"/>
    </row>
    <row r="8144" spans="1:7" x14ac:dyDescent="0.2">
      <c r="G8144" s="144"/>
    </row>
    <row r="8145" spans="1:7" x14ac:dyDescent="0.2">
      <c r="A8145" s="312" t="s">
        <v>4124</v>
      </c>
      <c r="B8145" s="312"/>
      <c r="C8145" s="312"/>
      <c r="D8145" s="312"/>
      <c r="E8145" s="312"/>
      <c r="F8145" s="173">
        <f>F8143+G8136</f>
        <v>13.829999999999998</v>
      </c>
      <c r="G8145" s="144"/>
    </row>
    <row r="8146" spans="1:7" ht="12.75" customHeight="1" x14ac:dyDescent="0.2">
      <c r="A8146" s="312" t="s">
        <v>4742</v>
      </c>
      <c r="B8146" s="312"/>
      <c r="C8146" s="312"/>
      <c r="D8146" s="312"/>
      <c r="E8146" s="313"/>
      <c r="F8146" s="180">
        <f>TRUNC('compos apresentar'!F8145*bdi!$D$19,2)</f>
        <v>2.81</v>
      </c>
      <c r="G8146" s="144"/>
    </row>
    <row r="8147" spans="1:7" x14ac:dyDescent="0.2">
      <c r="A8147" s="312" t="s">
        <v>4123</v>
      </c>
      <c r="B8147" s="312"/>
      <c r="C8147" s="312"/>
      <c r="D8147" s="312"/>
      <c r="E8147" s="312"/>
      <c r="F8147" s="179">
        <f>SUM(F8145:F8146)</f>
        <v>16.639999999999997</v>
      </c>
      <c r="G8147" s="144"/>
    </row>
    <row r="8148" spans="1:7" x14ac:dyDescent="0.2">
      <c r="A8148" s="178"/>
      <c r="B8148" s="178"/>
      <c r="C8148" s="178"/>
      <c r="D8148" s="178"/>
      <c r="E8148" s="178"/>
      <c r="F8148" s="178"/>
      <c r="G8148" s="144"/>
    </row>
    <row r="8149" spans="1:7" ht="21.6" customHeight="1" x14ac:dyDescent="0.2">
      <c r="A8149" s="314" t="s">
        <v>4365</v>
      </c>
      <c r="B8149" s="314"/>
      <c r="C8149" s="314"/>
      <c r="D8149" s="314"/>
      <c r="E8149" s="314"/>
      <c r="F8149" s="314"/>
      <c r="G8149" s="175" t="s">
        <v>4131</v>
      </c>
    </row>
    <row r="8150" spans="1:7" x14ac:dyDescent="0.2">
      <c r="G8150" s="144"/>
    </row>
    <row r="8151" spans="1:7" ht="21" x14ac:dyDescent="0.2">
      <c r="A8151" s="175" t="s">
        <v>4118</v>
      </c>
      <c r="B8151" s="174" t="s">
        <v>4117</v>
      </c>
      <c r="C8151" s="171" t="s">
        <v>4114</v>
      </c>
      <c r="D8151" s="171" t="s">
        <v>4113</v>
      </c>
      <c r="E8151" s="171" t="s">
        <v>4112</v>
      </c>
      <c r="F8151" s="182" t="s">
        <v>4116</v>
      </c>
      <c r="G8151" s="181" t="s">
        <v>4115</v>
      </c>
    </row>
    <row r="8152" spans="1:7" x14ac:dyDescent="0.2">
      <c r="A8152" s="162">
        <v>8</v>
      </c>
      <c r="B8152" s="128" t="s">
        <v>4141</v>
      </c>
      <c r="C8152" s="152">
        <v>5.65</v>
      </c>
      <c r="D8152" s="152">
        <v>12.31</v>
      </c>
      <c r="E8152" s="83">
        <v>117.99</v>
      </c>
      <c r="F8152" s="140">
        <v>8.2500000000000004E-2</v>
      </c>
      <c r="G8152" s="161">
        <f>TRUNC(F8152*D8152,2)</f>
        <v>1.01</v>
      </c>
    </row>
    <row r="8153" spans="1:7" x14ac:dyDescent="0.2">
      <c r="A8153" s="149">
        <v>18</v>
      </c>
      <c r="B8153" s="138" t="s">
        <v>4271</v>
      </c>
      <c r="C8153" s="148">
        <v>8.56</v>
      </c>
      <c r="D8153" s="148">
        <v>18.649999999999999</v>
      </c>
      <c r="E8153" s="83">
        <v>117.99</v>
      </c>
      <c r="F8153" s="136">
        <v>0.34599999999999997</v>
      </c>
      <c r="G8153" s="161">
        <f>TRUNC(F8153*D8153,2)</f>
        <v>6.45</v>
      </c>
    </row>
    <row r="8154" spans="1:7" x14ac:dyDescent="0.2">
      <c r="A8154" s="311" t="s">
        <v>4138</v>
      </c>
      <c r="B8154" s="311"/>
      <c r="C8154" s="311"/>
      <c r="D8154" s="311"/>
      <c r="E8154" s="311"/>
      <c r="F8154" s="311"/>
      <c r="G8154" s="155">
        <f>SUM(G8152:G8153)</f>
        <v>7.46</v>
      </c>
    </row>
    <row r="8155" spans="1:7" x14ac:dyDescent="0.2">
      <c r="G8155" s="144"/>
    </row>
    <row r="8156" spans="1:7" ht="21" x14ac:dyDescent="0.2">
      <c r="A8156" s="175" t="s">
        <v>4118</v>
      </c>
      <c r="B8156" s="174" t="s">
        <v>4130</v>
      </c>
      <c r="C8156" s="171" t="s">
        <v>4129</v>
      </c>
      <c r="D8156" s="171" t="s">
        <v>4128</v>
      </c>
      <c r="E8156" s="171" t="s">
        <v>4116</v>
      </c>
      <c r="F8156" s="173" t="s">
        <v>4127</v>
      </c>
      <c r="G8156" s="144"/>
    </row>
    <row r="8157" spans="1:7" x14ac:dyDescent="0.2">
      <c r="A8157" s="129">
        <v>1227</v>
      </c>
      <c r="B8157" s="128" t="s">
        <v>4364</v>
      </c>
      <c r="C8157" s="127" t="s">
        <v>3308</v>
      </c>
      <c r="D8157" s="127">
        <v>14.4</v>
      </c>
      <c r="E8157" s="129">
        <v>0.23130000000000001</v>
      </c>
      <c r="F8157" s="127">
        <f>TRUNC(E8157*D8157,2)</f>
        <v>3.33</v>
      </c>
      <c r="G8157" s="144"/>
    </row>
    <row r="8158" spans="1:7" x14ac:dyDescent="0.2">
      <c r="A8158" s="311" t="s">
        <v>4125</v>
      </c>
      <c r="B8158" s="311"/>
      <c r="C8158" s="311"/>
      <c r="D8158" s="311"/>
      <c r="E8158" s="311"/>
      <c r="F8158" s="127">
        <f>SUM(F8157:F8157)</f>
        <v>3.33</v>
      </c>
      <c r="G8158" s="144"/>
    </row>
    <row r="8159" spans="1:7" x14ac:dyDescent="0.2">
      <c r="G8159" s="144"/>
    </row>
    <row r="8160" spans="1:7" x14ac:dyDescent="0.2">
      <c r="A8160" s="312" t="s">
        <v>4124</v>
      </c>
      <c r="B8160" s="312"/>
      <c r="C8160" s="312"/>
      <c r="D8160" s="312"/>
      <c r="E8160" s="312"/>
      <c r="F8160" s="173">
        <f>F8158+G8154</f>
        <v>10.79</v>
      </c>
      <c r="G8160" s="144"/>
    </row>
    <row r="8161" spans="1:7" ht="12.75" customHeight="1" x14ac:dyDescent="0.2">
      <c r="A8161" s="312" t="s">
        <v>4742</v>
      </c>
      <c r="B8161" s="312"/>
      <c r="C8161" s="312"/>
      <c r="D8161" s="312"/>
      <c r="E8161" s="313"/>
      <c r="F8161" s="180">
        <f>TRUNC('compos apresentar'!F8160*bdi!$D$19,2)</f>
        <v>2.19</v>
      </c>
      <c r="G8161" s="144"/>
    </row>
    <row r="8162" spans="1:7" x14ac:dyDescent="0.2">
      <c r="A8162" s="312" t="s">
        <v>4123</v>
      </c>
      <c r="B8162" s="312"/>
      <c r="C8162" s="312"/>
      <c r="D8162" s="312"/>
      <c r="E8162" s="312"/>
      <c r="F8162" s="179">
        <f>SUM(F8160:F8161)</f>
        <v>12.979999999999999</v>
      </c>
      <c r="G8162" s="144"/>
    </row>
    <row r="8163" spans="1:7" x14ac:dyDescent="0.2">
      <c r="A8163" s="178"/>
      <c r="B8163" s="178"/>
      <c r="C8163" s="178"/>
      <c r="D8163" s="178"/>
      <c r="E8163" s="178"/>
      <c r="F8163" s="178"/>
      <c r="G8163" s="144"/>
    </row>
    <row r="8164" spans="1:7" x14ac:dyDescent="0.2">
      <c r="G8164" s="144"/>
    </row>
    <row r="8165" spans="1:7" ht="30" customHeight="1" x14ac:dyDescent="0.2">
      <c r="A8165" s="323" t="s">
        <v>4363</v>
      </c>
      <c r="B8165" s="323"/>
      <c r="C8165" s="323"/>
      <c r="D8165" s="323"/>
      <c r="E8165" s="323"/>
      <c r="F8165" s="323"/>
      <c r="G8165" s="200" t="s">
        <v>4131</v>
      </c>
    </row>
    <row r="8166" spans="1:7" x14ac:dyDescent="0.2">
      <c r="G8166" s="144"/>
    </row>
    <row r="8167" spans="1:7" ht="21" x14ac:dyDescent="0.2">
      <c r="A8167" s="175" t="s">
        <v>4118</v>
      </c>
      <c r="B8167" s="174" t="s">
        <v>4117</v>
      </c>
      <c r="C8167" s="171" t="s">
        <v>4114</v>
      </c>
      <c r="D8167" s="171" t="s">
        <v>4113</v>
      </c>
      <c r="E8167" s="171" t="s">
        <v>4112</v>
      </c>
      <c r="F8167" s="182" t="s">
        <v>4116</v>
      </c>
      <c r="G8167" s="181" t="s">
        <v>4115</v>
      </c>
    </row>
    <row r="8168" spans="1:7" x14ac:dyDescent="0.2">
      <c r="A8168" s="162">
        <v>5</v>
      </c>
      <c r="B8168" s="128" t="s">
        <v>4140</v>
      </c>
      <c r="C8168" s="148">
        <v>5.12</v>
      </c>
      <c r="D8168" s="148">
        <v>11.16</v>
      </c>
      <c r="E8168" s="83">
        <v>117.99</v>
      </c>
      <c r="F8168" s="127">
        <v>0.60899999999999999</v>
      </c>
      <c r="G8168" s="161">
        <f>TRUNC(F8168*D8168,2)</f>
        <v>6.79</v>
      </c>
    </row>
    <row r="8169" spans="1:7" x14ac:dyDescent="0.2">
      <c r="A8169" s="149">
        <v>25</v>
      </c>
      <c r="B8169" s="138" t="s">
        <v>4139</v>
      </c>
      <c r="C8169" s="148">
        <v>8.69</v>
      </c>
      <c r="D8169" s="148">
        <v>18.940000000000001</v>
      </c>
      <c r="E8169" s="83">
        <v>117.99</v>
      </c>
      <c r="F8169" s="137">
        <v>0.17119999999999999</v>
      </c>
      <c r="G8169" s="161">
        <f>TRUNC(F8169*D8169,2)</f>
        <v>3.24</v>
      </c>
    </row>
    <row r="8170" spans="1:7" x14ac:dyDescent="0.2">
      <c r="A8170" s="149">
        <v>4</v>
      </c>
      <c r="B8170" s="138" t="s">
        <v>4262</v>
      </c>
      <c r="C8170" s="152">
        <v>8.56</v>
      </c>
      <c r="D8170" s="152">
        <v>18.649999999999999</v>
      </c>
      <c r="E8170" s="83">
        <v>117.99</v>
      </c>
      <c r="F8170" s="137">
        <v>0.4521</v>
      </c>
      <c r="G8170" s="161">
        <f>TRUNC(F8170*D8170,2)</f>
        <v>8.43</v>
      </c>
    </row>
    <row r="8171" spans="1:7" x14ac:dyDescent="0.2">
      <c r="A8171" s="149">
        <v>8</v>
      </c>
      <c r="B8171" s="138" t="s">
        <v>4141</v>
      </c>
      <c r="C8171" s="152">
        <v>5.65</v>
      </c>
      <c r="D8171" s="152">
        <v>12.31</v>
      </c>
      <c r="E8171" s="83">
        <v>117.99</v>
      </c>
      <c r="F8171" s="137">
        <v>0.17</v>
      </c>
      <c r="G8171" s="161">
        <f>TRUNC(F8171*D8171,2)</f>
        <v>2.09</v>
      </c>
    </row>
    <row r="8172" spans="1:7" x14ac:dyDescent="0.2">
      <c r="A8172" s="311" t="s">
        <v>4138</v>
      </c>
      <c r="B8172" s="311"/>
      <c r="C8172" s="311"/>
      <c r="D8172" s="311"/>
      <c r="E8172" s="311"/>
      <c r="F8172" s="311"/>
      <c r="G8172" s="155">
        <f>SUM(G8168:G8171)</f>
        <v>20.55</v>
      </c>
    </row>
    <row r="8173" spans="1:7" x14ac:dyDescent="0.2">
      <c r="G8173" s="144"/>
    </row>
    <row r="8174" spans="1:7" ht="21" x14ac:dyDescent="0.2">
      <c r="A8174" s="175" t="s">
        <v>4118</v>
      </c>
      <c r="B8174" s="174" t="s">
        <v>4130</v>
      </c>
      <c r="C8174" s="171" t="s">
        <v>4129</v>
      </c>
      <c r="D8174" s="171" t="s">
        <v>4128</v>
      </c>
      <c r="E8174" s="171" t="s">
        <v>4116</v>
      </c>
      <c r="F8174" s="173" t="s">
        <v>4127</v>
      </c>
      <c r="G8174" s="144"/>
    </row>
    <row r="8175" spans="1:7" ht="33.75" x14ac:dyDescent="0.2">
      <c r="A8175" s="129">
        <v>2796</v>
      </c>
      <c r="B8175" s="128" t="s">
        <v>3786</v>
      </c>
      <c r="C8175" s="127" t="s">
        <v>3294</v>
      </c>
      <c r="D8175" s="127">
        <v>160.58000000000001</v>
      </c>
      <c r="E8175" s="127">
        <v>1</v>
      </c>
      <c r="F8175" s="127">
        <f>TRUNC(E8175*D8175,2)</f>
        <v>160.58000000000001</v>
      </c>
      <c r="G8175" s="144"/>
    </row>
    <row r="8176" spans="1:7" x14ac:dyDescent="0.2">
      <c r="A8176" s="139">
        <v>1215</v>
      </c>
      <c r="B8176" s="138" t="s">
        <v>4134</v>
      </c>
      <c r="C8176" s="137" t="s">
        <v>3292</v>
      </c>
      <c r="D8176" s="137">
        <v>0.54</v>
      </c>
      <c r="E8176" s="137">
        <v>13.162000000000001</v>
      </c>
      <c r="F8176" s="127">
        <f>TRUNC(E8176*D8176,2)</f>
        <v>7.1</v>
      </c>
      <c r="G8176" s="144"/>
    </row>
    <row r="8177" spans="1:7" x14ac:dyDescent="0.2">
      <c r="A8177" s="139">
        <v>1243</v>
      </c>
      <c r="B8177" s="138" t="s">
        <v>4362</v>
      </c>
      <c r="C8177" s="137" t="s">
        <v>3308</v>
      </c>
      <c r="D8177" s="137">
        <v>32.35</v>
      </c>
      <c r="E8177" s="137">
        <v>0.14050000000000001</v>
      </c>
      <c r="F8177" s="127">
        <f>TRUNC(E8177*D8177,2)</f>
        <v>4.54</v>
      </c>
      <c r="G8177" s="144"/>
    </row>
    <row r="8178" spans="1:7" x14ac:dyDescent="0.2">
      <c r="A8178" s="139">
        <v>104</v>
      </c>
      <c r="B8178" s="138" t="s">
        <v>4282</v>
      </c>
      <c r="C8178" s="137" t="s">
        <v>3285</v>
      </c>
      <c r="D8178" s="137">
        <v>146.28</v>
      </c>
      <c r="E8178" s="137">
        <v>2.64E-2</v>
      </c>
      <c r="F8178" s="127">
        <f>TRUNC(E8178*D8178,2)</f>
        <v>3.86</v>
      </c>
      <c r="G8178" s="144"/>
    </row>
    <row r="8179" spans="1:7" x14ac:dyDescent="0.2">
      <c r="A8179" s="311" t="s">
        <v>4125</v>
      </c>
      <c r="B8179" s="311"/>
      <c r="C8179" s="311"/>
      <c r="D8179" s="311"/>
      <c r="E8179" s="311"/>
      <c r="F8179" s="165">
        <f>SUM(F8175:F8178)</f>
        <v>176.08</v>
      </c>
      <c r="G8179" s="144"/>
    </row>
    <row r="8180" spans="1:7" x14ac:dyDescent="0.2">
      <c r="G8180" s="144"/>
    </row>
    <row r="8181" spans="1:7" x14ac:dyDescent="0.2">
      <c r="A8181" s="312" t="s">
        <v>4124</v>
      </c>
      <c r="B8181" s="312"/>
      <c r="C8181" s="312"/>
      <c r="D8181" s="312"/>
      <c r="E8181" s="312"/>
      <c r="F8181" s="173">
        <f>F8179+G8172</f>
        <v>196.63000000000002</v>
      </c>
      <c r="G8181" s="144"/>
    </row>
    <row r="8182" spans="1:7" ht="12.75" customHeight="1" x14ac:dyDescent="0.2">
      <c r="A8182" s="312" t="s">
        <v>4742</v>
      </c>
      <c r="B8182" s="312"/>
      <c r="C8182" s="312"/>
      <c r="D8182" s="312"/>
      <c r="E8182" s="313"/>
      <c r="F8182" s="180">
        <f>TRUNC('compos apresentar'!F8181*bdi!$D$19,2)</f>
        <v>39.99</v>
      </c>
      <c r="G8182" s="144"/>
    </row>
    <row r="8183" spans="1:7" x14ac:dyDescent="0.2">
      <c r="A8183" s="312" t="s">
        <v>4123</v>
      </c>
      <c r="B8183" s="312"/>
      <c r="C8183" s="312"/>
      <c r="D8183" s="312"/>
      <c r="E8183" s="312"/>
      <c r="F8183" s="179">
        <f>SUM(F8181:F8182)</f>
        <v>236.62000000000003</v>
      </c>
      <c r="G8183" s="144"/>
    </row>
    <row r="8184" spans="1:7" x14ac:dyDescent="0.2">
      <c r="G8184" s="144"/>
    </row>
    <row r="8185" spans="1:7" x14ac:dyDescent="0.2">
      <c r="G8185" s="144"/>
    </row>
    <row r="8186" spans="1:7" ht="27.6" customHeight="1" x14ac:dyDescent="0.2">
      <c r="A8186" s="314" t="s">
        <v>4361</v>
      </c>
      <c r="B8186" s="314"/>
      <c r="C8186" s="314"/>
      <c r="D8186" s="314"/>
      <c r="E8186" s="314"/>
      <c r="F8186" s="314"/>
      <c r="G8186" s="175" t="s">
        <v>4131</v>
      </c>
    </row>
    <row r="8187" spans="1:7" x14ac:dyDescent="0.2">
      <c r="G8187" s="144"/>
    </row>
    <row r="8188" spans="1:7" ht="21" x14ac:dyDescent="0.2">
      <c r="A8188" s="175" t="s">
        <v>4118</v>
      </c>
      <c r="B8188" s="174" t="s">
        <v>4117</v>
      </c>
      <c r="C8188" s="171" t="s">
        <v>4114</v>
      </c>
      <c r="D8188" s="171" t="s">
        <v>4113</v>
      </c>
      <c r="E8188" s="171" t="s">
        <v>4112</v>
      </c>
      <c r="F8188" s="182" t="s">
        <v>4116</v>
      </c>
      <c r="G8188" s="181" t="s">
        <v>4115</v>
      </c>
    </row>
    <row r="8189" spans="1:7" x14ac:dyDescent="0.2">
      <c r="A8189" s="162">
        <v>5</v>
      </c>
      <c r="B8189" s="128" t="s">
        <v>4140</v>
      </c>
      <c r="C8189" s="148">
        <v>5.12</v>
      </c>
      <c r="D8189" s="148">
        <v>11.16</v>
      </c>
      <c r="E8189" s="83">
        <v>117.99</v>
      </c>
      <c r="F8189" s="127">
        <v>0.85499999999999998</v>
      </c>
      <c r="G8189" s="161">
        <f>TRUNC(F8189*D8189,2)</f>
        <v>9.5399999999999991</v>
      </c>
    </row>
    <row r="8190" spans="1:7" x14ac:dyDescent="0.2">
      <c r="A8190" s="149">
        <v>4</v>
      </c>
      <c r="B8190" s="138" t="s">
        <v>4262</v>
      </c>
      <c r="C8190" s="152">
        <v>8.56</v>
      </c>
      <c r="D8190" s="152">
        <v>18.649999999999999</v>
      </c>
      <c r="E8190" s="83">
        <v>117.99</v>
      </c>
      <c r="F8190" s="137">
        <v>0.60440000000000005</v>
      </c>
      <c r="G8190" s="161">
        <f>TRUNC(F8190*D8190,2)</f>
        <v>11.27</v>
      </c>
    </row>
    <row r="8191" spans="1:7" x14ac:dyDescent="0.2">
      <c r="A8191" s="311" t="s">
        <v>4138</v>
      </c>
      <c r="B8191" s="311"/>
      <c r="C8191" s="311"/>
      <c r="D8191" s="311"/>
      <c r="E8191" s="311"/>
      <c r="F8191" s="311"/>
      <c r="G8191" s="155">
        <f>SUM(G8189:G8190)</f>
        <v>20.81</v>
      </c>
    </row>
    <row r="8192" spans="1:7" x14ac:dyDescent="0.2">
      <c r="G8192" s="144"/>
    </row>
    <row r="8193" spans="1:7" ht="21" x14ac:dyDescent="0.2">
      <c r="A8193" s="175" t="s">
        <v>4118</v>
      </c>
      <c r="B8193" s="174" t="s">
        <v>4130</v>
      </c>
      <c r="C8193" s="171" t="s">
        <v>4129</v>
      </c>
      <c r="D8193" s="171" t="s">
        <v>4128</v>
      </c>
      <c r="E8193" s="171" t="s">
        <v>4116</v>
      </c>
      <c r="F8193" s="173" t="s">
        <v>4127</v>
      </c>
      <c r="G8193" s="144"/>
    </row>
    <row r="8194" spans="1:7" ht="33.75" x14ac:dyDescent="0.2">
      <c r="A8194" s="129">
        <v>2799</v>
      </c>
      <c r="B8194" s="128" t="s">
        <v>3785</v>
      </c>
      <c r="C8194" s="127" t="s">
        <v>3294</v>
      </c>
      <c r="D8194" s="127">
        <v>86.649999999999991</v>
      </c>
      <c r="E8194" s="127">
        <v>1.0900000000000001</v>
      </c>
      <c r="F8194" s="127">
        <f>TRUNC(E8194*D8194,2)</f>
        <v>94.44</v>
      </c>
      <c r="G8194" s="144"/>
    </row>
    <row r="8195" spans="1:7" x14ac:dyDescent="0.2">
      <c r="A8195" s="139">
        <v>2390</v>
      </c>
      <c r="B8195" s="138" t="s">
        <v>4082</v>
      </c>
      <c r="C8195" s="137" t="s">
        <v>3292</v>
      </c>
      <c r="D8195" s="137">
        <v>1.1100000000000001</v>
      </c>
      <c r="E8195" s="137">
        <v>4.5199999999999996</v>
      </c>
      <c r="F8195" s="127">
        <f>TRUNC(E8195*D8195,2)</f>
        <v>5.01</v>
      </c>
      <c r="G8195" s="144"/>
    </row>
    <row r="8196" spans="1:7" x14ac:dyDescent="0.2">
      <c r="A8196" s="139">
        <v>1215</v>
      </c>
      <c r="B8196" s="138" t="s">
        <v>4134</v>
      </c>
      <c r="C8196" s="137" t="s">
        <v>3292</v>
      </c>
      <c r="D8196" s="137">
        <v>0.54</v>
      </c>
      <c r="E8196" s="137">
        <v>1.3</v>
      </c>
      <c r="F8196" s="127">
        <f>TRUNC(E8196*D8196,2)</f>
        <v>0.7</v>
      </c>
      <c r="G8196" s="144"/>
    </row>
    <row r="8197" spans="1:7" x14ac:dyDescent="0.2">
      <c r="A8197" s="311" t="s">
        <v>4125</v>
      </c>
      <c r="B8197" s="311"/>
      <c r="C8197" s="311"/>
      <c r="D8197" s="311"/>
      <c r="E8197" s="311"/>
      <c r="F8197" s="165">
        <f>SUM(F8194:F8196)</f>
        <v>100.15</v>
      </c>
      <c r="G8197" s="144"/>
    </row>
    <row r="8198" spans="1:7" x14ac:dyDescent="0.2">
      <c r="G8198" s="144"/>
    </row>
    <row r="8199" spans="1:7" x14ac:dyDescent="0.2">
      <c r="A8199" s="312" t="s">
        <v>4124</v>
      </c>
      <c r="B8199" s="312"/>
      <c r="C8199" s="312"/>
      <c r="D8199" s="312"/>
      <c r="E8199" s="312"/>
      <c r="F8199" s="173">
        <f>F8197+G8191</f>
        <v>120.96000000000001</v>
      </c>
      <c r="G8199" s="144"/>
    </row>
    <row r="8200" spans="1:7" ht="12.75" customHeight="1" x14ac:dyDescent="0.2">
      <c r="A8200" s="312" t="s">
        <v>4742</v>
      </c>
      <c r="B8200" s="312"/>
      <c r="C8200" s="312"/>
      <c r="D8200" s="312"/>
      <c r="E8200" s="313"/>
      <c r="F8200" s="180">
        <f>TRUNC('compos apresentar'!F8199*bdi!$D$19,2)</f>
        <v>24.6</v>
      </c>
      <c r="G8200" s="144"/>
    </row>
    <row r="8201" spans="1:7" x14ac:dyDescent="0.2">
      <c r="A8201" s="312" t="s">
        <v>4123</v>
      </c>
      <c r="B8201" s="312"/>
      <c r="C8201" s="312"/>
      <c r="D8201" s="312"/>
      <c r="E8201" s="312"/>
      <c r="F8201" s="179">
        <f>SUM(F8199:F8200)</f>
        <v>145.56</v>
      </c>
      <c r="G8201" s="144"/>
    </row>
    <row r="8202" spans="1:7" x14ac:dyDescent="0.2">
      <c r="G8202" s="144"/>
    </row>
    <row r="8203" spans="1:7" ht="21" x14ac:dyDescent="0.2">
      <c r="A8203" s="314" t="s">
        <v>4360</v>
      </c>
      <c r="B8203" s="314"/>
      <c r="C8203" s="314"/>
      <c r="D8203" s="314"/>
      <c r="E8203" s="314"/>
      <c r="F8203" s="314"/>
      <c r="G8203" s="175" t="s">
        <v>4131</v>
      </c>
    </row>
    <row r="8204" spans="1:7" x14ac:dyDescent="0.2">
      <c r="G8204" s="144"/>
    </row>
    <row r="8205" spans="1:7" ht="21" x14ac:dyDescent="0.2">
      <c r="A8205" s="175" t="s">
        <v>4118</v>
      </c>
      <c r="B8205" s="174" t="s">
        <v>4117</v>
      </c>
      <c r="C8205" s="171" t="s">
        <v>4114</v>
      </c>
      <c r="D8205" s="171" t="s">
        <v>4113</v>
      </c>
      <c r="E8205" s="171" t="s">
        <v>4112</v>
      </c>
      <c r="F8205" s="182" t="s">
        <v>4116</v>
      </c>
      <c r="G8205" s="181" t="s">
        <v>4115</v>
      </c>
    </row>
    <row r="8206" spans="1:7" x14ac:dyDescent="0.2">
      <c r="A8206" s="162">
        <v>5</v>
      </c>
      <c r="B8206" s="128" t="s">
        <v>4140</v>
      </c>
      <c r="C8206" s="148">
        <v>5.12</v>
      </c>
      <c r="D8206" s="148">
        <v>11.16</v>
      </c>
      <c r="E8206" s="83">
        <v>117.99</v>
      </c>
      <c r="F8206" s="140">
        <v>0.28899999999999998</v>
      </c>
      <c r="G8206" s="161">
        <f>TRUNC(F8206*D8206,2)</f>
        <v>3.22</v>
      </c>
    </row>
    <row r="8207" spans="1:7" x14ac:dyDescent="0.2">
      <c r="A8207" s="149">
        <v>4</v>
      </c>
      <c r="B8207" s="138" t="s">
        <v>4262</v>
      </c>
      <c r="C8207" s="152">
        <v>8.56</v>
      </c>
      <c r="D8207" s="152">
        <v>18.649999999999999</v>
      </c>
      <c r="E8207" s="83">
        <v>117.99</v>
      </c>
      <c r="F8207" s="136">
        <v>0.27400000000000002</v>
      </c>
      <c r="G8207" s="161">
        <f>TRUNC(F8207*D8207,2)</f>
        <v>5.1100000000000003</v>
      </c>
    </row>
    <row r="8208" spans="1:7" x14ac:dyDescent="0.2">
      <c r="A8208" s="311" t="s">
        <v>4138</v>
      </c>
      <c r="B8208" s="311"/>
      <c r="C8208" s="311"/>
      <c r="D8208" s="311"/>
      <c r="E8208" s="311"/>
      <c r="F8208" s="311"/>
      <c r="G8208" s="155">
        <f>SUM(G8206:G8207)</f>
        <v>8.33</v>
      </c>
    </row>
    <row r="8209" spans="1:7" x14ac:dyDescent="0.2">
      <c r="G8209" s="144"/>
    </row>
    <row r="8210" spans="1:7" ht="21" x14ac:dyDescent="0.2">
      <c r="A8210" s="175" t="s">
        <v>4118</v>
      </c>
      <c r="B8210" s="174" t="s">
        <v>4130</v>
      </c>
      <c r="C8210" s="171" t="s">
        <v>4129</v>
      </c>
      <c r="D8210" s="171" t="s">
        <v>4128</v>
      </c>
      <c r="E8210" s="171" t="s">
        <v>4116</v>
      </c>
      <c r="F8210" s="173" t="s">
        <v>4127</v>
      </c>
      <c r="G8210" s="144"/>
    </row>
    <row r="8211" spans="1:7" ht="33.75" x14ac:dyDescent="0.2">
      <c r="A8211" s="129">
        <v>2870</v>
      </c>
      <c r="B8211" s="128" t="s">
        <v>3779</v>
      </c>
      <c r="C8211" s="127" t="s">
        <v>3294</v>
      </c>
      <c r="D8211" s="127">
        <v>1.69</v>
      </c>
      <c r="E8211" s="140">
        <v>1.1399999999999999</v>
      </c>
      <c r="F8211" s="127">
        <f>TRUNC(E8211*D8211,2)</f>
        <v>1.92</v>
      </c>
      <c r="G8211" s="144"/>
    </row>
    <row r="8212" spans="1:7" x14ac:dyDescent="0.2">
      <c r="A8212" s="139">
        <v>2475</v>
      </c>
      <c r="B8212" s="138" t="s">
        <v>3739</v>
      </c>
      <c r="C8212" s="137" t="s">
        <v>3738</v>
      </c>
      <c r="D8212" s="137">
        <v>0.09</v>
      </c>
      <c r="E8212" s="136">
        <v>16.5</v>
      </c>
      <c r="F8212" s="127">
        <f>TRUNC(E8212*D8212,2)</f>
        <v>1.48</v>
      </c>
      <c r="G8212" s="144"/>
    </row>
    <row r="8213" spans="1:7" ht="22.5" x14ac:dyDescent="0.2">
      <c r="A8213" s="139">
        <v>2750</v>
      </c>
      <c r="B8213" s="138" t="s">
        <v>3979</v>
      </c>
      <c r="C8213" s="137" t="s">
        <v>3290</v>
      </c>
      <c r="D8213" s="137">
        <v>0.24</v>
      </c>
      <c r="E8213" s="136">
        <v>0.999</v>
      </c>
      <c r="F8213" s="127">
        <f>TRUNC(E8213*D8213,2)</f>
        <v>0.23</v>
      </c>
      <c r="G8213" s="144"/>
    </row>
    <row r="8214" spans="1:7" x14ac:dyDescent="0.2">
      <c r="A8214" s="139">
        <v>1247</v>
      </c>
      <c r="B8214" s="138" t="s">
        <v>3993</v>
      </c>
      <c r="C8214" s="137" t="s">
        <v>3285</v>
      </c>
      <c r="D8214" s="137">
        <v>427.96</v>
      </c>
      <c r="E8214" s="136">
        <v>5.0999999999999997E-2</v>
      </c>
      <c r="F8214" s="127">
        <f>TRUNC(E8214*D8214,2)</f>
        <v>21.82</v>
      </c>
      <c r="G8214" s="144"/>
    </row>
    <row r="8215" spans="1:7" x14ac:dyDescent="0.2">
      <c r="A8215" s="311" t="s">
        <v>4125</v>
      </c>
      <c r="B8215" s="311"/>
      <c r="C8215" s="311"/>
      <c r="D8215" s="311"/>
      <c r="E8215" s="311"/>
      <c r="F8215" s="165">
        <f>SUM(F8211:F8214)</f>
        <v>25.45</v>
      </c>
      <c r="G8215" s="144"/>
    </row>
    <row r="8216" spans="1:7" x14ac:dyDescent="0.2">
      <c r="G8216" s="144"/>
    </row>
    <row r="8217" spans="1:7" x14ac:dyDescent="0.2">
      <c r="A8217" s="312" t="s">
        <v>4124</v>
      </c>
      <c r="B8217" s="312"/>
      <c r="C8217" s="312"/>
      <c r="D8217" s="312"/>
      <c r="E8217" s="312"/>
      <c r="F8217" s="173">
        <f>F8215+G8208</f>
        <v>33.78</v>
      </c>
      <c r="G8217" s="144"/>
    </row>
    <row r="8218" spans="1:7" ht="12.75" customHeight="1" x14ac:dyDescent="0.2">
      <c r="A8218" s="312" t="s">
        <v>4742</v>
      </c>
      <c r="B8218" s="312"/>
      <c r="C8218" s="312"/>
      <c r="D8218" s="312"/>
      <c r="E8218" s="313"/>
      <c r="F8218" s="180">
        <f>TRUNC('compos apresentar'!F8217*bdi!$D$19,2)</f>
        <v>6.87</v>
      </c>
      <c r="G8218" s="144"/>
    </row>
    <row r="8219" spans="1:7" x14ac:dyDescent="0.2">
      <c r="A8219" s="312" t="s">
        <v>4123</v>
      </c>
      <c r="B8219" s="312"/>
      <c r="C8219" s="312"/>
      <c r="D8219" s="312"/>
      <c r="E8219" s="312"/>
      <c r="F8219" s="179">
        <f>SUM(F8217:F8218)</f>
        <v>40.65</v>
      </c>
      <c r="G8219" s="144"/>
    </row>
    <row r="8220" spans="1:7" x14ac:dyDescent="0.2">
      <c r="A8220" s="178"/>
      <c r="B8220" s="178"/>
      <c r="C8220" s="178"/>
      <c r="D8220" s="178"/>
      <c r="E8220" s="178"/>
      <c r="F8220" s="178"/>
      <c r="G8220" s="144"/>
    </row>
    <row r="8221" spans="1:7" ht="21" x14ac:dyDescent="0.2">
      <c r="A8221" s="314" t="s">
        <v>5128</v>
      </c>
      <c r="B8221" s="314"/>
      <c r="C8221" s="314"/>
      <c r="D8221" s="314"/>
      <c r="E8221" s="314"/>
      <c r="F8221" s="314"/>
      <c r="G8221" s="175" t="s">
        <v>4131</v>
      </c>
    </row>
    <row r="8222" spans="1:7" x14ac:dyDescent="0.2">
      <c r="G8222" s="144"/>
    </row>
    <row r="8223" spans="1:7" ht="21" x14ac:dyDescent="0.2">
      <c r="A8223" s="175" t="s">
        <v>4118</v>
      </c>
      <c r="B8223" s="174" t="s">
        <v>4117</v>
      </c>
      <c r="C8223" s="171" t="s">
        <v>4114</v>
      </c>
      <c r="D8223" s="171" t="s">
        <v>4113</v>
      </c>
      <c r="E8223" s="171" t="s">
        <v>4112</v>
      </c>
      <c r="F8223" s="182" t="s">
        <v>4116</v>
      </c>
      <c r="G8223" s="181" t="s">
        <v>4115</v>
      </c>
    </row>
    <row r="8224" spans="1:7" x14ac:dyDescent="0.2">
      <c r="A8224" s="162">
        <v>5</v>
      </c>
      <c r="B8224" s="128" t="s">
        <v>4140</v>
      </c>
      <c r="C8224" s="148">
        <v>5.12</v>
      </c>
      <c r="D8224" s="148">
        <v>11.16</v>
      </c>
      <c r="E8224" s="83">
        <v>117.99</v>
      </c>
      <c r="F8224" s="140">
        <v>0.4</v>
      </c>
      <c r="G8224" s="161">
        <f>TRUNC(F8224*D8224,2)</f>
        <v>4.46</v>
      </c>
    </row>
    <row r="8225" spans="1:7" x14ac:dyDescent="0.2">
      <c r="A8225" s="149">
        <v>4</v>
      </c>
      <c r="B8225" s="138" t="s">
        <v>4262</v>
      </c>
      <c r="C8225" s="152">
        <v>8.56</v>
      </c>
      <c r="D8225" s="152">
        <v>18.649999999999999</v>
      </c>
      <c r="E8225" s="83">
        <v>117.99</v>
      </c>
      <c r="F8225" s="136">
        <v>0.27600000000000002</v>
      </c>
      <c r="G8225" s="161">
        <f>TRUNC(F8225*D8225,2)</f>
        <v>5.14</v>
      </c>
    </row>
    <row r="8226" spans="1:7" x14ac:dyDescent="0.2">
      <c r="A8226" s="311" t="s">
        <v>4138</v>
      </c>
      <c r="B8226" s="311"/>
      <c r="C8226" s="311"/>
      <c r="D8226" s="311"/>
      <c r="E8226" s="311"/>
      <c r="F8226" s="311"/>
      <c r="G8226" s="155">
        <f>SUM(G8224:G8225)</f>
        <v>9.6</v>
      </c>
    </row>
    <row r="8227" spans="1:7" x14ac:dyDescent="0.2">
      <c r="G8227" s="144"/>
    </row>
    <row r="8228" spans="1:7" ht="21" x14ac:dyDescent="0.2">
      <c r="A8228" s="175" t="s">
        <v>4118</v>
      </c>
      <c r="B8228" s="174" t="s">
        <v>4130</v>
      </c>
      <c r="C8228" s="171" t="s">
        <v>4129</v>
      </c>
      <c r="D8228" s="171" t="s">
        <v>4128</v>
      </c>
      <c r="E8228" s="171" t="s">
        <v>4116</v>
      </c>
      <c r="F8228" s="173" t="s">
        <v>4127</v>
      </c>
      <c r="G8228" s="144"/>
    </row>
    <row r="8229" spans="1:7" ht="33.75" x14ac:dyDescent="0.2">
      <c r="A8229" s="129">
        <v>2870</v>
      </c>
      <c r="B8229" s="128" t="s">
        <v>3779</v>
      </c>
      <c r="C8229" s="127" t="s">
        <v>3294</v>
      </c>
      <c r="D8229" s="127">
        <v>1.69</v>
      </c>
      <c r="E8229" s="140">
        <v>1.1399999999999999</v>
      </c>
      <c r="F8229" s="127">
        <f>TRUNC(E8229*D8229,2)</f>
        <v>1.92</v>
      </c>
      <c r="G8229" s="144"/>
    </row>
    <row r="8230" spans="1:7" x14ac:dyDescent="0.2">
      <c r="A8230" s="139">
        <v>2475</v>
      </c>
      <c r="B8230" s="138" t="s">
        <v>3739</v>
      </c>
      <c r="C8230" s="137" t="s">
        <v>3738</v>
      </c>
      <c r="D8230" s="137">
        <v>0.09</v>
      </c>
      <c r="E8230" s="136">
        <v>22.6</v>
      </c>
      <c r="F8230" s="127">
        <f>TRUNC(E8230*D8230,2)</f>
        <v>2.0299999999999998</v>
      </c>
      <c r="G8230" s="144"/>
    </row>
    <row r="8231" spans="1:7" ht="22.5" x14ac:dyDescent="0.2">
      <c r="A8231" s="139">
        <v>2750</v>
      </c>
      <c r="B8231" s="138" t="s">
        <v>3979</v>
      </c>
      <c r="C8231" s="137" t="s">
        <v>3290</v>
      </c>
      <c r="D8231" s="137">
        <v>0.24</v>
      </c>
      <c r="E8231" s="136">
        <v>0.999</v>
      </c>
      <c r="F8231" s="127">
        <f>TRUNC(E8231*D8231,2)</f>
        <v>0.23</v>
      </c>
      <c r="G8231" s="144"/>
    </row>
    <row r="8232" spans="1:7" x14ac:dyDescent="0.2">
      <c r="A8232" s="139">
        <v>1247</v>
      </c>
      <c r="B8232" s="138" t="s">
        <v>3993</v>
      </c>
      <c r="C8232" s="137" t="s">
        <v>3285</v>
      </c>
      <c r="D8232" s="137">
        <v>427.96</v>
      </c>
      <c r="E8232" s="136">
        <v>7.1599999999999997E-2</v>
      </c>
      <c r="F8232" s="127">
        <f>TRUNC(E8232*D8232,2)</f>
        <v>30.64</v>
      </c>
      <c r="G8232" s="144"/>
    </row>
    <row r="8233" spans="1:7" x14ac:dyDescent="0.2">
      <c r="A8233" s="311" t="s">
        <v>4125</v>
      </c>
      <c r="B8233" s="311"/>
      <c r="C8233" s="311"/>
      <c r="D8233" s="311"/>
      <c r="E8233" s="311"/>
      <c r="F8233" s="165">
        <f>SUM(F8229:F8232)</f>
        <v>34.82</v>
      </c>
      <c r="G8233" s="144"/>
    </row>
    <row r="8234" spans="1:7" x14ac:dyDescent="0.2">
      <c r="G8234" s="144"/>
    </row>
    <row r="8235" spans="1:7" x14ac:dyDescent="0.2">
      <c r="A8235" s="312" t="s">
        <v>4124</v>
      </c>
      <c r="B8235" s="312"/>
      <c r="C8235" s="312"/>
      <c r="D8235" s="312"/>
      <c r="E8235" s="312"/>
      <c r="F8235" s="173">
        <f>F8233+G8226</f>
        <v>44.42</v>
      </c>
      <c r="G8235" s="144"/>
    </row>
    <row r="8236" spans="1:7" x14ac:dyDescent="0.2">
      <c r="A8236" s="312" t="s">
        <v>4742</v>
      </c>
      <c r="B8236" s="312"/>
      <c r="C8236" s="312"/>
      <c r="D8236" s="312"/>
      <c r="E8236" s="313"/>
      <c r="F8236" s="180">
        <f>TRUNC('compos apresentar'!F8235*bdi!$D$19,2)</f>
        <v>9.0299999999999994</v>
      </c>
      <c r="G8236" s="144"/>
    </row>
    <row r="8237" spans="1:7" x14ac:dyDescent="0.2">
      <c r="A8237" s="312" t="s">
        <v>4123</v>
      </c>
      <c r="B8237" s="312"/>
      <c r="C8237" s="312"/>
      <c r="D8237" s="312"/>
      <c r="E8237" s="312"/>
      <c r="F8237" s="179">
        <f>SUM(F8235:F8236)</f>
        <v>53.45</v>
      </c>
      <c r="G8237" s="144"/>
    </row>
    <row r="8238" spans="1:7" x14ac:dyDescent="0.2">
      <c r="A8238" s="178"/>
      <c r="B8238" s="178"/>
      <c r="C8238" s="178"/>
      <c r="D8238" s="178"/>
      <c r="E8238" s="178"/>
      <c r="F8238" s="178"/>
      <c r="G8238" s="144"/>
    </row>
    <row r="8239" spans="1:7" x14ac:dyDescent="0.2">
      <c r="A8239" s="178"/>
      <c r="B8239" s="178"/>
      <c r="C8239" s="178"/>
      <c r="D8239" s="178"/>
      <c r="E8239" s="178"/>
      <c r="F8239" s="178"/>
      <c r="G8239" s="144"/>
    </row>
    <row r="8240" spans="1:7" ht="36" customHeight="1" x14ac:dyDescent="0.2">
      <c r="A8240" s="314" t="s">
        <v>4359</v>
      </c>
      <c r="B8240" s="314"/>
      <c r="C8240" s="314"/>
      <c r="D8240" s="314"/>
      <c r="E8240" s="314"/>
      <c r="F8240" s="314"/>
      <c r="G8240" s="175" t="s">
        <v>4170</v>
      </c>
    </row>
    <row r="8241" spans="1:7" x14ac:dyDescent="0.2">
      <c r="G8241" s="144"/>
    </row>
    <row r="8242" spans="1:7" ht="21" x14ac:dyDescent="0.2">
      <c r="A8242" s="175" t="s">
        <v>4118</v>
      </c>
      <c r="B8242" s="174" t="s">
        <v>4117</v>
      </c>
      <c r="C8242" s="171" t="s">
        <v>4114</v>
      </c>
      <c r="D8242" s="171" t="s">
        <v>4113</v>
      </c>
      <c r="E8242" s="171" t="s">
        <v>4112</v>
      </c>
      <c r="F8242" s="182" t="s">
        <v>4116</v>
      </c>
      <c r="G8242" s="181" t="s">
        <v>4115</v>
      </c>
    </row>
    <row r="8243" spans="1:7" x14ac:dyDescent="0.2">
      <c r="A8243" s="162">
        <v>8</v>
      </c>
      <c r="B8243" s="128" t="s">
        <v>4093</v>
      </c>
      <c r="C8243" s="152">
        <v>5.65</v>
      </c>
      <c r="D8243" s="152">
        <v>12.31</v>
      </c>
      <c r="E8243" s="83">
        <v>117.99</v>
      </c>
      <c r="F8243" s="127">
        <v>0.33350000000000002</v>
      </c>
      <c r="G8243" s="161">
        <f>TRUNC(F8243*D8243,2)</f>
        <v>4.0999999999999996</v>
      </c>
    </row>
    <row r="8244" spans="1:7" x14ac:dyDescent="0.2">
      <c r="A8244" s="162">
        <v>12</v>
      </c>
      <c r="B8244" s="128" t="s">
        <v>3956</v>
      </c>
      <c r="C8244" s="152">
        <v>8.56</v>
      </c>
      <c r="D8244" s="152">
        <v>18.649999999999999</v>
      </c>
      <c r="E8244" s="83">
        <v>117.99</v>
      </c>
      <c r="F8244" s="127">
        <v>0.19</v>
      </c>
      <c r="G8244" s="161">
        <f>TRUNC(F8244*D8244,2)</f>
        <v>3.54</v>
      </c>
    </row>
    <row r="8245" spans="1:7" x14ac:dyDescent="0.2">
      <c r="A8245" s="162">
        <v>21</v>
      </c>
      <c r="B8245" s="128" t="s">
        <v>4233</v>
      </c>
      <c r="C8245" s="152">
        <v>8.56</v>
      </c>
      <c r="D8245" s="152">
        <v>18.649999999999999</v>
      </c>
      <c r="E8245" s="83">
        <v>117.99</v>
      </c>
      <c r="F8245" s="127">
        <v>0.09</v>
      </c>
      <c r="G8245" s="161">
        <f>TRUNC(F8245*D8245,2)</f>
        <v>1.67</v>
      </c>
    </row>
    <row r="8246" spans="1:7" x14ac:dyDescent="0.2">
      <c r="A8246" s="162">
        <v>18</v>
      </c>
      <c r="B8246" s="128" t="s">
        <v>3788</v>
      </c>
      <c r="C8246" s="152">
        <v>8.56</v>
      </c>
      <c r="D8246" s="152">
        <v>18.649999999999999</v>
      </c>
      <c r="E8246" s="83">
        <v>117.99</v>
      </c>
      <c r="F8246" s="127">
        <v>0.13900000000000001</v>
      </c>
      <c r="G8246" s="161">
        <f>TRUNC(F8246*D8246,2)</f>
        <v>2.59</v>
      </c>
    </row>
    <row r="8247" spans="1:7" x14ac:dyDescent="0.2">
      <c r="A8247" s="311" t="s">
        <v>4138</v>
      </c>
      <c r="B8247" s="311"/>
      <c r="C8247" s="311"/>
      <c r="D8247" s="311"/>
      <c r="E8247" s="311"/>
      <c r="F8247" s="311"/>
      <c r="G8247" s="155">
        <f>SUM(G8243:G8246)</f>
        <v>11.899999999999999</v>
      </c>
    </row>
    <row r="8248" spans="1:7" x14ac:dyDescent="0.2">
      <c r="G8248" s="144"/>
    </row>
    <row r="8249" spans="1:7" ht="21" x14ac:dyDescent="0.2">
      <c r="A8249" s="175" t="s">
        <v>4118</v>
      </c>
      <c r="B8249" s="174" t="s">
        <v>4130</v>
      </c>
      <c r="C8249" s="171" t="s">
        <v>4129</v>
      </c>
      <c r="D8249" s="171" t="s">
        <v>4128</v>
      </c>
      <c r="E8249" s="171" t="s">
        <v>4116</v>
      </c>
      <c r="F8249" s="173" t="s">
        <v>4127</v>
      </c>
      <c r="G8249" s="144"/>
    </row>
    <row r="8250" spans="1:7" ht="22.5" x14ac:dyDescent="0.2">
      <c r="A8250" s="129">
        <v>1326</v>
      </c>
      <c r="B8250" s="128" t="s">
        <v>3357</v>
      </c>
      <c r="C8250" s="127" t="s">
        <v>3356</v>
      </c>
      <c r="D8250" s="127">
        <v>13.92</v>
      </c>
      <c r="E8250" s="127">
        <v>2.4990000000000001</v>
      </c>
      <c r="F8250" s="127">
        <f t="shared" ref="F8250:F8259" si="72">TRUNC(E8250*D8250,2)</f>
        <v>34.78</v>
      </c>
      <c r="G8250" s="144"/>
    </row>
    <row r="8251" spans="1:7" ht="22.5" x14ac:dyDescent="0.2">
      <c r="A8251" s="129" t="s">
        <v>3355</v>
      </c>
      <c r="B8251" s="128" t="s">
        <v>3354</v>
      </c>
      <c r="C8251" s="127" t="s">
        <v>3353</v>
      </c>
      <c r="D8251" s="127">
        <v>117.21</v>
      </c>
      <c r="E8251" s="127">
        <v>0.14050000000000001</v>
      </c>
      <c r="F8251" s="127">
        <f t="shared" si="72"/>
        <v>16.46</v>
      </c>
      <c r="G8251" s="144"/>
    </row>
    <row r="8252" spans="1:7" x14ac:dyDescent="0.2">
      <c r="A8252" s="129">
        <v>2212</v>
      </c>
      <c r="B8252" s="128" t="s">
        <v>3352</v>
      </c>
      <c r="C8252" s="127" t="s">
        <v>3348</v>
      </c>
      <c r="D8252" s="127">
        <v>34.67</v>
      </c>
      <c r="E8252" s="127">
        <v>5.0200000000000002E-2</v>
      </c>
      <c r="F8252" s="127">
        <f t="shared" si="72"/>
        <v>1.74</v>
      </c>
      <c r="G8252" s="144"/>
    </row>
    <row r="8253" spans="1:7" ht="33.75" x14ac:dyDescent="0.2">
      <c r="A8253" s="129">
        <v>2977</v>
      </c>
      <c r="B8253" s="128" t="s">
        <v>3351</v>
      </c>
      <c r="C8253" s="127" t="s">
        <v>3307</v>
      </c>
      <c r="D8253" s="127">
        <v>0.39</v>
      </c>
      <c r="E8253" s="127">
        <v>4</v>
      </c>
      <c r="F8253" s="127">
        <f t="shared" si="72"/>
        <v>1.56</v>
      </c>
      <c r="G8253" s="144"/>
    </row>
    <row r="8254" spans="1:7" x14ac:dyDescent="0.2">
      <c r="A8254" s="129">
        <v>2055</v>
      </c>
      <c r="B8254" s="128" t="s">
        <v>3350</v>
      </c>
      <c r="C8254" s="127" t="s">
        <v>3348</v>
      </c>
      <c r="D8254" s="127">
        <v>29.82</v>
      </c>
      <c r="E8254" s="127">
        <v>4.2500000000000003E-2</v>
      </c>
      <c r="F8254" s="127">
        <f t="shared" si="72"/>
        <v>1.26</v>
      </c>
      <c r="G8254" s="144"/>
    </row>
    <row r="8255" spans="1:7" x14ac:dyDescent="0.2">
      <c r="A8255" s="129">
        <v>3071</v>
      </c>
      <c r="B8255" s="128" t="s">
        <v>2354</v>
      </c>
      <c r="C8255" s="127" t="s">
        <v>3307</v>
      </c>
      <c r="D8255" s="127">
        <v>0.21</v>
      </c>
      <c r="E8255" s="127">
        <v>4</v>
      </c>
      <c r="F8255" s="127">
        <f t="shared" si="72"/>
        <v>0.84</v>
      </c>
      <c r="G8255" s="144"/>
    </row>
    <row r="8256" spans="1:7" x14ac:dyDescent="0.2">
      <c r="A8256" s="129">
        <v>3394</v>
      </c>
      <c r="B8256" s="128" t="s">
        <v>2356</v>
      </c>
      <c r="C8256" s="127" t="s">
        <v>3307</v>
      </c>
      <c r="D8256" s="127">
        <v>0.21</v>
      </c>
      <c r="E8256" s="127">
        <v>4</v>
      </c>
      <c r="F8256" s="127">
        <f t="shared" si="72"/>
        <v>0.84</v>
      </c>
      <c r="G8256" s="144"/>
    </row>
    <row r="8257" spans="1:7" x14ac:dyDescent="0.2">
      <c r="A8257" s="129">
        <v>1970</v>
      </c>
      <c r="B8257" s="128" t="s">
        <v>3349</v>
      </c>
      <c r="C8257" s="127" t="s">
        <v>3348</v>
      </c>
      <c r="D8257" s="127">
        <v>17.73</v>
      </c>
      <c r="E8257" s="127">
        <v>2.7900000000000001E-2</v>
      </c>
      <c r="F8257" s="127">
        <f t="shared" si="72"/>
        <v>0.49</v>
      </c>
      <c r="G8257" s="144"/>
    </row>
    <row r="8258" spans="1:7" x14ac:dyDescent="0.2">
      <c r="A8258" s="129">
        <v>1672</v>
      </c>
      <c r="B8258" s="128" t="s">
        <v>3347</v>
      </c>
      <c r="C8258" s="127" t="s">
        <v>3307</v>
      </c>
      <c r="D8258" s="127">
        <v>2.3199999999999998</v>
      </c>
      <c r="E8258" s="127">
        <v>7.0199999999999999E-2</v>
      </c>
      <c r="F8258" s="127">
        <f t="shared" si="72"/>
        <v>0.16</v>
      </c>
      <c r="G8258" s="144"/>
    </row>
    <row r="8259" spans="1:7" ht="45" x14ac:dyDescent="0.2">
      <c r="A8259" s="129">
        <v>2788</v>
      </c>
      <c r="B8259" s="128" t="s">
        <v>3346</v>
      </c>
      <c r="C8259" s="127" t="s">
        <v>3307</v>
      </c>
      <c r="D8259" s="127">
        <v>2.41</v>
      </c>
      <c r="E8259" s="127">
        <v>2.0999999999999999E-3</v>
      </c>
      <c r="F8259" s="127">
        <f t="shared" si="72"/>
        <v>0</v>
      </c>
      <c r="G8259" s="144"/>
    </row>
    <row r="8260" spans="1:7" x14ac:dyDescent="0.2">
      <c r="A8260" s="311" t="s">
        <v>4125</v>
      </c>
      <c r="B8260" s="311"/>
      <c r="C8260" s="311"/>
      <c r="D8260" s="311"/>
      <c r="E8260" s="311"/>
      <c r="F8260" s="165">
        <f>SUM(F8250:F8259)</f>
        <v>58.13000000000001</v>
      </c>
      <c r="G8260" s="144"/>
    </row>
    <row r="8261" spans="1:7" x14ac:dyDescent="0.2">
      <c r="G8261" s="144"/>
    </row>
    <row r="8262" spans="1:7" x14ac:dyDescent="0.2">
      <c r="A8262" s="312" t="s">
        <v>4124</v>
      </c>
      <c r="B8262" s="312"/>
      <c r="C8262" s="312"/>
      <c r="D8262" s="312"/>
      <c r="E8262" s="312"/>
      <c r="F8262" s="173">
        <f>F8260+G8247</f>
        <v>70.03</v>
      </c>
      <c r="G8262" s="144"/>
    </row>
    <row r="8263" spans="1:7" ht="12.75" customHeight="1" x14ac:dyDescent="0.2">
      <c r="A8263" s="312" t="s">
        <v>4742</v>
      </c>
      <c r="B8263" s="312"/>
      <c r="C8263" s="312"/>
      <c r="D8263" s="312"/>
      <c r="E8263" s="313"/>
      <c r="F8263" s="180">
        <f>TRUNC('compos apresentar'!F8262*bdi!$D$19,2)</f>
        <v>14.24</v>
      </c>
      <c r="G8263" s="144"/>
    </row>
    <row r="8264" spans="1:7" x14ac:dyDescent="0.2">
      <c r="A8264" s="312" t="s">
        <v>4123</v>
      </c>
      <c r="B8264" s="312"/>
      <c r="C8264" s="312"/>
      <c r="D8264" s="312"/>
      <c r="E8264" s="312"/>
      <c r="F8264" s="179">
        <f>SUM(F8262:F8263)</f>
        <v>84.27</v>
      </c>
      <c r="G8264" s="144"/>
    </row>
    <row r="8265" spans="1:7" x14ac:dyDescent="0.2">
      <c r="A8265" s="178"/>
      <c r="B8265" s="178"/>
      <c r="C8265" s="178"/>
      <c r="D8265" s="178"/>
      <c r="E8265" s="178"/>
      <c r="F8265" s="178"/>
      <c r="G8265" s="144"/>
    </row>
    <row r="8266" spans="1:7" ht="38.25" customHeight="1" x14ac:dyDescent="0.2">
      <c r="A8266" s="314" t="s">
        <v>4358</v>
      </c>
      <c r="B8266" s="314"/>
      <c r="C8266" s="314"/>
      <c r="D8266" s="314"/>
      <c r="E8266" s="314"/>
      <c r="F8266" s="314"/>
      <c r="G8266" s="175" t="s">
        <v>4170</v>
      </c>
    </row>
    <row r="8267" spans="1:7" x14ac:dyDescent="0.2">
      <c r="G8267" s="144"/>
    </row>
    <row r="8268" spans="1:7" ht="21" x14ac:dyDescent="0.2">
      <c r="A8268" s="175" t="s">
        <v>4118</v>
      </c>
      <c r="B8268" s="174" t="s">
        <v>4117</v>
      </c>
      <c r="C8268" s="171" t="s">
        <v>4114</v>
      </c>
      <c r="D8268" s="171" t="s">
        <v>4113</v>
      </c>
      <c r="E8268" s="171" t="s">
        <v>4112</v>
      </c>
      <c r="F8268" s="182" t="s">
        <v>4116</v>
      </c>
      <c r="G8268" s="181" t="s">
        <v>4115</v>
      </c>
    </row>
    <row r="8269" spans="1:7" x14ac:dyDescent="0.2">
      <c r="A8269" s="162">
        <v>8</v>
      </c>
      <c r="B8269" s="128" t="s">
        <v>4093</v>
      </c>
      <c r="C8269" s="152">
        <v>5.65</v>
      </c>
      <c r="D8269" s="152">
        <v>12.31</v>
      </c>
      <c r="E8269" s="83">
        <v>117.99</v>
      </c>
      <c r="F8269" s="127">
        <v>0.29599999999999999</v>
      </c>
      <c r="G8269" s="161">
        <f>TRUNC(F8269*D8269,2)</f>
        <v>3.64</v>
      </c>
    </row>
    <row r="8270" spans="1:7" x14ac:dyDescent="0.2">
      <c r="A8270" s="162">
        <v>12</v>
      </c>
      <c r="B8270" s="128" t="s">
        <v>3956</v>
      </c>
      <c r="C8270" s="152">
        <v>8.56</v>
      </c>
      <c r="D8270" s="152">
        <v>18.649999999999999</v>
      </c>
      <c r="E8270" s="83">
        <v>117.99</v>
      </c>
      <c r="F8270" s="127">
        <v>0.13800000000000001</v>
      </c>
      <c r="G8270" s="161">
        <f>TRUNC(F8270*D8270,2)</f>
        <v>2.57</v>
      </c>
    </row>
    <row r="8271" spans="1:7" x14ac:dyDescent="0.2">
      <c r="A8271" s="162">
        <v>21</v>
      </c>
      <c r="B8271" s="128" t="s">
        <v>4233</v>
      </c>
      <c r="C8271" s="152">
        <v>8.56</v>
      </c>
      <c r="D8271" s="152">
        <v>18.649999999999999</v>
      </c>
      <c r="E8271" s="83">
        <v>117.99</v>
      </c>
      <c r="F8271" s="127">
        <v>0.09</v>
      </c>
      <c r="G8271" s="161">
        <f>TRUNC(F8271*D8271,2)</f>
        <v>1.67</v>
      </c>
    </row>
    <row r="8272" spans="1:7" x14ac:dyDescent="0.2">
      <c r="A8272" s="162">
        <v>18</v>
      </c>
      <c r="B8272" s="128" t="s">
        <v>3788</v>
      </c>
      <c r="C8272" s="152">
        <v>8.56</v>
      </c>
      <c r="D8272" s="152">
        <v>18.649999999999999</v>
      </c>
      <c r="E8272" s="83">
        <v>117.99</v>
      </c>
      <c r="F8272" s="127">
        <v>0.1157</v>
      </c>
      <c r="G8272" s="161">
        <f>TRUNC(F8272*D8272,2)</f>
        <v>2.15</v>
      </c>
    </row>
    <row r="8273" spans="1:7" x14ac:dyDescent="0.2">
      <c r="A8273" s="311" t="s">
        <v>4138</v>
      </c>
      <c r="B8273" s="311"/>
      <c r="C8273" s="311"/>
      <c r="D8273" s="311"/>
      <c r="E8273" s="311"/>
      <c r="F8273" s="311"/>
      <c r="G8273" s="152">
        <f>SUM(G8269:G8272)</f>
        <v>10.029999999999999</v>
      </c>
    </row>
    <row r="8274" spans="1:7" x14ac:dyDescent="0.2">
      <c r="G8274" s="144"/>
    </row>
    <row r="8275" spans="1:7" ht="21" x14ac:dyDescent="0.2">
      <c r="A8275" s="175" t="s">
        <v>4118</v>
      </c>
      <c r="B8275" s="174" t="s">
        <v>4130</v>
      </c>
      <c r="C8275" s="171" t="s">
        <v>4129</v>
      </c>
      <c r="D8275" s="171" t="s">
        <v>4128</v>
      </c>
      <c r="E8275" s="171" t="s">
        <v>4116</v>
      </c>
      <c r="F8275" s="173" t="s">
        <v>4127</v>
      </c>
      <c r="G8275" s="144"/>
    </row>
    <row r="8276" spans="1:7" ht="22.5" x14ac:dyDescent="0.2">
      <c r="A8276" s="129">
        <v>1326</v>
      </c>
      <c r="B8276" s="128" t="s">
        <v>3357</v>
      </c>
      <c r="C8276" s="127" t="s">
        <v>3356</v>
      </c>
      <c r="D8276" s="127">
        <v>13.92</v>
      </c>
      <c r="E8276" s="127">
        <v>1.6719999999999999</v>
      </c>
      <c r="F8276" s="127">
        <f t="shared" ref="F8276:F8285" si="73">TRUNC(E8276*D8276,2)</f>
        <v>23.27</v>
      </c>
      <c r="G8276" s="144"/>
    </row>
    <row r="8277" spans="1:7" ht="22.5" x14ac:dyDescent="0.2">
      <c r="A8277" s="129" t="s">
        <v>3355</v>
      </c>
      <c r="B8277" s="128" t="s">
        <v>3354</v>
      </c>
      <c r="C8277" s="127" t="s">
        <v>3353</v>
      </c>
      <c r="D8277" s="127">
        <v>117.21</v>
      </c>
      <c r="E8277" s="127">
        <v>7.2499999999999995E-2</v>
      </c>
      <c r="F8277" s="127">
        <f t="shared" si="73"/>
        <v>8.49</v>
      </c>
      <c r="G8277" s="144"/>
    </row>
    <row r="8278" spans="1:7" x14ac:dyDescent="0.2">
      <c r="A8278" s="129">
        <v>2212</v>
      </c>
      <c r="B8278" s="128" t="s">
        <v>3352</v>
      </c>
      <c r="C8278" s="127" t="s">
        <v>3348</v>
      </c>
      <c r="D8278" s="127">
        <v>34.67</v>
      </c>
      <c r="E8278" s="127">
        <v>3.09E-2</v>
      </c>
      <c r="F8278" s="127">
        <f t="shared" si="73"/>
        <v>1.07</v>
      </c>
      <c r="G8278" s="144"/>
    </row>
    <row r="8279" spans="1:7" ht="33.75" x14ac:dyDescent="0.2">
      <c r="A8279" s="129">
        <v>2977</v>
      </c>
      <c r="B8279" s="128" t="s">
        <v>3351</v>
      </c>
      <c r="C8279" s="127" t="s">
        <v>3307</v>
      </c>
      <c r="D8279" s="127">
        <v>0.39</v>
      </c>
      <c r="E8279" s="127">
        <v>4</v>
      </c>
      <c r="F8279" s="127">
        <f t="shared" si="73"/>
        <v>1.56</v>
      </c>
      <c r="G8279" s="144"/>
    </row>
    <row r="8280" spans="1:7" x14ac:dyDescent="0.2">
      <c r="A8280" s="129">
        <v>2055</v>
      </c>
      <c r="B8280" s="128" t="s">
        <v>3350</v>
      </c>
      <c r="C8280" s="127" t="s">
        <v>3348</v>
      </c>
      <c r="D8280" s="127">
        <v>29.82</v>
      </c>
      <c r="E8280" s="127">
        <v>2.6200000000000001E-2</v>
      </c>
      <c r="F8280" s="127">
        <f t="shared" si="73"/>
        <v>0.78</v>
      </c>
      <c r="G8280" s="144"/>
    </row>
    <row r="8281" spans="1:7" x14ac:dyDescent="0.2">
      <c r="A8281" s="129">
        <v>3071</v>
      </c>
      <c r="B8281" s="128" t="s">
        <v>2354</v>
      </c>
      <c r="C8281" s="127" t="s">
        <v>3307</v>
      </c>
      <c r="D8281" s="127">
        <v>0.21</v>
      </c>
      <c r="E8281" s="127">
        <v>4</v>
      </c>
      <c r="F8281" s="127">
        <f t="shared" si="73"/>
        <v>0.84</v>
      </c>
      <c r="G8281" s="144"/>
    </row>
    <row r="8282" spans="1:7" x14ac:dyDescent="0.2">
      <c r="A8282" s="129">
        <v>3394</v>
      </c>
      <c r="B8282" s="128" t="s">
        <v>2356</v>
      </c>
      <c r="C8282" s="127" t="s">
        <v>3307</v>
      </c>
      <c r="D8282" s="127">
        <v>0.21</v>
      </c>
      <c r="E8282" s="127">
        <v>4</v>
      </c>
      <c r="F8282" s="127">
        <f t="shared" si="73"/>
        <v>0.84</v>
      </c>
      <c r="G8282" s="144"/>
    </row>
    <row r="8283" spans="1:7" x14ac:dyDescent="0.2">
      <c r="A8283" s="129">
        <v>1970</v>
      </c>
      <c r="B8283" s="128" t="s">
        <v>3349</v>
      </c>
      <c r="C8283" s="127" t="s">
        <v>3348</v>
      </c>
      <c r="D8283" s="127">
        <v>17.73</v>
      </c>
      <c r="E8283" s="127">
        <v>1.9E-2</v>
      </c>
      <c r="F8283" s="127">
        <f t="shared" si="73"/>
        <v>0.33</v>
      </c>
      <c r="G8283" s="144"/>
    </row>
    <row r="8284" spans="1:7" x14ac:dyDescent="0.2">
      <c r="A8284" s="129">
        <v>1672</v>
      </c>
      <c r="B8284" s="128" t="s">
        <v>3347</v>
      </c>
      <c r="C8284" s="127" t="s">
        <v>3307</v>
      </c>
      <c r="D8284" s="127">
        <v>2.3199999999999998</v>
      </c>
      <c r="E8284" s="127">
        <v>4.3200000000000002E-2</v>
      </c>
      <c r="F8284" s="127">
        <f t="shared" si="73"/>
        <v>0.1</v>
      </c>
      <c r="G8284" s="144"/>
    </row>
    <row r="8285" spans="1:7" ht="45" x14ac:dyDescent="0.2">
      <c r="A8285" s="129">
        <v>2788</v>
      </c>
      <c r="B8285" s="128" t="s">
        <v>3346</v>
      </c>
      <c r="C8285" s="127" t="s">
        <v>3307</v>
      </c>
      <c r="D8285" s="127">
        <v>2.41</v>
      </c>
      <c r="E8285" s="127">
        <v>1.2999999999999999E-3</v>
      </c>
      <c r="F8285" s="127">
        <f t="shared" si="73"/>
        <v>0</v>
      </c>
      <c r="G8285" s="144"/>
    </row>
    <row r="8286" spans="1:7" x14ac:dyDescent="0.2">
      <c r="A8286" s="311" t="s">
        <v>4125</v>
      </c>
      <c r="B8286" s="311"/>
      <c r="C8286" s="311"/>
      <c r="D8286" s="311"/>
      <c r="E8286" s="311"/>
      <c r="F8286" s="165">
        <f>SUM(F8276:F8285)</f>
        <v>37.280000000000008</v>
      </c>
      <c r="G8286" s="144"/>
    </row>
    <row r="8287" spans="1:7" x14ac:dyDescent="0.2">
      <c r="G8287" s="144"/>
    </row>
    <row r="8288" spans="1:7" x14ac:dyDescent="0.2">
      <c r="A8288" s="312" t="s">
        <v>4124</v>
      </c>
      <c r="B8288" s="312"/>
      <c r="C8288" s="312"/>
      <c r="D8288" s="312"/>
      <c r="E8288" s="312"/>
      <c r="F8288" s="173">
        <f>F8286+G8273</f>
        <v>47.310000000000009</v>
      </c>
      <c r="G8288" s="144"/>
    </row>
    <row r="8289" spans="1:7" ht="12.75" customHeight="1" x14ac:dyDescent="0.2">
      <c r="A8289" s="312" t="s">
        <v>4742</v>
      </c>
      <c r="B8289" s="312"/>
      <c r="C8289" s="312"/>
      <c r="D8289" s="312"/>
      <c r="E8289" s="313"/>
      <c r="F8289" s="180">
        <f>TRUNC('compos apresentar'!F8288*bdi!$D$19,2)</f>
        <v>9.6199999999999992</v>
      </c>
      <c r="G8289" s="144"/>
    </row>
    <row r="8290" spans="1:7" x14ac:dyDescent="0.2">
      <c r="A8290" s="312" t="s">
        <v>4123</v>
      </c>
      <c r="B8290" s="312"/>
      <c r="C8290" s="312"/>
      <c r="D8290" s="312"/>
      <c r="E8290" s="312"/>
      <c r="F8290" s="179">
        <f>SUM(F8288:F8289)</f>
        <v>56.930000000000007</v>
      </c>
      <c r="G8290" s="144"/>
    </row>
    <row r="8291" spans="1:7" x14ac:dyDescent="0.2">
      <c r="A8291" s="178"/>
      <c r="B8291" s="178"/>
      <c r="C8291" s="178"/>
      <c r="D8291" s="178"/>
      <c r="E8291" s="178"/>
      <c r="F8291" s="178"/>
      <c r="G8291" s="144"/>
    </row>
    <row r="8292" spans="1:7" ht="21.6" customHeight="1" x14ac:dyDescent="0.2">
      <c r="A8292" s="314" t="s">
        <v>4357</v>
      </c>
      <c r="B8292" s="314"/>
      <c r="C8292" s="314"/>
      <c r="D8292" s="314"/>
      <c r="E8292" s="314"/>
      <c r="F8292" s="314"/>
      <c r="G8292" s="175" t="s">
        <v>4170</v>
      </c>
    </row>
    <row r="8293" spans="1:7" x14ac:dyDescent="0.2">
      <c r="G8293" s="144"/>
    </row>
    <row r="8294" spans="1:7" ht="21" x14ac:dyDescent="0.2">
      <c r="A8294" s="175" t="s">
        <v>4118</v>
      </c>
      <c r="B8294" s="174" t="s">
        <v>4117</v>
      </c>
      <c r="C8294" s="171" t="s">
        <v>4114</v>
      </c>
      <c r="D8294" s="171" t="s">
        <v>4113</v>
      </c>
      <c r="E8294" s="171" t="s">
        <v>4112</v>
      </c>
      <c r="F8294" s="182" t="s">
        <v>4116</v>
      </c>
      <c r="G8294" s="181" t="s">
        <v>4115</v>
      </c>
    </row>
    <row r="8295" spans="1:7" x14ac:dyDescent="0.2">
      <c r="A8295" s="162">
        <v>4</v>
      </c>
      <c r="B8295" s="128" t="s">
        <v>4262</v>
      </c>
      <c r="C8295" s="152">
        <v>8.56</v>
      </c>
      <c r="D8295" s="152">
        <v>18.649999999999999</v>
      </c>
      <c r="E8295" s="83">
        <v>117.99</v>
      </c>
      <c r="F8295" s="127">
        <v>0.2495</v>
      </c>
      <c r="G8295" s="161">
        <f>TRUNC(F8295*D8295,2)</f>
        <v>4.6500000000000004</v>
      </c>
    </row>
    <row r="8296" spans="1:7" x14ac:dyDescent="0.2">
      <c r="A8296" s="311" t="s">
        <v>4138</v>
      </c>
      <c r="B8296" s="311"/>
      <c r="C8296" s="311"/>
      <c r="D8296" s="311"/>
      <c r="E8296" s="311"/>
      <c r="F8296" s="311"/>
      <c r="G8296" s="155">
        <f>SUM(G8295)</f>
        <v>4.6500000000000004</v>
      </c>
    </row>
    <row r="8297" spans="1:7" x14ac:dyDescent="0.2">
      <c r="G8297" s="144"/>
    </row>
    <row r="8298" spans="1:7" ht="21" x14ac:dyDescent="0.2">
      <c r="A8298" s="175" t="s">
        <v>4118</v>
      </c>
      <c r="B8298" s="174" t="s">
        <v>4130</v>
      </c>
      <c r="C8298" s="171" t="s">
        <v>4129</v>
      </c>
      <c r="D8298" s="171" t="s">
        <v>4128</v>
      </c>
      <c r="E8298" s="171" t="s">
        <v>4116</v>
      </c>
      <c r="F8298" s="173" t="s">
        <v>4127</v>
      </c>
      <c r="G8298" s="144"/>
    </row>
    <row r="8299" spans="1:7" x14ac:dyDescent="0.2">
      <c r="A8299" s="129">
        <v>2822</v>
      </c>
      <c r="B8299" s="128" t="s">
        <v>3783</v>
      </c>
      <c r="C8299" s="127" t="s">
        <v>3287</v>
      </c>
      <c r="D8299" s="127">
        <v>1239.6399999999999</v>
      </c>
      <c r="E8299" s="127">
        <v>1</v>
      </c>
      <c r="F8299" s="127">
        <f>TRUNC(E8299*D8299,2)</f>
        <v>1239.6400000000001</v>
      </c>
      <c r="G8299" s="144"/>
    </row>
    <row r="8300" spans="1:7" x14ac:dyDescent="0.2">
      <c r="A8300" s="139">
        <v>1174</v>
      </c>
      <c r="B8300" s="138" t="s">
        <v>4045</v>
      </c>
      <c r="C8300" s="137" t="s">
        <v>3287</v>
      </c>
      <c r="D8300" s="137">
        <v>0.35</v>
      </c>
      <c r="E8300" s="137">
        <v>4.05</v>
      </c>
      <c r="F8300" s="127">
        <f>TRUNC(E8300*D8300,2)</f>
        <v>1.41</v>
      </c>
      <c r="G8300" s="144"/>
    </row>
    <row r="8301" spans="1:7" x14ac:dyDescent="0.2">
      <c r="A8301" s="311" t="s">
        <v>4125</v>
      </c>
      <c r="B8301" s="311"/>
      <c r="C8301" s="311"/>
      <c r="D8301" s="311"/>
      <c r="E8301" s="311"/>
      <c r="F8301" s="165">
        <f>SUM(F8299:F8300)</f>
        <v>1241.0500000000002</v>
      </c>
      <c r="G8301" s="144"/>
    </row>
    <row r="8302" spans="1:7" x14ac:dyDescent="0.2">
      <c r="G8302" s="144"/>
    </row>
    <row r="8303" spans="1:7" x14ac:dyDescent="0.2">
      <c r="A8303" s="312" t="s">
        <v>4124</v>
      </c>
      <c r="B8303" s="312"/>
      <c r="C8303" s="312"/>
      <c r="D8303" s="312"/>
      <c r="E8303" s="312"/>
      <c r="F8303" s="173">
        <f>F8301+G8296</f>
        <v>1245.7000000000003</v>
      </c>
      <c r="G8303" s="144"/>
    </row>
    <row r="8304" spans="1:7" ht="12.75" customHeight="1" x14ac:dyDescent="0.2">
      <c r="A8304" s="312" t="s">
        <v>4742</v>
      </c>
      <c r="B8304" s="312"/>
      <c r="C8304" s="312"/>
      <c r="D8304" s="312"/>
      <c r="E8304" s="313"/>
      <c r="F8304" s="180">
        <f>TRUNC('compos apresentar'!F8303*bdi!$D$19,2)</f>
        <v>253.37</v>
      </c>
      <c r="G8304" s="144"/>
    </row>
    <row r="8305" spans="1:7" x14ac:dyDescent="0.2">
      <c r="A8305" s="312" t="s">
        <v>4123</v>
      </c>
      <c r="B8305" s="312"/>
      <c r="C8305" s="312"/>
      <c r="D8305" s="312"/>
      <c r="E8305" s="312"/>
      <c r="F8305" s="179">
        <f>SUM(F8303:F8304)</f>
        <v>1499.0700000000002</v>
      </c>
      <c r="G8305" s="144"/>
    </row>
    <row r="8306" spans="1:7" x14ac:dyDescent="0.2">
      <c r="G8306" s="144"/>
    </row>
    <row r="8307" spans="1:7" x14ac:dyDescent="0.2">
      <c r="G8307" s="144"/>
    </row>
    <row r="8308" spans="1:7" ht="33.6" customHeight="1" x14ac:dyDescent="0.2">
      <c r="A8308" s="316" t="s">
        <v>4356</v>
      </c>
      <c r="B8308" s="316"/>
      <c r="C8308" s="316"/>
      <c r="D8308" s="316"/>
      <c r="E8308" s="316"/>
      <c r="F8308" s="316"/>
      <c r="G8308" s="175" t="s">
        <v>4131</v>
      </c>
    </row>
    <row r="8309" spans="1:7" x14ac:dyDescent="0.2">
      <c r="G8309" s="144"/>
    </row>
    <row r="8310" spans="1:7" ht="21" x14ac:dyDescent="0.2">
      <c r="A8310" s="175" t="s">
        <v>4118</v>
      </c>
      <c r="B8310" s="174" t="s">
        <v>4117</v>
      </c>
      <c r="C8310" s="171" t="s">
        <v>4114</v>
      </c>
      <c r="D8310" s="171" t="s">
        <v>4113</v>
      </c>
      <c r="E8310" s="171" t="s">
        <v>4112</v>
      </c>
      <c r="F8310" s="182" t="s">
        <v>4116</v>
      </c>
      <c r="G8310" s="181" t="s">
        <v>4115</v>
      </c>
    </row>
    <row r="8311" spans="1:7" x14ac:dyDescent="0.2">
      <c r="A8311" s="162">
        <v>8</v>
      </c>
      <c r="B8311" s="128" t="s">
        <v>4141</v>
      </c>
      <c r="C8311" s="152">
        <v>5.65</v>
      </c>
      <c r="D8311" s="152">
        <v>12.31</v>
      </c>
      <c r="E8311" s="83">
        <v>117.99</v>
      </c>
      <c r="F8311" s="127">
        <v>0.17299999999999999</v>
      </c>
      <c r="G8311" s="161">
        <f>TRUNC(F8311*D8311,2)</f>
        <v>2.12</v>
      </c>
    </row>
    <row r="8312" spans="1:7" x14ac:dyDescent="0.2">
      <c r="A8312" s="149">
        <v>10</v>
      </c>
      <c r="B8312" s="138" t="s">
        <v>4143</v>
      </c>
      <c r="C8312" s="148">
        <v>8.56</v>
      </c>
      <c r="D8312" s="148">
        <v>18.649999999999999</v>
      </c>
      <c r="E8312" s="83">
        <v>117.99</v>
      </c>
      <c r="F8312" s="137">
        <v>2.47E-2</v>
      </c>
      <c r="G8312" s="161">
        <f>TRUNC(F8312*D8312,2)</f>
        <v>0.46</v>
      </c>
    </row>
    <row r="8313" spans="1:7" x14ac:dyDescent="0.2">
      <c r="A8313" s="311" t="s">
        <v>4138</v>
      </c>
      <c r="B8313" s="311"/>
      <c r="C8313" s="311"/>
      <c r="D8313" s="311"/>
      <c r="E8313" s="311"/>
      <c r="F8313" s="311"/>
      <c r="G8313" s="155">
        <f>SUM(G8311:G8312)</f>
        <v>2.58</v>
      </c>
    </row>
    <row r="8314" spans="1:7" x14ac:dyDescent="0.2">
      <c r="G8314" s="144"/>
    </row>
    <row r="8315" spans="1:7" ht="21" x14ac:dyDescent="0.2">
      <c r="A8315" s="175" t="s">
        <v>4118</v>
      </c>
      <c r="B8315" s="174" t="s">
        <v>4130</v>
      </c>
      <c r="C8315" s="171" t="s">
        <v>4129</v>
      </c>
      <c r="D8315" s="171" t="s">
        <v>4128</v>
      </c>
      <c r="E8315" s="171" t="s">
        <v>4116</v>
      </c>
      <c r="F8315" s="173" t="s">
        <v>4127</v>
      </c>
      <c r="G8315" s="144"/>
    </row>
    <row r="8316" spans="1:7" x14ac:dyDescent="0.2">
      <c r="A8316" s="129">
        <v>2133</v>
      </c>
      <c r="B8316" s="128" t="s">
        <v>3629</v>
      </c>
      <c r="C8316" s="127" t="s">
        <v>3290</v>
      </c>
      <c r="D8316" s="127">
        <v>24.66</v>
      </c>
      <c r="E8316" s="127">
        <v>2.4022000000000001</v>
      </c>
      <c r="F8316" s="127">
        <f t="shared" ref="F8316:F8323" si="74">TRUNC(E8316*D8316,2)</f>
        <v>59.23</v>
      </c>
      <c r="G8316" s="144"/>
    </row>
    <row r="8317" spans="1:7" x14ac:dyDescent="0.2">
      <c r="A8317" s="139">
        <v>1374</v>
      </c>
      <c r="B8317" s="138" t="s">
        <v>4015</v>
      </c>
      <c r="C8317" s="137" t="s">
        <v>3292</v>
      </c>
      <c r="D8317" s="137">
        <v>5.84</v>
      </c>
      <c r="E8317" s="137">
        <v>5.1400000000000001E-2</v>
      </c>
      <c r="F8317" s="127">
        <f t="shared" si="74"/>
        <v>0.3</v>
      </c>
      <c r="G8317" s="144"/>
    </row>
    <row r="8318" spans="1:7" x14ac:dyDescent="0.2">
      <c r="A8318" s="139">
        <v>1862</v>
      </c>
      <c r="B8318" s="138" t="s">
        <v>3489</v>
      </c>
      <c r="C8318" s="137" t="s">
        <v>3292</v>
      </c>
      <c r="D8318" s="137">
        <v>23.26</v>
      </c>
      <c r="E8318" s="137">
        <v>1.15E-2</v>
      </c>
      <c r="F8318" s="127">
        <f t="shared" si="74"/>
        <v>0.26</v>
      </c>
      <c r="G8318" s="144"/>
    </row>
    <row r="8319" spans="1:7" x14ac:dyDescent="0.2">
      <c r="A8319" s="139">
        <v>1968</v>
      </c>
      <c r="B8319" s="138" t="s">
        <v>3297</v>
      </c>
      <c r="C8319" s="137" t="s">
        <v>3290</v>
      </c>
      <c r="D8319" s="137">
        <v>6.58</v>
      </c>
      <c r="E8319" s="137">
        <v>1.27</v>
      </c>
      <c r="F8319" s="127">
        <f t="shared" si="74"/>
        <v>8.35</v>
      </c>
      <c r="G8319" s="144"/>
    </row>
    <row r="8320" spans="1:7" x14ac:dyDescent="0.2">
      <c r="A8320" s="139">
        <v>2491</v>
      </c>
      <c r="B8320" s="138" t="s">
        <v>3303</v>
      </c>
      <c r="C8320" s="137" t="s">
        <v>3287</v>
      </c>
      <c r="D8320" s="137">
        <v>0.95</v>
      </c>
      <c r="E8320" s="137">
        <v>1.19</v>
      </c>
      <c r="F8320" s="127">
        <f t="shared" si="74"/>
        <v>1.1299999999999999</v>
      </c>
      <c r="G8320" s="144"/>
    </row>
    <row r="8321" spans="1:7" x14ac:dyDescent="0.2">
      <c r="A8321" s="139">
        <v>1893</v>
      </c>
      <c r="B8321" s="138" t="s">
        <v>3803</v>
      </c>
      <c r="C8321" s="137" t="s">
        <v>3287</v>
      </c>
      <c r="D8321" s="137">
        <v>1.93</v>
      </c>
      <c r="E8321" s="137">
        <v>1.3340000000000001</v>
      </c>
      <c r="F8321" s="127">
        <f t="shared" si="74"/>
        <v>2.57</v>
      </c>
      <c r="G8321" s="144"/>
    </row>
    <row r="8322" spans="1:7" x14ac:dyDescent="0.2">
      <c r="A8322" s="139">
        <v>1890</v>
      </c>
      <c r="B8322" s="138" t="s">
        <v>3782</v>
      </c>
      <c r="C8322" s="137" t="s">
        <v>3294</v>
      </c>
      <c r="D8322" s="137">
        <v>262.57</v>
      </c>
      <c r="E8322" s="137">
        <v>1.024</v>
      </c>
      <c r="F8322" s="127">
        <f t="shared" si="74"/>
        <v>268.87</v>
      </c>
      <c r="G8322" s="144"/>
    </row>
    <row r="8323" spans="1:7" x14ac:dyDescent="0.2">
      <c r="A8323" s="139">
        <v>1215</v>
      </c>
      <c r="B8323" s="138" t="s">
        <v>4134</v>
      </c>
      <c r="C8323" s="137" t="s">
        <v>3292</v>
      </c>
      <c r="D8323" s="137">
        <v>0.54</v>
      </c>
      <c r="E8323" s="137">
        <v>2.6640000000000001</v>
      </c>
      <c r="F8323" s="127">
        <f t="shared" si="74"/>
        <v>1.43</v>
      </c>
      <c r="G8323" s="144"/>
    </row>
    <row r="8324" spans="1:7" x14ac:dyDescent="0.2">
      <c r="A8324" s="311" t="s">
        <v>4125</v>
      </c>
      <c r="B8324" s="311"/>
      <c r="C8324" s="311"/>
      <c r="D8324" s="311"/>
      <c r="E8324" s="311"/>
      <c r="F8324" s="165">
        <f>SUM(F8316:F8323)</f>
        <v>342.14</v>
      </c>
      <c r="G8324" s="144"/>
    </row>
    <row r="8325" spans="1:7" x14ac:dyDescent="0.2">
      <c r="G8325" s="144"/>
    </row>
    <row r="8326" spans="1:7" x14ac:dyDescent="0.2">
      <c r="A8326" s="312" t="s">
        <v>4124</v>
      </c>
      <c r="B8326" s="312"/>
      <c r="C8326" s="312"/>
      <c r="D8326" s="312"/>
      <c r="E8326" s="312"/>
      <c r="F8326" s="173">
        <f>F8324+G8313</f>
        <v>344.71999999999997</v>
      </c>
      <c r="G8326" s="144"/>
    </row>
    <row r="8327" spans="1:7" ht="12.75" customHeight="1" x14ac:dyDescent="0.2">
      <c r="A8327" s="312" t="s">
        <v>4742</v>
      </c>
      <c r="B8327" s="312"/>
      <c r="C8327" s="312"/>
      <c r="D8327" s="312"/>
      <c r="E8327" s="313"/>
      <c r="F8327" s="180">
        <f>TRUNC('compos apresentar'!F8326*bdi!$D$19,2)</f>
        <v>70.11</v>
      </c>
      <c r="G8327" s="144"/>
    </row>
    <row r="8328" spans="1:7" x14ac:dyDescent="0.2">
      <c r="A8328" s="312" t="s">
        <v>4123</v>
      </c>
      <c r="B8328" s="312"/>
      <c r="C8328" s="312"/>
      <c r="D8328" s="312"/>
      <c r="E8328" s="312"/>
      <c r="F8328" s="179">
        <f>SUM(F8326:F8327)</f>
        <v>414.83</v>
      </c>
      <c r="G8328" s="144"/>
    </row>
    <row r="8329" spans="1:7" x14ac:dyDescent="0.2">
      <c r="G8329" s="144"/>
    </row>
    <row r="8330" spans="1:7" x14ac:dyDescent="0.2">
      <c r="G8330" s="144"/>
    </row>
    <row r="8331" spans="1:7" ht="31.5" customHeight="1" x14ac:dyDescent="0.2">
      <c r="A8331" s="196" t="s">
        <v>1754</v>
      </c>
      <c r="B8331" s="315" t="s">
        <v>4355</v>
      </c>
      <c r="C8331" s="315"/>
      <c r="D8331" s="315"/>
      <c r="E8331" s="315"/>
      <c r="F8331" s="315"/>
      <c r="G8331" s="183" t="s">
        <v>230</v>
      </c>
    </row>
    <row r="8332" spans="1:7" x14ac:dyDescent="0.2">
      <c r="G8332" s="144"/>
    </row>
    <row r="8333" spans="1:7" ht="21" x14ac:dyDescent="0.2">
      <c r="A8333" s="175" t="s">
        <v>4118</v>
      </c>
      <c r="B8333" s="174" t="s">
        <v>4117</v>
      </c>
      <c r="C8333" s="171" t="s">
        <v>4114</v>
      </c>
      <c r="D8333" s="171" t="s">
        <v>4113</v>
      </c>
      <c r="E8333" s="171" t="s">
        <v>4112</v>
      </c>
      <c r="F8333" s="182" t="s">
        <v>4116</v>
      </c>
      <c r="G8333" s="181" t="s">
        <v>4115</v>
      </c>
    </row>
    <row r="8334" spans="1:7" x14ac:dyDescent="0.2">
      <c r="A8334" s="162">
        <v>5</v>
      </c>
      <c r="B8334" s="128" t="s">
        <v>4140</v>
      </c>
      <c r="C8334" s="148">
        <v>5.12</v>
      </c>
      <c r="D8334" s="148">
        <v>11.16</v>
      </c>
      <c r="E8334" s="83">
        <v>117.99</v>
      </c>
      <c r="F8334" s="141">
        <v>8.8999999999999996E-2</v>
      </c>
      <c r="G8334" s="161">
        <f>TRUNC(F8334*D8334,2)</f>
        <v>0.99</v>
      </c>
    </row>
    <row r="8335" spans="1:7" x14ac:dyDescent="0.2">
      <c r="A8335" s="311" t="s">
        <v>4138</v>
      </c>
      <c r="B8335" s="311"/>
      <c r="C8335" s="311"/>
      <c r="D8335" s="311"/>
      <c r="E8335" s="311"/>
      <c r="F8335" s="311"/>
      <c r="G8335" s="155">
        <f>SUM(G8334)</f>
        <v>0.99</v>
      </c>
    </row>
    <row r="8336" spans="1:7" x14ac:dyDescent="0.2">
      <c r="G8336" s="144"/>
    </row>
    <row r="8337" spans="1:7" ht="21" x14ac:dyDescent="0.2">
      <c r="A8337" s="175" t="s">
        <v>4118</v>
      </c>
      <c r="B8337" s="174" t="s">
        <v>4130</v>
      </c>
      <c r="C8337" s="171" t="s">
        <v>4129</v>
      </c>
      <c r="D8337" s="171" t="s">
        <v>4128</v>
      </c>
      <c r="E8337" s="171" t="s">
        <v>4116</v>
      </c>
      <c r="F8337" s="173" t="s">
        <v>4127</v>
      </c>
      <c r="G8337" s="144"/>
    </row>
    <row r="8338" spans="1:7" x14ac:dyDescent="0.2">
      <c r="A8338" s="143">
        <v>3070</v>
      </c>
      <c r="B8338" s="131" t="s">
        <v>414</v>
      </c>
      <c r="C8338" s="127" t="s">
        <v>3287</v>
      </c>
      <c r="D8338" s="127">
        <v>0.14000000000000001</v>
      </c>
      <c r="E8338" s="141">
        <v>2</v>
      </c>
      <c r="F8338" s="127">
        <f>TRUNC(E8338*D8338,2)</f>
        <v>0.28000000000000003</v>
      </c>
      <c r="G8338" s="144"/>
    </row>
    <row r="8339" spans="1:7" x14ac:dyDescent="0.2">
      <c r="A8339" s="142">
        <v>3393</v>
      </c>
      <c r="B8339" s="134" t="s">
        <v>485</v>
      </c>
      <c r="C8339" s="137" t="s">
        <v>3287</v>
      </c>
      <c r="D8339" s="127">
        <v>0.1</v>
      </c>
      <c r="E8339" s="153">
        <v>2</v>
      </c>
      <c r="F8339" s="127">
        <f>TRUNC(E8339*D8339,2)</f>
        <v>0.2</v>
      </c>
      <c r="G8339" s="144"/>
    </row>
    <row r="8340" spans="1:7" ht="45" x14ac:dyDescent="0.2">
      <c r="A8340" s="160">
        <v>37556</v>
      </c>
      <c r="B8340" s="134" t="s">
        <v>3781</v>
      </c>
      <c r="C8340" s="137" t="s">
        <v>3287</v>
      </c>
      <c r="D8340" s="159">
        <v>25.49</v>
      </c>
      <c r="E8340" s="137">
        <v>1</v>
      </c>
      <c r="F8340" s="127">
        <f>TRUNC(E8340*D8340,2)</f>
        <v>25.49</v>
      </c>
      <c r="G8340" s="144"/>
    </row>
    <row r="8341" spans="1:7" x14ac:dyDescent="0.2">
      <c r="A8341" s="311" t="s">
        <v>4125</v>
      </c>
      <c r="B8341" s="311"/>
      <c r="C8341" s="311"/>
      <c r="D8341" s="311"/>
      <c r="E8341" s="311"/>
      <c r="F8341" s="165">
        <f>SUM(F8338:F8340)</f>
        <v>25.97</v>
      </c>
      <c r="G8341" s="144"/>
    </row>
    <row r="8342" spans="1:7" x14ac:dyDescent="0.2">
      <c r="G8342" s="144"/>
    </row>
    <row r="8343" spans="1:7" x14ac:dyDescent="0.2">
      <c r="A8343" s="312" t="s">
        <v>4124</v>
      </c>
      <c r="B8343" s="312"/>
      <c r="C8343" s="312"/>
      <c r="D8343" s="312"/>
      <c r="E8343" s="312"/>
      <c r="F8343" s="173">
        <f>F8341+G8335</f>
        <v>26.959999999999997</v>
      </c>
      <c r="G8343" s="144"/>
    </row>
    <row r="8344" spans="1:7" ht="12.75" customHeight="1" x14ac:dyDescent="0.2">
      <c r="A8344" s="312" t="s">
        <v>4742</v>
      </c>
      <c r="B8344" s="312"/>
      <c r="C8344" s="312"/>
      <c r="D8344" s="312"/>
      <c r="E8344" s="313"/>
      <c r="F8344" s="180">
        <f>TRUNC('compos apresentar'!F8343*bdi!$D$19,2)</f>
        <v>5.48</v>
      </c>
      <c r="G8344" s="144"/>
    </row>
    <row r="8345" spans="1:7" x14ac:dyDescent="0.2">
      <c r="A8345" s="312" t="s">
        <v>4123</v>
      </c>
      <c r="B8345" s="312"/>
      <c r="C8345" s="312"/>
      <c r="D8345" s="312"/>
      <c r="E8345" s="312"/>
      <c r="F8345" s="179">
        <f>SUM(F8343:F8344)</f>
        <v>32.44</v>
      </c>
      <c r="G8345" s="144"/>
    </row>
    <row r="8346" spans="1:7" x14ac:dyDescent="0.2">
      <c r="A8346" s="178"/>
      <c r="B8346" s="178"/>
      <c r="C8346" s="178"/>
      <c r="D8346" s="178"/>
      <c r="E8346" s="178"/>
      <c r="F8346" s="178"/>
      <c r="G8346" s="144"/>
    </row>
    <row r="8347" spans="1:7" ht="21" x14ac:dyDescent="0.2">
      <c r="A8347" s="196" t="s">
        <v>1757</v>
      </c>
      <c r="B8347" s="315" t="s">
        <v>4354</v>
      </c>
      <c r="C8347" s="315"/>
      <c r="D8347" s="315"/>
      <c r="E8347" s="315"/>
      <c r="F8347" s="315"/>
      <c r="G8347" s="183" t="s">
        <v>230</v>
      </c>
    </row>
    <row r="8348" spans="1:7" x14ac:dyDescent="0.2">
      <c r="G8348" s="144"/>
    </row>
    <row r="8349" spans="1:7" ht="21" x14ac:dyDescent="0.2">
      <c r="A8349" s="175" t="s">
        <v>4118</v>
      </c>
      <c r="B8349" s="174" t="s">
        <v>4117</v>
      </c>
      <c r="C8349" s="171" t="s">
        <v>4114</v>
      </c>
      <c r="D8349" s="171" t="s">
        <v>4113</v>
      </c>
      <c r="E8349" s="171" t="s">
        <v>4112</v>
      </c>
      <c r="F8349" s="182" t="s">
        <v>4116</v>
      </c>
      <c r="G8349" s="181" t="s">
        <v>4115</v>
      </c>
    </row>
    <row r="8350" spans="1:7" x14ac:dyDescent="0.2">
      <c r="A8350" s="162">
        <v>5</v>
      </c>
      <c r="B8350" s="128" t="s">
        <v>4140</v>
      </c>
      <c r="C8350" s="148">
        <v>5.12</v>
      </c>
      <c r="D8350" s="148">
        <v>11.16</v>
      </c>
      <c r="E8350" s="83">
        <v>117.99</v>
      </c>
      <c r="F8350" s="141">
        <v>8.8999999999999996E-2</v>
      </c>
      <c r="G8350" s="161">
        <f>TRUNC(F8350*D8350,2)</f>
        <v>0.99</v>
      </c>
    </row>
    <row r="8351" spans="1:7" x14ac:dyDescent="0.2">
      <c r="A8351" s="311" t="s">
        <v>4138</v>
      </c>
      <c r="B8351" s="311"/>
      <c r="C8351" s="311"/>
      <c r="D8351" s="311"/>
      <c r="E8351" s="311"/>
      <c r="F8351" s="311"/>
      <c r="G8351" s="155">
        <f>SUM(G8350)</f>
        <v>0.99</v>
      </c>
    </row>
    <row r="8352" spans="1:7" x14ac:dyDescent="0.2">
      <c r="G8352" s="144"/>
    </row>
    <row r="8353" spans="1:7" ht="21" x14ac:dyDescent="0.2">
      <c r="A8353" s="175" t="s">
        <v>4118</v>
      </c>
      <c r="B8353" s="174" t="s">
        <v>4130</v>
      </c>
      <c r="C8353" s="171" t="s">
        <v>4129</v>
      </c>
      <c r="D8353" s="171" t="s">
        <v>4128</v>
      </c>
      <c r="E8353" s="171" t="s">
        <v>4116</v>
      </c>
      <c r="F8353" s="173" t="s">
        <v>4127</v>
      </c>
      <c r="G8353" s="144"/>
    </row>
    <row r="8354" spans="1:7" x14ac:dyDescent="0.2">
      <c r="A8354" s="143">
        <v>3070</v>
      </c>
      <c r="B8354" s="131" t="s">
        <v>414</v>
      </c>
      <c r="C8354" s="127" t="s">
        <v>3287</v>
      </c>
      <c r="D8354" s="127">
        <v>0.14000000000000001</v>
      </c>
      <c r="E8354" s="141">
        <v>2</v>
      </c>
      <c r="F8354" s="127">
        <f>TRUNC(E8354*D8354,2)</f>
        <v>0.28000000000000003</v>
      </c>
      <c r="G8354" s="144"/>
    </row>
    <row r="8355" spans="1:7" x14ac:dyDescent="0.2">
      <c r="A8355" s="142">
        <v>3393</v>
      </c>
      <c r="B8355" s="134" t="s">
        <v>485</v>
      </c>
      <c r="C8355" s="137" t="s">
        <v>3287</v>
      </c>
      <c r="D8355" s="127">
        <v>0.1</v>
      </c>
      <c r="E8355" s="153">
        <v>2</v>
      </c>
      <c r="F8355" s="127">
        <f>TRUNC(E8355*D8355,2)</f>
        <v>0.2</v>
      </c>
      <c r="G8355" s="144"/>
    </row>
    <row r="8356" spans="1:7" ht="45" x14ac:dyDescent="0.2">
      <c r="A8356" s="160">
        <v>37556</v>
      </c>
      <c r="B8356" s="134" t="s">
        <v>3781</v>
      </c>
      <c r="C8356" s="137" t="s">
        <v>3287</v>
      </c>
      <c r="D8356" s="159">
        <v>25.49</v>
      </c>
      <c r="E8356" s="137">
        <v>1</v>
      </c>
      <c r="F8356" s="127">
        <f>TRUNC(E8356*D8356,2)</f>
        <v>25.49</v>
      </c>
      <c r="G8356" s="144"/>
    </row>
    <row r="8357" spans="1:7" x14ac:dyDescent="0.2">
      <c r="A8357" s="311" t="s">
        <v>4125</v>
      </c>
      <c r="B8357" s="311"/>
      <c r="C8357" s="311"/>
      <c r="D8357" s="311"/>
      <c r="E8357" s="311"/>
      <c r="F8357" s="165">
        <f>SUM(F8354:F8356)</f>
        <v>25.97</v>
      </c>
      <c r="G8357" s="144"/>
    </row>
    <row r="8358" spans="1:7" x14ac:dyDescent="0.2">
      <c r="G8358" s="144"/>
    </row>
    <row r="8359" spans="1:7" x14ac:dyDescent="0.2">
      <c r="A8359" s="312" t="s">
        <v>4124</v>
      </c>
      <c r="B8359" s="312"/>
      <c r="C8359" s="312"/>
      <c r="D8359" s="312"/>
      <c r="E8359" s="312"/>
      <c r="F8359" s="173">
        <f>F8357+G8351</f>
        <v>26.959999999999997</v>
      </c>
      <c r="G8359" s="144"/>
    </row>
    <row r="8360" spans="1:7" ht="12.75" customHeight="1" x14ac:dyDescent="0.2">
      <c r="A8360" s="312" t="s">
        <v>4742</v>
      </c>
      <c r="B8360" s="312"/>
      <c r="C8360" s="312"/>
      <c r="D8360" s="312"/>
      <c r="E8360" s="313"/>
      <c r="F8360" s="180">
        <f>TRUNC('compos apresentar'!F8359*bdi!$D$19,2)</f>
        <v>5.48</v>
      </c>
      <c r="G8360" s="144"/>
    </row>
    <row r="8361" spans="1:7" x14ac:dyDescent="0.2">
      <c r="A8361" s="312" t="s">
        <v>4123</v>
      </c>
      <c r="B8361" s="312"/>
      <c r="C8361" s="312"/>
      <c r="D8361" s="312"/>
      <c r="E8361" s="312"/>
      <c r="F8361" s="179">
        <f>SUM(F8359:F8360)</f>
        <v>32.44</v>
      </c>
      <c r="G8361" s="144"/>
    </row>
    <row r="8362" spans="1:7" x14ac:dyDescent="0.2">
      <c r="A8362" s="178"/>
      <c r="B8362" s="178"/>
      <c r="C8362" s="178"/>
      <c r="D8362" s="178"/>
      <c r="E8362" s="178"/>
      <c r="F8362" s="178"/>
      <c r="G8362" s="144"/>
    </row>
    <row r="8363" spans="1:7" ht="31.5" customHeight="1" x14ac:dyDescent="0.2">
      <c r="A8363" s="196" t="s">
        <v>1863</v>
      </c>
      <c r="B8363" s="315" t="s">
        <v>4353</v>
      </c>
      <c r="C8363" s="315"/>
      <c r="D8363" s="315"/>
      <c r="E8363" s="315"/>
      <c r="F8363" s="315"/>
      <c r="G8363" s="183" t="s">
        <v>230</v>
      </c>
    </row>
    <row r="8364" spans="1:7" x14ac:dyDescent="0.2">
      <c r="G8364" s="144"/>
    </row>
    <row r="8365" spans="1:7" ht="21" x14ac:dyDescent="0.2">
      <c r="A8365" s="175" t="s">
        <v>4118</v>
      </c>
      <c r="B8365" s="174" t="s">
        <v>4117</v>
      </c>
      <c r="C8365" s="171" t="s">
        <v>4114</v>
      </c>
      <c r="D8365" s="171" t="s">
        <v>4113</v>
      </c>
      <c r="E8365" s="171" t="s">
        <v>4112</v>
      </c>
      <c r="F8365" s="182" t="s">
        <v>4116</v>
      </c>
      <c r="G8365" s="181" t="s">
        <v>4115</v>
      </c>
    </row>
    <row r="8366" spans="1:7" x14ac:dyDescent="0.2">
      <c r="A8366" s="162">
        <v>5</v>
      </c>
      <c r="B8366" s="128" t="s">
        <v>4140</v>
      </c>
      <c r="C8366" s="148">
        <v>5.12</v>
      </c>
      <c r="D8366" s="148">
        <v>11.16</v>
      </c>
      <c r="E8366" s="83">
        <v>117.99</v>
      </c>
      <c r="F8366" s="141">
        <v>8.8999999999999996E-2</v>
      </c>
      <c r="G8366" s="161">
        <f>TRUNC(F8366*D8366,2)</f>
        <v>0.99</v>
      </c>
    </row>
    <row r="8367" spans="1:7" x14ac:dyDescent="0.2">
      <c r="A8367" s="311" t="s">
        <v>4138</v>
      </c>
      <c r="B8367" s="311"/>
      <c r="C8367" s="311"/>
      <c r="D8367" s="311"/>
      <c r="E8367" s="311"/>
      <c r="F8367" s="311"/>
      <c r="G8367" s="155">
        <f>SUM(G8366)</f>
        <v>0.99</v>
      </c>
    </row>
    <row r="8368" spans="1:7" x14ac:dyDescent="0.2">
      <c r="G8368" s="144"/>
    </row>
    <row r="8369" spans="1:7" ht="21" x14ac:dyDescent="0.2">
      <c r="A8369" s="175" t="s">
        <v>4118</v>
      </c>
      <c r="B8369" s="174" t="s">
        <v>4130</v>
      </c>
      <c r="C8369" s="171" t="s">
        <v>4129</v>
      </c>
      <c r="D8369" s="171" t="s">
        <v>4128</v>
      </c>
      <c r="E8369" s="171" t="s">
        <v>4116</v>
      </c>
      <c r="F8369" s="173" t="s">
        <v>4127</v>
      </c>
      <c r="G8369" s="144"/>
    </row>
    <row r="8370" spans="1:7" x14ac:dyDescent="0.2">
      <c r="A8370" s="143">
        <v>3070</v>
      </c>
      <c r="B8370" s="131" t="s">
        <v>414</v>
      </c>
      <c r="C8370" s="127" t="s">
        <v>3287</v>
      </c>
      <c r="D8370" s="127">
        <v>0.14000000000000001</v>
      </c>
      <c r="E8370" s="141">
        <v>2</v>
      </c>
      <c r="F8370" s="127">
        <f>TRUNC(E8370*D8370,2)</f>
        <v>0.28000000000000003</v>
      </c>
      <c r="G8370" s="144"/>
    </row>
    <row r="8371" spans="1:7" x14ac:dyDescent="0.2">
      <c r="A8371" s="142">
        <v>3393</v>
      </c>
      <c r="B8371" s="134" t="s">
        <v>485</v>
      </c>
      <c r="C8371" s="137" t="s">
        <v>3287</v>
      </c>
      <c r="D8371" s="127">
        <v>0.1</v>
      </c>
      <c r="E8371" s="153">
        <v>2</v>
      </c>
      <c r="F8371" s="127">
        <f>TRUNC(E8371*D8371,2)</f>
        <v>0.2</v>
      </c>
      <c r="G8371" s="144"/>
    </row>
    <row r="8372" spans="1:7" ht="56.25" x14ac:dyDescent="0.2">
      <c r="A8372" s="160">
        <v>37559</v>
      </c>
      <c r="B8372" s="134" t="s">
        <v>3780</v>
      </c>
      <c r="C8372" s="137" t="s">
        <v>3287</v>
      </c>
      <c r="D8372" s="159">
        <v>31.25</v>
      </c>
      <c r="E8372" s="159">
        <v>1</v>
      </c>
      <c r="F8372" s="127">
        <f>TRUNC(E8372*D8372,2)</f>
        <v>31.25</v>
      </c>
      <c r="G8372" s="144"/>
    </row>
    <row r="8373" spans="1:7" x14ac:dyDescent="0.2">
      <c r="A8373" s="311" t="s">
        <v>4125</v>
      </c>
      <c r="B8373" s="311"/>
      <c r="C8373" s="311"/>
      <c r="D8373" s="311"/>
      <c r="E8373" s="311"/>
      <c r="F8373" s="165">
        <f>SUM(F8370:F8372)</f>
        <v>31.73</v>
      </c>
      <c r="G8373" s="144"/>
    </row>
    <row r="8374" spans="1:7" x14ac:dyDescent="0.2">
      <c r="G8374" s="144"/>
    </row>
    <row r="8375" spans="1:7" x14ac:dyDescent="0.2">
      <c r="A8375" s="312" t="s">
        <v>4124</v>
      </c>
      <c r="B8375" s="312"/>
      <c r="C8375" s="312"/>
      <c r="D8375" s="312"/>
      <c r="E8375" s="312"/>
      <c r="F8375" s="173">
        <f>F8373+G8367</f>
        <v>32.72</v>
      </c>
      <c r="G8375" s="144"/>
    </row>
    <row r="8376" spans="1:7" ht="12.75" customHeight="1" x14ac:dyDescent="0.2">
      <c r="A8376" s="312" t="s">
        <v>4742</v>
      </c>
      <c r="B8376" s="312"/>
      <c r="C8376" s="312"/>
      <c r="D8376" s="312"/>
      <c r="E8376" s="313"/>
      <c r="F8376" s="180">
        <f>TRUNC('compos apresentar'!F8375*bdi!$D$19,2)</f>
        <v>6.65</v>
      </c>
      <c r="G8376" s="144"/>
    </row>
    <row r="8377" spans="1:7" x14ac:dyDescent="0.2">
      <c r="A8377" s="312" t="s">
        <v>4123</v>
      </c>
      <c r="B8377" s="312"/>
      <c r="C8377" s="312"/>
      <c r="D8377" s="312"/>
      <c r="E8377" s="312"/>
      <c r="F8377" s="179">
        <f>SUM(F8375:F8376)</f>
        <v>39.369999999999997</v>
      </c>
      <c r="G8377" s="144"/>
    </row>
    <row r="8378" spans="1:7" x14ac:dyDescent="0.2">
      <c r="A8378" s="178"/>
      <c r="B8378" s="178"/>
      <c r="C8378" s="178"/>
      <c r="D8378" s="178"/>
      <c r="E8378" s="178"/>
      <c r="F8378" s="178"/>
      <c r="G8378" s="144"/>
    </row>
    <row r="8379" spans="1:7" ht="21" x14ac:dyDescent="0.2">
      <c r="A8379" s="196" t="s">
        <v>1866</v>
      </c>
      <c r="B8379" s="315" t="s">
        <v>4352</v>
      </c>
      <c r="C8379" s="315"/>
      <c r="D8379" s="315"/>
      <c r="E8379" s="315"/>
      <c r="F8379" s="315"/>
      <c r="G8379" s="183" t="s">
        <v>230</v>
      </c>
    </row>
    <row r="8380" spans="1:7" x14ac:dyDescent="0.2">
      <c r="G8380" s="144"/>
    </row>
    <row r="8381" spans="1:7" ht="21" x14ac:dyDescent="0.2">
      <c r="A8381" s="175" t="s">
        <v>4118</v>
      </c>
      <c r="B8381" s="174" t="s">
        <v>4117</v>
      </c>
      <c r="C8381" s="171" t="s">
        <v>4114</v>
      </c>
      <c r="D8381" s="171" t="s">
        <v>4113</v>
      </c>
      <c r="E8381" s="171" t="s">
        <v>4112</v>
      </c>
      <c r="F8381" s="182" t="s">
        <v>4116</v>
      </c>
      <c r="G8381" s="181" t="s">
        <v>4115</v>
      </c>
    </row>
    <row r="8382" spans="1:7" x14ac:dyDescent="0.2">
      <c r="A8382" s="162">
        <v>5</v>
      </c>
      <c r="B8382" s="128" t="s">
        <v>4140</v>
      </c>
      <c r="C8382" s="148">
        <v>5.12</v>
      </c>
      <c r="D8382" s="148">
        <v>11.16</v>
      </c>
      <c r="E8382" s="83">
        <v>117.99</v>
      </c>
      <c r="F8382" s="141">
        <v>8.8999999999999996E-2</v>
      </c>
      <c r="G8382" s="161">
        <f>TRUNC(F8382*D8382,2)</f>
        <v>0.99</v>
      </c>
    </row>
    <row r="8383" spans="1:7" x14ac:dyDescent="0.2">
      <c r="A8383" s="311" t="s">
        <v>4138</v>
      </c>
      <c r="B8383" s="311"/>
      <c r="C8383" s="311"/>
      <c r="D8383" s="311"/>
      <c r="E8383" s="311"/>
      <c r="F8383" s="311"/>
      <c r="G8383" s="155">
        <f>SUM(G8382)</f>
        <v>0.99</v>
      </c>
    </row>
    <row r="8384" spans="1:7" x14ac:dyDescent="0.2">
      <c r="G8384" s="144"/>
    </row>
    <row r="8385" spans="1:7" ht="21" x14ac:dyDescent="0.2">
      <c r="A8385" s="175" t="s">
        <v>4118</v>
      </c>
      <c r="B8385" s="174" t="s">
        <v>4130</v>
      </c>
      <c r="C8385" s="171" t="s">
        <v>4129</v>
      </c>
      <c r="D8385" s="171" t="s">
        <v>4128</v>
      </c>
      <c r="E8385" s="171" t="s">
        <v>4116</v>
      </c>
      <c r="F8385" s="173" t="s">
        <v>4127</v>
      </c>
      <c r="G8385" s="144"/>
    </row>
    <row r="8386" spans="1:7" x14ac:dyDescent="0.2">
      <c r="A8386" s="143">
        <v>3070</v>
      </c>
      <c r="B8386" s="131" t="s">
        <v>414</v>
      </c>
      <c r="C8386" s="127" t="s">
        <v>3287</v>
      </c>
      <c r="D8386" s="127">
        <v>0.14000000000000001</v>
      </c>
      <c r="E8386" s="141">
        <v>2</v>
      </c>
      <c r="F8386" s="127">
        <f>TRUNC(E8386*D8386,2)</f>
        <v>0.28000000000000003</v>
      </c>
      <c r="G8386" s="144"/>
    </row>
    <row r="8387" spans="1:7" x14ac:dyDescent="0.2">
      <c r="A8387" s="142">
        <v>3393</v>
      </c>
      <c r="B8387" s="134" t="s">
        <v>485</v>
      </c>
      <c r="C8387" s="137" t="s">
        <v>3287</v>
      </c>
      <c r="D8387" s="127">
        <v>0.1</v>
      </c>
      <c r="E8387" s="153">
        <v>2</v>
      </c>
      <c r="F8387" s="127">
        <f>TRUNC(E8387*D8387,2)</f>
        <v>0.2</v>
      </c>
      <c r="G8387" s="144"/>
    </row>
    <row r="8388" spans="1:7" ht="56.25" x14ac:dyDescent="0.2">
      <c r="A8388" s="160">
        <v>37559</v>
      </c>
      <c r="B8388" s="134" t="s">
        <v>3780</v>
      </c>
      <c r="C8388" s="137" t="s">
        <v>3287</v>
      </c>
      <c r="D8388" s="159">
        <v>31.25</v>
      </c>
      <c r="E8388" s="159">
        <v>1</v>
      </c>
      <c r="F8388" s="127">
        <f>TRUNC(E8388*D8388,2)</f>
        <v>31.25</v>
      </c>
      <c r="G8388" s="144"/>
    </row>
    <row r="8389" spans="1:7" x14ac:dyDescent="0.2">
      <c r="A8389" s="311" t="s">
        <v>4125</v>
      </c>
      <c r="B8389" s="311"/>
      <c r="C8389" s="311"/>
      <c r="D8389" s="311"/>
      <c r="E8389" s="311"/>
      <c r="F8389" s="165">
        <f>SUM(F8386:F8388)</f>
        <v>31.73</v>
      </c>
      <c r="G8389" s="144"/>
    </row>
    <row r="8390" spans="1:7" x14ac:dyDescent="0.2">
      <c r="G8390" s="144"/>
    </row>
    <row r="8391" spans="1:7" x14ac:dyDescent="0.2">
      <c r="A8391" s="312" t="s">
        <v>4124</v>
      </c>
      <c r="B8391" s="312"/>
      <c r="C8391" s="312"/>
      <c r="D8391" s="312"/>
      <c r="E8391" s="312"/>
      <c r="F8391" s="173">
        <f>F8389+G8383</f>
        <v>32.72</v>
      </c>
      <c r="G8391" s="144"/>
    </row>
    <row r="8392" spans="1:7" ht="12.75" customHeight="1" x14ac:dyDescent="0.2">
      <c r="A8392" s="312" t="s">
        <v>4742</v>
      </c>
      <c r="B8392" s="312"/>
      <c r="C8392" s="312"/>
      <c r="D8392" s="312"/>
      <c r="E8392" s="313"/>
      <c r="F8392" s="180">
        <f>TRUNC('compos apresentar'!F8391*bdi!$D$19,2)</f>
        <v>6.65</v>
      </c>
      <c r="G8392" s="144"/>
    </row>
    <row r="8393" spans="1:7" x14ac:dyDescent="0.2">
      <c r="A8393" s="312" t="s">
        <v>4123</v>
      </c>
      <c r="B8393" s="312"/>
      <c r="C8393" s="312"/>
      <c r="D8393" s="312"/>
      <c r="E8393" s="312"/>
      <c r="F8393" s="179">
        <f>SUM(F8391:F8392)</f>
        <v>39.369999999999997</v>
      </c>
      <c r="G8393" s="144"/>
    </row>
    <row r="8394" spans="1:7" x14ac:dyDescent="0.2">
      <c r="A8394" s="178"/>
      <c r="B8394" s="178"/>
      <c r="C8394" s="178"/>
      <c r="D8394" s="178"/>
      <c r="E8394" s="178"/>
      <c r="F8394" s="178"/>
      <c r="G8394" s="144"/>
    </row>
    <row r="8395" spans="1:7" ht="21" x14ac:dyDescent="0.2">
      <c r="A8395" s="196" t="s">
        <v>2761</v>
      </c>
      <c r="B8395" s="315" t="s">
        <v>2762</v>
      </c>
      <c r="C8395" s="315"/>
      <c r="D8395" s="315"/>
      <c r="E8395" s="315"/>
      <c r="F8395" s="315"/>
      <c r="G8395" s="183" t="s">
        <v>230</v>
      </c>
    </row>
    <row r="8396" spans="1:7" x14ac:dyDescent="0.2">
      <c r="G8396" s="144"/>
    </row>
    <row r="8397" spans="1:7" ht="21" x14ac:dyDescent="0.2">
      <c r="A8397" s="175" t="s">
        <v>4118</v>
      </c>
      <c r="B8397" s="174" t="s">
        <v>4117</v>
      </c>
      <c r="C8397" s="171" t="s">
        <v>4114</v>
      </c>
      <c r="D8397" s="171" t="s">
        <v>4113</v>
      </c>
      <c r="E8397" s="171" t="s">
        <v>4112</v>
      </c>
      <c r="F8397" s="182" t="s">
        <v>4116</v>
      </c>
      <c r="G8397" s="181" t="s">
        <v>4115</v>
      </c>
    </row>
    <row r="8398" spans="1:7" x14ac:dyDescent="0.2">
      <c r="A8398" s="162">
        <v>5</v>
      </c>
      <c r="B8398" s="128" t="s">
        <v>4140</v>
      </c>
      <c r="C8398" s="148">
        <v>5.12</v>
      </c>
      <c r="D8398" s="148">
        <v>11.16</v>
      </c>
      <c r="E8398" s="83">
        <v>117.99</v>
      </c>
      <c r="F8398" s="141">
        <v>8.8999999999999996E-2</v>
      </c>
      <c r="G8398" s="161">
        <f>TRUNC(F8398*D8398,2)</f>
        <v>0.99</v>
      </c>
    </row>
    <row r="8399" spans="1:7" x14ac:dyDescent="0.2">
      <c r="A8399" s="311" t="s">
        <v>4138</v>
      </c>
      <c r="B8399" s="311"/>
      <c r="C8399" s="311"/>
      <c r="D8399" s="311"/>
      <c r="E8399" s="311"/>
      <c r="F8399" s="311"/>
      <c r="G8399" s="155">
        <f>SUM(G8398)</f>
        <v>0.99</v>
      </c>
    </row>
    <row r="8400" spans="1:7" x14ac:dyDescent="0.2">
      <c r="G8400" s="144"/>
    </row>
    <row r="8401" spans="1:7" ht="21" x14ac:dyDescent="0.2">
      <c r="A8401" s="175" t="s">
        <v>4118</v>
      </c>
      <c r="B8401" s="174" t="s">
        <v>4130</v>
      </c>
      <c r="C8401" s="171" t="s">
        <v>4129</v>
      </c>
      <c r="D8401" s="171" t="s">
        <v>4128</v>
      </c>
      <c r="E8401" s="171" t="s">
        <v>4116</v>
      </c>
      <c r="F8401" s="173" t="s">
        <v>4127</v>
      </c>
      <c r="G8401" s="144"/>
    </row>
    <row r="8402" spans="1:7" x14ac:dyDescent="0.2">
      <c r="A8402" s="143">
        <v>3070</v>
      </c>
      <c r="B8402" s="131" t="s">
        <v>414</v>
      </c>
      <c r="C8402" s="127" t="s">
        <v>3287</v>
      </c>
      <c r="D8402" s="127">
        <v>0.14000000000000001</v>
      </c>
      <c r="E8402" s="141">
        <v>2</v>
      </c>
      <c r="F8402" s="127">
        <f>TRUNC(E8402*D8402,2)</f>
        <v>0.28000000000000003</v>
      </c>
      <c r="G8402" s="144"/>
    </row>
    <row r="8403" spans="1:7" x14ac:dyDescent="0.2">
      <c r="A8403" s="142">
        <v>3393</v>
      </c>
      <c r="B8403" s="134" t="s">
        <v>485</v>
      </c>
      <c r="C8403" s="137" t="s">
        <v>3287</v>
      </c>
      <c r="D8403" s="127">
        <v>0.1</v>
      </c>
      <c r="E8403" s="153">
        <v>2</v>
      </c>
      <c r="F8403" s="127">
        <f>TRUNC(E8403*D8403,2)</f>
        <v>0.2</v>
      </c>
      <c r="G8403" s="144"/>
    </row>
    <row r="8404" spans="1:7" ht="22.5" x14ac:dyDescent="0.2">
      <c r="A8404" s="160" t="s">
        <v>5129</v>
      </c>
      <c r="B8404" s="134" t="s">
        <v>5130</v>
      </c>
      <c r="C8404" s="137" t="s">
        <v>3287</v>
      </c>
      <c r="D8404" s="159">
        <v>23.11</v>
      </c>
      <c r="E8404" s="159">
        <v>1</v>
      </c>
      <c r="F8404" s="127">
        <f>TRUNC(E8404*D8404,2)</f>
        <v>23.11</v>
      </c>
      <c r="G8404" s="144"/>
    </row>
    <row r="8405" spans="1:7" x14ac:dyDescent="0.2">
      <c r="A8405" s="311" t="s">
        <v>4125</v>
      </c>
      <c r="B8405" s="311"/>
      <c r="C8405" s="311"/>
      <c r="D8405" s="311"/>
      <c r="E8405" s="311"/>
      <c r="F8405" s="165">
        <f>SUM(F8402:F8404)</f>
        <v>23.59</v>
      </c>
      <c r="G8405" s="144"/>
    </row>
    <row r="8406" spans="1:7" x14ac:dyDescent="0.2">
      <c r="G8406" s="144"/>
    </row>
    <row r="8407" spans="1:7" x14ac:dyDescent="0.2">
      <c r="A8407" s="312" t="s">
        <v>4124</v>
      </c>
      <c r="B8407" s="312"/>
      <c r="C8407" s="312"/>
      <c r="D8407" s="312"/>
      <c r="E8407" s="312"/>
      <c r="F8407" s="173">
        <f>F8405+G8399</f>
        <v>24.58</v>
      </c>
      <c r="G8407" s="144"/>
    </row>
    <row r="8408" spans="1:7" x14ac:dyDescent="0.2">
      <c r="A8408" s="312" t="s">
        <v>4742</v>
      </c>
      <c r="B8408" s="312"/>
      <c r="C8408" s="312"/>
      <c r="D8408" s="312"/>
      <c r="E8408" s="313"/>
      <c r="F8408" s="180">
        <f>TRUNC('compos apresentar'!F8407*bdi!$D$19,2)</f>
        <v>4.99</v>
      </c>
      <c r="G8408" s="144"/>
    </row>
    <row r="8409" spans="1:7" x14ac:dyDescent="0.2">
      <c r="A8409" s="312" t="s">
        <v>4123</v>
      </c>
      <c r="B8409" s="312"/>
      <c r="C8409" s="312"/>
      <c r="D8409" s="312"/>
      <c r="E8409" s="312"/>
      <c r="F8409" s="179">
        <f>SUM(F8407:F8408)</f>
        <v>29.57</v>
      </c>
      <c r="G8409" s="144"/>
    </row>
    <row r="8410" spans="1:7" x14ac:dyDescent="0.2">
      <c r="A8410" s="178"/>
      <c r="B8410" s="178"/>
      <c r="C8410" s="178"/>
      <c r="D8410" s="178"/>
      <c r="E8410" s="178"/>
      <c r="F8410" s="178"/>
      <c r="G8410" s="144"/>
    </row>
    <row r="8411" spans="1:7" x14ac:dyDescent="0.2">
      <c r="A8411" s="178"/>
      <c r="B8411" s="178"/>
      <c r="C8411" s="178"/>
      <c r="D8411" s="178"/>
      <c r="E8411" s="178"/>
      <c r="F8411" s="178"/>
      <c r="G8411" s="144"/>
    </row>
    <row r="8412" spans="1:7" ht="21" x14ac:dyDescent="0.2">
      <c r="A8412" s="196" t="s">
        <v>830</v>
      </c>
      <c r="B8412" s="315" t="s">
        <v>4351</v>
      </c>
      <c r="C8412" s="315"/>
      <c r="D8412" s="315"/>
      <c r="E8412" s="315"/>
      <c r="F8412" s="315"/>
      <c r="G8412" s="183" t="s">
        <v>230</v>
      </c>
    </row>
    <row r="8413" spans="1:7" x14ac:dyDescent="0.2">
      <c r="G8413" s="144"/>
    </row>
    <row r="8414" spans="1:7" ht="21" x14ac:dyDescent="0.2">
      <c r="A8414" s="175" t="s">
        <v>4118</v>
      </c>
      <c r="B8414" s="174" t="s">
        <v>4130</v>
      </c>
      <c r="C8414" s="171" t="s">
        <v>4129</v>
      </c>
      <c r="D8414" s="171" t="s">
        <v>4128</v>
      </c>
      <c r="E8414" s="171" t="s">
        <v>4116</v>
      </c>
      <c r="F8414" s="173" t="s">
        <v>4127</v>
      </c>
      <c r="G8414" s="144"/>
    </row>
    <row r="8415" spans="1:7" ht="45" x14ac:dyDescent="0.2">
      <c r="A8415" s="160" t="s">
        <v>4350</v>
      </c>
      <c r="B8415" s="134" t="s">
        <v>4349</v>
      </c>
      <c r="C8415" s="137" t="s">
        <v>3287</v>
      </c>
      <c r="D8415" s="159">
        <v>78.650000000000006</v>
      </c>
      <c r="E8415" s="159">
        <v>1</v>
      </c>
      <c r="F8415" s="127">
        <f>TRUNC(E8415*D8415,2)</f>
        <v>78.650000000000006</v>
      </c>
      <c r="G8415" s="144"/>
    </row>
    <row r="8416" spans="1:7" x14ac:dyDescent="0.2">
      <c r="A8416" s="311" t="s">
        <v>4125</v>
      </c>
      <c r="B8416" s="311"/>
      <c r="C8416" s="311"/>
      <c r="D8416" s="311"/>
      <c r="E8416" s="311"/>
      <c r="F8416" s="165">
        <f>SUM(F8415:F8415)</f>
        <v>78.650000000000006</v>
      </c>
      <c r="G8416" s="144"/>
    </row>
    <row r="8417" spans="1:7" x14ac:dyDescent="0.2">
      <c r="G8417" s="144"/>
    </row>
    <row r="8418" spans="1:7" x14ac:dyDescent="0.2">
      <c r="A8418" s="312" t="s">
        <v>4124</v>
      </c>
      <c r="B8418" s="312"/>
      <c r="C8418" s="312"/>
      <c r="D8418" s="312"/>
      <c r="E8418" s="312"/>
      <c r="F8418" s="173">
        <f>F8416</f>
        <v>78.650000000000006</v>
      </c>
      <c r="G8418" s="144"/>
    </row>
    <row r="8419" spans="1:7" ht="12.75" customHeight="1" x14ac:dyDescent="0.2">
      <c r="A8419" s="312" t="s">
        <v>4742</v>
      </c>
      <c r="B8419" s="312"/>
      <c r="C8419" s="312"/>
      <c r="D8419" s="312"/>
      <c r="E8419" s="313"/>
      <c r="F8419" s="180">
        <f>TRUNC('compos apresentar'!F8418*bdi!$D$19,2)</f>
        <v>15.99</v>
      </c>
      <c r="G8419" s="144"/>
    </row>
    <row r="8420" spans="1:7" x14ac:dyDescent="0.2">
      <c r="A8420" s="312" t="s">
        <v>4123</v>
      </c>
      <c r="B8420" s="312"/>
      <c r="C8420" s="312"/>
      <c r="D8420" s="312"/>
      <c r="E8420" s="312"/>
      <c r="F8420" s="179">
        <f>SUM(F8418:F8419)</f>
        <v>94.64</v>
      </c>
      <c r="G8420" s="144"/>
    </row>
    <row r="8421" spans="1:7" x14ac:dyDescent="0.2">
      <c r="A8421" s="178"/>
      <c r="B8421" s="178"/>
      <c r="C8421" s="178"/>
      <c r="D8421" s="178"/>
      <c r="E8421" s="178"/>
      <c r="F8421" s="178"/>
      <c r="G8421" s="144"/>
    </row>
    <row r="8422" spans="1:7" x14ac:dyDescent="0.2">
      <c r="G8422" s="144"/>
    </row>
    <row r="8423" spans="1:7" x14ac:dyDescent="0.2">
      <c r="G8423" s="144"/>
    </row>
    <row r="8424" spans="1:7" ht="21" x14ac:dyDescent="0.2">
      <c r="A8424" s="314" t="s">
        <v>4348</v>
      </c>
      <c r="B8424" s="314"/>
      <c r="C8424" s="314"/>
      <c r="D8424" s="314"/>
      <c r="E8424" s="314"/>
      <c r="F8424" s="314"/>
      <c r="G8424" s="175" t="s">
        <v>4131</v>
      </c>
    </row>
    <row r="8425" spans="1:7" x14ac:dyDescent="0.2">
      <c r="G8425" s="144"/>
    </row>
    <row r="8426" spans="1:7" ht="21" x14ac:dyDescent="0.2">
      <c r="A8426" s="175" t="s">
        <v>4118</v>
      </c>
      <c r="B8426" s="174" t="s">
        <v>4117</v>
      </c>
      <c r="C8426" s="171" t="s">
        <v>4114</v>
      </c>
      <c r="D8426" s="171" t="s">
        <v>4113</v>
      </c>
      <c r="E8426" s="171" t="s">
        <v>4112</v>
      </c>
      <c r="F8426" s="182" t="s">
        <v>4116</v>
      </c>
      <c r="G8426" s="181" t="s">
        <v>4115</v>
      </c>
    </row>
    <row r="8427" spans="1:7" x14ac:dyDescent="0.2">
      <c r="A8427" s="162">
        <v>5</v>
      </c>
      <c r="B8427" s="128" t="s">
        <v>4140</v>
      </c>
      <c r="C8427" s="148">
        <v>5.12</v>
      </c>
      <c r="D8427" s="148">
        <v>11.16</v>
      </c>
      <c r="E8427" s="83">
        <v>117.99</v>
      </c>
      <c r="F8427" s="127">
        <v>0.30399999999999999</v>
      </c>
      <c r="G8427" s="161">
        <f>TRUNC(F8427*D8427,2)</f>
        <v>3.39</v>
      </c>
    </row>
    <row r="8428" spans="1:7" x14ac:dyDescent="0.2">
      <c r="A8428" s="149">
        <v>19</v>
      </c>
      <c r="B8428" s="138" t="s">
        <v>4347</v>
      </c>
      <c r="C8428" s="152">
        <v>5.27</v>
      </c>
      <c r="D8428" s="152">
        <v>11.48</v>
      </c>
      <c r="E8428" s="83">
        <v>117.99</v>
      </c>
      <c r="F8428" s="137">
        <v>0.11899999999999999</v>
      </c>
      <c r="G8428" s="161">
        <f>TRUNC(F8428*D8428,2)</f>
        <v>1.36</v>
      </c>
    </row>
    <row r="8429" spans="1:7" x14ac:dyDescent="0.2">
      <c r="A8429" s="311" t="s">
        <v>4138</v>
      </c>
      <c r="B8429" s="311"/>
      <c r="C8429" s="311"/>
      <c r="D8429" s="311"/>
      <c r="E8429" s="311"/>
      <c r="F8429" s="311"/>
      <c r="G8429" s="155">
        <f>SUM(G8427:G8428)</f>
        <v>4.75</v>
      </c>
    </row>
    <row r="8430" spans="1:7" x14ac:dyDescent="0.2">
      <c r="G8430" s="144"/>
    </row>
    <row r="8431" spans="1:7" ht="21" x14ac:dyDescent="0.2">
      <c r="A8431" s="175" t="s">
        <v>4118</v>
      </c>
      <c r="B8431" s="174" t="s">
        <v>4130</v>
      </c>
      <c r="C8431" s="171" t="s">
        <v>4129</v>
      </c>
      <c r="D8431" s="171" t="s">
        <v>4128</v>
      </c>
      <c r="E8431" s="171" t="s">
        <v>4116</v>
      </c>
      <c r="F8431" s="173" t="s">
        <v>4127</v>
      </c>
      <c r="G8431" s="144"/>
    </row>
    <row r="8432" spans="1:7" x14ac:dyDescent="0.2">
      <c r="A8432" s="129">
        <v>2057</v>
      </c>
      <c r="B8432" s="128" t="s">
        <v>4346</v>
      </c>
      <c r="C8432" s="127" t="s">
        <v>3285</v>
      </c>
      <c r="D8432" s="127">
        <v>20.329999999999998</v>
      </c>
      <c r="E8432" s="140">
        <v>3.1E-2</v>
      </c>
      <c r="F8432" s="127">
        <f>TRUNC(E8432*D8432,2)</f>
        <v>0.63</v>
      </c>
      <c r="G8432" s="144"/>
    </row>
    <row r="8433" spans="1:7" x14ac:dyDescent="0.2">
      <c r="A8433" s="139">
        <v>1440</v>
      </c>
      <c r="B8433" s="138" t="s">
        <v>4094</v>
      </c>
      <c r="C8433" s="137" t="s">
        <v>3292</v>
      </c>
      <c r="D8433" s="137">
        <v>3.2</v>
      </c>
      <c r="E8433" s="136">
        <v>0.3</v>
      </c>
      <c r="F8433" s="127">
        <f>TRUNC(E8433*D8433,2)</f>
        <v>0.96</v>
      </c>
      <c r="G8433" s="144"/>
    </row>
    <row r="8434" spans="1:7" x14ac:dyDescent="0.2">
      <c r="A8434" s="139">
        <v>2775</v>
      </c>
      <c r="B8434" s="138" t="s">
        <v>3904</v>
      </c>
      <c r="C8434" s="137" t="s">
        <v>3294</v>
      </c>
      <c r="D8434" s="137">
        <v>10.29</v>
      </c>
      <c r="E8434" s="136">
        <v>1.0369999999999999</v>
      </c>
      <c r="F8434" s="127">
        <f>TRUNC(E8434*D8434,2)</f>
        <v>10.67</v>
      </c>
      <c r="G8434" s="144"/>
    </row>
    <row r="8435" spans="1:7" x14ac:dyDescent="0.2">
      <c r="A8435" s="311" t="s">
        <v>4125</v>
      </c>
      <c r="B8435" s="311"/>
      <c r="C8435" s="311"/>
      <c r="D8435" s="311"/>
      <c r="E8435" s="311"/>
      <c r="F8435" s="165">
        <f>SUM(F8432:F8434)</f>
        <v>12.26</v>
      </c>
      <c r="G8435" s="144"/>
    </row>
    <row r="8436" spans="1:7" x14ac:dyDescent="0.2">
      <c r="G8436" s="144"/>
    </row>
    <row r="8437" spans="1:7" x14ac:dyDescent="0.2">
      <c r="A8437" s="312" t="s">
        <v>4124</v>
      </c>
      <c r="B8437" s="312"/>
      <c r="C8437" s="312"/>
      <c r="D8437" s="312"/>
      <c r="E8437" s="312"/>
      <c r="F8437" s="173">
        <f>F8435+G8429</f>
        <v>17.009999999999998</v>
      </c>
      <c r="G8437" s="144"/>
    </row>
    <row r="8438" spans="1:7" ht="12.75" customHeight="1" x14ac:dyDescent="0.2">
      <c r="A8438" s="312" t="s">
        <v>4742</v>
      </c>
      <c r="B8438" s="312"/>
      <c r="C8438" s="312"/>
      <c r="D8438" s="312"/>
      <c r="E8438" s="313"/>
      <c r="F8438" s="180">
        <f>TRUNC('compos apresentar'!F8437*bdi!$D$19,2)</f>
        <v>3.45</v>
      </c>
      <c r="G8438" s="144"/>
    </row>
    <row r="8439" spans="1:7" x14ac:dyDescent="0.2">
      <c r="A8439" s="312" t="s">
        <v>4123</v>
      </c>
      <c r="B8439" s="312"/>
      <c r="C8439" s="312"/>
      <c r="D8439" s="312"/>
      <c r="E8439" s="312"/>
      <c r="F8439" s="179">
        <f>SUM(F8437:F8438)</f>
        <v>20.459999999999997</v>
      </c>
      <c r="G8439" s="144"/>
    </row>
    <row r="8440" spans="1:7" x14ac:dyDescent="0.2">
      <c r="G8440" s="144"/>
    </row>
    <row r="8441" spans="1:7" x14ac:dyDescent="0.2">
      <c r="G8441" s="144"/>
    </row>
    <row r="8442" spans="1:7" ht="21" x14ac:dyDescent="0.2">
      <c r="A8442" s="191" t="s">
        <v>2334</v>
      </c>
      <c r="B8442" s="315" t="s">
        <v>2335</v>
      </c>
      <c r="C8442" s="315"/>
      <c r="D8442" s="315"/>
      <c r="E8442" s="315"/>
      <c r="F8442" s="315"/>
      <c r="G8442" s="183" t="s">
        <v>230</v>
      </c>
    </row>
    <row r="8443" spans="1:7" x14ac:dyDescent="0.2">
      <c r="G8443" s="144"/>
    </row>
    <row r="8444" spans="1:7" ht="21" x14ac:dyDescent="0.2">
      <c r="A8444" s="175" t="s">
        <v>4118</v>
      </c>
      <c r="B8444" s="174" t="s">
        <v>4117</v>
      </c>
      <c r="C8444" s="171" t="s">
        <v>4114</v>
      </c>
      <c r="D8444" s="171" t="s">
        <v>4113</v>
      </c>
      <c r="E8444" s="171" t="s">
        <v>4112</v>
      </c>
      <c r="F8444" s="182" t="s">
        <v>4116</v>
      </c>
      <c r="G8444" s="181" t="s">
        <v>4115</v>
      </c>
    </row>
    <row r="8445" spans="1:7" x14ac:dyDescent="0.2">
      <c r="A8445" s="163">
        <v>8</v>
      </c>
      <c r="B8445" s="131" t="s">
        <v>4093</v>
      </c>
      <c r="C8445" s="152">
        <v>5.65</v>
      </c>
      <c r="D8445" s="152">
        <v>12.31</v>
      </c>
      <c r="E8445" s="83">
        <v>117.99</v>
      </c>
      <c r="F8445" s="141">
        <v>8.9999999999999993E-3</v>
      </c>
      <c r="G8445" s="161">
        <f>TRUNC(F8445*D8445,2)</f>
        <v>0.11</v>
      </c>
    </row>
    <row r="8446" spans="1:7" x14ac:dyDescent="0.2">
      <c r="A8446" s="311" t="s">
        <v>4138</v>
      </c>
      <c r="B8446" s="311"/>
      <c r="C8446" s="311"/>
      <c r="D8446" s="311"/>
      <c r="E8446" s="311"/>
      <c r="F8446" s="311"/>
      <c r="G8446" s="155">
        <f>SUM(G8445)</f>
        <v>0.11</v>
      </c>
    </row>
    <row r="8447" spans="1:7" x14ac:dyDescent="0.2">
      <c r="G8447" s="144"/>
    </row>
    <row r="8448" spans="1:7" ht="21" x14ac:dyDescent="0.2">
      <c r="A8448" s="175" t="s">
        <v>4118</v>
      </c>
      <c r="B8448" s="174" t="s">
        <v>4130</v>
      </c>
      <c r="C8448" s="171" t="s">
        <v>4129</v>
      </c>
      <c r="D8448" s="171" t="s">
        <v>4128</v>
      </c>
      <c r="E8448" s="171" t="s">
        <v>4116</v>
      </c>
      <c r="F8448" s="173" t="s">
        <v>4127</v>
      </c>
      <c r="G8448" s="144"/>
    </row>
    <row r="8449" spans="1:7" x14ac:dyDescent="0.2">
      <c r="A8449" s="143">
        <v>4342</v>
      </c>
      <c r="B8449" s="131" t="s">
        <v>3777</v>
      </c>
      <c r="C8449" s="130" t="s">
        <v>230</v>
      </c>
      <c r="D8449" s="141">
        <v>0.2</v>
      </c>
      <c r="E8449" s="141">
        <v>1</v>
      </c>
      <c r="F8449" s="127">
        <f>TRUNC(E8449*D8449,2)</f>
        <v>0.2</v>
      </c>
      <c r="G8449" s="144"/>
    </row>
    <row r="8450" spans="1:7" x14ac:dyDescent="0.2">
      <c r="A8450" s="311" t="s">
        <v>4125</v>
      </c>
      <c r="B8450" s="311"/>
      <c r="C8450" s="311"/>
      <c r="D8450" s="311"/>
      <c r="E8450" s="311"/>
      <c r="F8450" s="165">
        <f>SUM(F8449)</f>
        <v>0.2</v>
      </c>
      <c r="G8450" s="144"/>
    </row>
    <row r="8451" spans="1:7" x14ac:dyDescent="0.2">
      <c r="G8451" s="144"/>
    </row>
    <row r="8452" spans="1:7" x14ac:dyDescent="0.2">
      <c r="A8452" s="312" t="s">
        <v>4124</v>
      </c>
      <c r="B8452" s="312"/>
      <c r="C8452" s="312"/>
      <c r="D8452" s="312"/>
      <c r="E8452" s="312"/>
      <c r="F8452" s="173">
        <f>F8450+G8446</f>
        <v>0.31</v>
      </c>
      <c r="G8452" s="144"/>
    </row>
    <row r="8453" spans="1:7" ht="12.75" customHeight="1" x14ac:dyDescent="0.2">
      <c r="A8453" s="312" t="s">
        <v>4742</v>
      </c>
      <c r="B8453" s="312"/>
      <c r="C8453" s="312"/>
      <c r="D8453" s="312"/>
      <c r="E8453" s="313"/>
      <c r="F8453" s="180">
        <f>TRUNC('compos apresentar'!F8452*bdi!$D$19,2)</f>
        <v>0.06</v>
      </c>
      <c r="G8453" s="144"/>
    </row>
    <row r="8454" spans="1:7" x14ac:dyDescent="0.2">
      <c r="A8454" s="312" t="s">
        <v>4123</v>
      </c>
      <c r="B8454" s="312"/>
      <c r="C8454" s="312"/>
      <c r="D8454" s="312"/>
      <c r="E8454" s="312"/>
      <c r="F8454" s="179">
        <f>SUM(F8452:F8453)</f>
        <v>0.37</v>
      </c>
      <c r="G8454" s="144"/>
    </row>
    <row r="8455" spans="1:7" x14ac:dyDescent="0.2">
      <c r="A8455" s="178"/>
      <c r="B8455" s="178"/>
      <c r="C8455" s="178"/>
      <c r="D8455" s="178"/>
      <c r="E8455" s="178"/>
      <c r="F8455" s="178"/>
      <c r="G8455" s="144"/>
    </row>
    <row r="8456" spans="1:7" x14ac:dyDescent="0.2">
      <c r="A8456" s="178"/>
      <c r="B8456" s="178"/>
      <c r="C8456" s="178"/>
      <c r="D8456" s="178"/>
      <c r="E8456" s="178"/>
      <c r="F8456" s="178"/>
      <c r="G8456" s="144"/>
    </row>
    <row r="8457" spans="1:7" x14ac:dyDescent="0.2">
      <c r="A8457" s="178"/>
      <c r="B8457" s="178"/>
      <c r="C8457" s="178"/>
      <c r="D8457" s="178"/>
      <c r="E8457" s="178"/>
      <c r="F8457" s="178"/>
      <c r="G8457" s="144"/>
    </row>
    <row r="8458" spans="1:7" ht="21" x14ac:dyDescent="0.2">
      <c r="A8458" s="314" t="s">
        <v>4345</v>
      </c>
      <c r="B8458" s="314"/>
      <c r="C8458" s="314"/>
      <c r="D8458" s="314"/>
      <c r="E8458" s="314"/>
      <c r="F8458" s="314"/>
      <c r="G8458" s="175" t="s">
        <v>4131</v>
      </c>
    </row>
    <row r="8459" spans="1:7" x14ac:dyDescent="0.2">
      <c r="G8459" s="144"/>
    </row>
    <row r="8460" spans="1:7" ht="21" x14ac:dyDescent="0.2">
      <c r="A8460" s="175" t="s">
        <v>4118</v>
      </c>
      <c r="B8460" s="174" t="s">
        <v>4117</v>
      </c>
      <c r="C8460" s="171" t="s">
        <v>4114</v>
      </c>
      <c r="D8460" s="171" t="s">
        <v>4113</v>
      </c>
      <c r="E8460" s="171" t="s">
        <v>4112</v>
      </c>
      <c r="F8460" s="182" t="s">
        <v>4116</v>
      </c>
      <c r="G8460" s="181" t="s">
        <v>4115</v>
      </c>
    </row>
    <row r="8461" spans="1:7" x14ac:dyDescent="0.2">
      <c r="A8461" s="162">
        <v>5</v>
      </c>
      <c r="B8461" s="128" t="s">
        <v>4140</v>
      </c>
      <c r="C8461" s="148">
        <v>5.12</v>
      </c>
      <c r="D8461" s="148">
        <v>11.16</v>
      </c>
      <c r="E8461" s="83">
        <v>117.99</v>
      </c>
      <c r="F8461" s="127">
        <v>1.226</v>
      </c>
      <c r="G8461" s="161">
        <f>TRUNC(F8461*D8461,2)</f>
        <v>13.68</v>
      </c>
    </row>
    <row r="8462" spans="1:7" x14ac:dyDescent="0.2">
      <c r="A8462" s="149">
        <v>4</v>
      </c>
      <c r="B8462" s="138" t="s">
        <v>4262</v>
      </c>
      <c r="C8462" s="152">
        <v>8.56</v>
      </c>
      <c r="D8462" s="152">
        <v>18.649999999999999</v>
      </c>
      <c r="E8462" s="83">
        <v>117.99</v>
      </c>
      <c r="F8462" s="137">
        <v>1.31</v>
      </c>
      <c r="G8462" s="161">
        <f>TRUNC(F8462*D8462,2)</f>
        <v>24.43</v>
      </c>
    </row>
    <row r="8463" spans="1:7" x14ac:dyDescent="0.2">
      <c r="A8463" s="311" t="s">
        <v>4138</v>
      </c>
      <c r="B8463" s="311"/>
      <c r="C8463" s="311"/>
      <c r="D8463" s="311"/>
      <c r="E8463" s="311"/>
      <c r="F8463" s="311"/>
      <c r="G8463" s="155">
        <f>SUM(G8461:G8462)</f>
        <v>38.11</v>
      </c>
    </row>
    <row r="8464" spans="1:7" x14ac:dyDescent="0.2">
      <c r="G8464" s="144"/>
    </row>
    <row r="8465" spans="1:7" ht="21" x14ac:dyDescent="0.2">
      <c r="A8465" s="175" t="s">
        <v>4118</v>
      </c>
      <c r="B8465" s="174" t="s">
        <v>4130</v>
      </c>
      <c r="C8465" s="171" t="s">
        <v>4129</v>
      </c>
      <c r="D8465" s="171" t="s">
        <v>4128</v>
      </c>
      <c r="E8465" s="171" t="s">
        <v>4116</v>
      </c>
      <c r="F8465" s="173" t="s">
        <v>4127</v>
      </c>
      <c r="G8465" s="144"/>
    </row>
    <row r="8466" spans="1:7" x14ac:dyDescent="0.2">
      <c r="A8466" s="129">
        <v>2934</v>
      </c>
      <c r="B8466" s="128" t="s">
        <v>3331</v>
      </c>
      <c r="C8466" s="127" t="s">
        <v>3287</v>
      </c>
      <c r="D8466" s="127">
        <v>101.38</v>
      </c>
      <c r="E8466" s="140">
        <v>0.9</v>
      </c>
      <c r="F8466" s="127">
        <f t="shared" ref="F8466:F8478" si="75">TRUNC(E8466*D8466,2)</f>
        <v>91.24</v>
      </c>
      <c r="G8466" s="144"/>
    </row>
    <row r="8467" spans="1:7" x14ac:dyDescent="0.2">
      <c r="A8467" s="139">
        <v>2802</v>
      </c>
      <c r="B8467" s="138" t="s">
        <v>3345</v>
      </c>
      <c r="C8467" s="137" t="s">
        <v>3292</v>
      </c>
      <c r="D8467" s="127">
        <v>9.34</v>
      </c>
      <c r="E8467" s="136">
        <v>1.4724999999999999</v>
      </c>
      <c r="F8467" s="127">
        <f t="shared" si="75"/>
        <v>13.75</v>
      </c>
      <c r="G8467" s="144"/>
    </row>
    <row r="8468" spans="1:7" ht="22.5" x14ac:dyDescent="0.2">
      <c r="A8468" s="139">
        <v>2803</v>
      </c>
      <c r="B8468" s="138" t="s">
        <v>3344</v>
      </c>
      <c r="C8468" s="137" t="s">
        <v>3292</v>
      </c>
      <c r="D8468" s="127">
        <v>9</v>
      </c>
      <c r="E8468" s="136">
        <v>8.4</v>
      </c>
      <c r="F8468" s="127">
        <f t="shared" si="75"/>
        <v>75.599999999999994</v>
      </c>
      <c r="G8468" s="144"/>
    </row>
    <row r="8469" spans="1:7" x14ac:dyDescent="0.2">
      <c r="A8469" s="139">
        <v>104</v>
      </c>
      <c r="B8469" s="138" t="s">
        <v>3327</v>
      </c>
      <c r="C8469" s="137" t="s">
        <v>3285</v>
      </c>
      <c r="D8469" s="127">
        <v>146.28</v>
      </c>
      <c r="E8469" s="136">
        <v>1.43E-2</v>
      </c>
      <c r="F8469" s="127">
        <f t="shared" si="75"/>
        <v>2.09</v>
      </c>
      <c r="G8469" s="144"/>
    </row>
    <row r="8470" spans="1:7" x14ac:dyDescent="0.2">
      <c r="A8470" s="139">
        <v>1215</v>
      </c>
      <c r="B8470" s="138" t="s">
        <v>3293</v>
      </c>
      <c r="C8470" s="137" t="s">
        <v>3292</v>
      </c>
      <c r="D8470" s="127">
        <v>0.54</v>
      </c>
      <c r="E8470" s="136">
        <v>5</v>
      </c>
      <c r="F8470" s="127">
        <f t="shared" si="75"/>
        <v>2.7</v>
      </c>
      <c r="G8470" s="144"/>
    </row>
    <row r="8471" spans="1:7" x14ac:dyDescent="0.2">
      <c r="A8471" s="139">
        <v>2372</v>
      </c>
      <c r="B8471" s="138" t="s">
        <v>3340</v>
      </c>
      <c r="C8471" s="137" t="s">
        <v>3292</v>
      </c>
      <c r="D8471" s="127">
        <v>9.1</v>
      </c>
      <c r="E8471" s="136">
        <v>12.090999999999999</v>
      </c>
      <c r="F8471" s="127">
        <f t="shared" si="75"/>
        <v>110.02</v>
      </c>
      <c r="G8471" s="144"/>
    </row>
    <row r="8472" spans="1:7" x14ac:dyDescent="0.2">
      <c r="A8472" s="139">
        <v>1334</v>
      </c>
      <c r="B8472" s="138" t="s">
        <v>3330</v>
      </c>
      <c r="C8472" s="137" t="s">
        <v>3287</v>
      </c>
      <c r="D8472" s="127">
        <v>10.44</v>
      </c>
      <c r="E8472" s="136">
        <v>8.4599999999999995E-2</v>
      </c>
      <c r="F8472" s="127">
        <f t="shared" si="75"/>
        <v>0.88</v>
      </c>
      <c r="G8472" s="144"/>
    </row>
    <row r="8473" spans="1:7" ht="22.5" x14ac:dyDescent="0.2">
      <c r="A8473" s="139">
        <v>1264</v>
      </c>
      <c r="B8473" s="138" t="s">
        <v>3329</v>
      </c>
      <c r="C8473" s="137" t="s">
        <v>3287</v>
      </c>
      <c r="D8473" s="127">
        <v>13.34</v>
      </c>
      <c r="E8473" s="136">
        <v>5.9499999999999997E-2</v>
      </c>
      <c r="F8473" s="127">
        <f t="shared" si="75"/>
        <v>0.79</v>
      </c>
      <c r="G8473" s="144"/>
    </row>
    <row r="8474" spans="1:7" ht="33.75" x14ac:dyDescent="0.2">
      <c r="A8474" s="139">
        <v>1379</v>
      </c>
      <c r="B8474" s="138" t="s">
        <v>3343</v>
      </c>
      <c r="C8474" s="137" t="s">
        <v>3287</v>
      </c>
      <c r="D8474" s="127">
        <v>30.42</v>
      </c>
      <c r="E8474" s="136">
        <v>0.79369999999999996</v>
      </c>
      <c r="F8474" s="127">
        <f t="shared" si="75"/>
        <v>24.14</v>
      </c>
      <c r="G8474" s="144"/>
    </row>
    <row r="8475" spans="1:7" x14ac:dyDescent="0.2">
      <c r="A8475" s="139">
        <v>1265</v>
      </c>
      <c r="B8475" s="138" t="s">
        <v>3342</v>
      </c>
      <c r="C8475" s="137" t="s">
        <v>3287</v>
      </c>
      <c r="D8475" s="127">
        <v>11.61</v>
      </c>
      <c r="E8475" s="136">
        <v>2.3809999999999998</v>
      </c>
      <c r="F8475" s="127">
        <f t="shared" si="75"/>
        <v>27.64</v>
      </c>
      <c r="G8475" s="144"/>
    </row>
    <row r="8476" spans="1:7" x14ac:dyDescent="0.2">
      <c r="A8476" s="139">
        <v>2246</v>
      </c>
      <c r="B8476" s="138" t="s">
        <v>3322</v>
      </c>
      <c r="C8476" s="137" t="s">
        <v>3292</v>
      </c>
      <c r="D8476" s="127">
        <v>21.66</v>
      </c>
      <c r="E8476" s="136">
        <v>9.5200000000000007E-2</v>
      </c>
      <c r="F8476" s="127">
        <f t="shared" si="75"/>
        <v>2.06</v>
      </c>
      <c r="G8476" s="144"/>
    </row>
    <row r="8477" spans="1:7" x14ac:dyDescent="0.2">
      <c r="A8477" s="139">
        <v>1672</v>
      </c>
      <c r="B8477" s="138" t="s">
        <v>3325</v>
      </c>
      <c r="C8477" s="137" t="s">
        <v>3287</v>
      </c>
      <c r="D8477" s="127">
        <v>2.3199999999999998</v>
      </c>
      <c r="E8477" s="136">
        <v>0.29759999999999998</v>
      </c>
      <c r="F8477" s="127">
        <f t="shared" si="75"/>
        <v>0.69</v>
      </c>
      <c r="G8477" s="144"/>
    </row>
    <row r="8478" spans="1:7" x14ac:dyDescent="0.2">
      <c r="A8478" s="139">
        <v>2417</v>
      </c>
      <c r="B8478" s="138" t="s">
        <v>3324</v>
      </c>
      <c r="C8478" s="137" t="s">
        <v>3292</v>
      </c>
      <c r="D8478" s="127">
        <v>28.06</v>
      </c>
      <c r="E8478" s="136">
        <v>0.23810000000000001</v>
      </c>
      <c r="F8478" s="127">
        <f t="shared" si="75"/>
        <v>6.68</v>
      </c>
      <c r="G8478" s="144"/>
    </row>
    <row r="8479" spans="1:7" x14ac:dyDescent="0.2">
      <c r="A8479" s="311" t="s">
        <v>4125</v>
      </c>
      <c r="B8479" s="311"/>
      <c r="C8479" s="311"/>
      <c r="D8479" s="311"/>
      <c r="E8479" s="311"/>
      <c r="F8479" s="165">
        <f>SUM(F8466:F8478)</f>
        <v>358.28</v>
      </c>
      <c r="G8479" s="144"/>
    </row>
    <row r="8480" spans="1:7" x14ac:dyDescent="0.2">
      <c r="G8480" s="144"/>
    </row>
    <row r="8481" spans="1:7" x14ac:dyDescent="0.2">
      <c r="A8481" s="312" t="s">
        <v>4124</v>
      </c>
      <c r="B8481" s="312"/>
      <c r="C8481" s="312"/>
      <c r="D8481" s="312"/>
      <c r="E8481" s="312"/>
      <c r="F8481" s="173">
        <f>F8479+G8463</f>
        <v>396.39</v>
      </c>
      <c r="G8481" s="144"/>
    </row>
    <row r="8482" spans="1:7" ht="12.75" customHeight="1" x14ac:dyDescent="0.2">
      <c r="A8482" s="312" t="s">
        <v>4742</v>
      </c>
      <c r="B8482" s="312"/>
      <c r="C8482" s="312"/>
      <c r="D8482" s="312"/>
      <c r="E8482" s="313"/>
      <c r="F8482" s="180">
        <f>TRUNC('compos apresentar'!F8481*bdi!$D$19,2)</f>
        <v>80.62</v>
      </c>
      <c r="G8482" s="144"/>
    </row>
    <row r="8483" spans="1:7" x14ac:dyDescent="0.2">
      <c r="A8483" s="312" t="s">
        <v>4123</v>
      </c>
      <c r="B8483" s="312"/>
      <c r="C8483" s="312"/>
      <c r="D8483" s="312"/>
      <c r="E8483" s="312"/>
      <c r="F8483" s="179">
        <f>SUM(F8481:F8482)</f>
        <v>477.01</v>
      </c>
      <c r="G8483" s="144"/>
    </row>
    <row r="8484" spans="1:7" x14ac:dyDescent="0.2">
      <c r="A8484" s="178"/>
      <c r="B8484" s="178"/>
      <c r="C8484" s="178"/>
      <c r="D8484" s="178"/>
      <c r="E8484" s="178"/>
      <c r="F8484" s="178"/>
      <c r="G8484" s="144"/>
    </row>
    <row r="8485" spans="1:7" ht="25.15" customHeight="1" x14ac:dyDescent="0.2">
      <c r="A8485" s="314" t="s">
        <v>4344</v>
      </c>
      <c r="B8485" s="314"/>
      <c r="C8485" s="314"/>
      <c r="D8485" s="314"/>
      <c r="E8485" s="314"/>
      <c r="F8485" s="314"/>
      <c r="G8485" s="175" t="s">
        <v>4131</v>
      </c>
    </row>
    <row r="8486" spans="1:7" x14ac:dyDescent="0.2">
      <c r="G8486" s="144"/>
    </row>
    <row r="8487" spans="1:7" ht="21" x14ac:dyDescent="0.2">
      <c r="A8487" s="175" t="s">
        <v>4118</v>
      </c>
      <c r="B8487" s="174" t="s">
        <v>4117</v>
      </c>
      <c r="C8487" s="171" t="s">
        <v>4114</v>
      </c>
      <c r="D8487" s="171" t="s">
        <v>4113</v>
      </c>
      <c r="E8487" s="171" t="s">
        <v>4112</v>
      </c>
      <c r="F8487" s="182" t="s">
        <v>4116</v>
      </c>
      <c r="G8487" s="181" t="s">
        <v>4115</v>
      </c>
    </row>
    <row r="8488" spans="1:7" x14ac:dyDescent="0.2">
      <c r="A8488" s="162">
        <v>5</v>
      </c>
      <c r="B8488" s="128" t="s">
        <v>4140</v>
      </c>
      <c r="C8488" s="148">
        <v>5.12</v>
      </c>
      <c r="D8488" s="148">
        <v>11.16</v>
      </c>
      <c r="E8488" s="83">
        <v>117.99</v>
      </c>
      <c r="F8488" s="127">
        <v>1.226</v>
      </c>
      <c r="G8488" s="161">
        <f>TRUNC(F8488*D8488,2)</f>
        <v>13.68</v>
      </c>
    </row>
    <row r="8489" spans="1:7" x14ac:dyDescent="0.2">
      <c r="A8489" s="149">
        <v>4</v>
      </c>
      <c r="B8489" s="138" t="s">
        <v>4262</v>
      </c>
      <c r="C8489" s="152">
        <v>8.56</v>
      </c>
      <c r="D8489" s="152">
        <v>18.649999999999999</v>
      </c>
      <c r="E8489" s="83">
        <v>117.99</v>
      </c>
      <c r="F8489" s="137">
        <v>1.31</v>
      </c>
      <c r="G8489" s="161">
        <f>TRUNC(F8489*D8489,2)</f>
        <v>24.43</v>
      </c>
    </row>
    <row r="8490" spans="1:7" x14ac:dyDescent="0.2">
      <c r="A8490" s="311" t="s">
        <v>4138</v>
      </c>
      <c r="B8490" s="311"/>
      <c r="C8490" s="311"/>
      <c r="D8490" s="311"/>
      <c r="E8490" s="311"/>
      <c r="F8490" s="311"/>
      <c r="G8490" s="155">
        <f>SUM(G8488:G8489)</f>
        <v>38.11</v>
      </c>
    </row>
    <row r="8491" spans="1:7" x14ac:dyDescent="0.2">
      <c r="G8491" s="144"/>
    </row>
    <row r="8492" spans="1:7" ht="21" x14ac:dyDescent="0.2">
      <c r="A8492" s="175" t="s">
        <v>4118</v>
      </c>
      <c r="B8492" s="174" t="s">
        <v>4130</v>
      </c>
      <c r="C8492" s="171" t="s">
        <v>4129</v>
      </c>
      <c r="D8492" s="171" t="s">
        <v>4128</v>
      </c>
      <c r="E8492" s="171" t="s">
        <v>4116</v>
      </c>
      <c r="F8492" s="173" t="s">
        <v>4127</v>
      </c>
      <c r="G8492" s="144"/>
    </row>
    <row r="8493" spans="1:7" x14ac:dyDescent="0.2">
      <c r="A8493" s="129">
        <v>2926</v>
      </c>
      <c r="B8493" s="128" t="s">
        <v>3331</v>
      </c>
      <c r="C8493" s="127" t="s">
        <v>3287</v>
      </c>
      <c r="D8493" s="127">
        <v>154.30000000000001</v>
      </c>
      <c r="E8493" s="127">
        <v>0.87749999999999995</v>
      </c>
      <c r="F8493" s="127">
        <f t="shared" ref="F8493:F8504" si="76">TRUNC(E8493*D8493,2)</f>
        <v>135.38999999999999</v>
      </c>
      <c r="G8493" s="144"/>
    </row>
    <row r="8494" spans="1:7" x14ac:dyDescent="0.2">
      <c r="A8494" s="139">
        <v>2801</v>
      </c>
      <c r="B8494" s="138" t="s">
        <v>4010</v>
      </c>
      <c r="C8494" s="137" t="s">
        <v>3292</v>
      </c>
      <c r="D8494" s="137">
        <v>9.32</v>
      </c>
      <c r="E8494" s="137">
        <v>18.739999999999998</v>
      </c>
      <c r="F8494" s="127">
        <f t="shared" si="76"/>
        <v>174.65</v>
      </c>
      <c r="G8494" s="144"/>
    </row>
    <row r="8495" spans="1:7" ht="22.5" x14ac:dyDescent="0.2">
      <c r="A8495" s="139">
        <v>1377</v>
      </c>
      <c r="B8495" s="138" t="s">
        <v>3929</v>
      </c>
      <c r="C8495" s="137" t="s">
        <v>3287</v>
      </c>
      <c r="D8495" s="137">
        <v>133.85</v>
      </c>
      <c r="E8495" s="137">
        <v>0.59519999999999995</v>
      </c>
      <c r="F8495" s="127">
        <f t="shared" si="76"/>
        <v>79.66</v>
      </c>
      <c r="G8495" s="144"/>
    </row>
    <row r="8496" spans="1:7" x14ac:dyDescent="0.2">
      <c r="A8496" s="139">
        <v>1264</v>
      </c>
      <c r="B8496" s="138" t="s">
        <v>4269</v>
      </c>
      <c r="C8496" s="137" t="s">
        <v>3287</v>
      </c>
      <c r="D8496" s="137">
        <v>13.34</v>
      </c>
      <c r="E8496" s="137">
        <v>5.9499999999999997E-2</v>
      </c>
      <c r="F8496" s="127">
        <f t="shared" si="76"/>
        <v>0.79</v>
      </c>
      <c r="G8496" s="144"/>
    </row>
    <row r="8497" spans="1:7" x14ac:dyDescent="0.2">
      <c r="A8497" s="139">
        <v>2246</v>
      </c>
      <c r="B8497" s="138" t="s">
        <v>3322</v>
      </c>
      <c r="C8497" s="137" t="s">
        <v>3292</v>
      </c>
      <c r="D8497" s="137">
        <v>21.66</v>
      </c>
      <c r="E8497" s="137">
        <v>9.5200000000000007E-2</v>
      </c>
      <c r="F8497" s="127">
        <f t="shared" si="76"/>
        <v>2.06</v>
      </c>
      <c r="G8497" s="144"/>
    </row>
    <row r="8498" spans="1:7" x14ac:dyDescent="0.2">
      <c r="A8498" s="139">
        <v>1265</v>
      </c>
      <c r="B8498" s="138" t="s">
        <v>3959</v>
      </c>
      <c r="C8498" s="137" t="s">
        <v>3287</v>
      </c>
      <c r="D8498" s="137">
        <v>11.61</v>
      </c>
      <c r="E8498" s="137">
        <v>1.7857000000000001</v>
      </c>
      <c r="F8498" s="127">
        <f t="shared" si="76"/>
        <v>20.73</v>
      </c>
      <c r="G8498" s="144"/>
    </row>
    <row r="8499" spans="1:7" x14ac:dyDescent="0.2">
      <c r="A8499" s="139">
        <v>1672</v>
      </c>
      <c r="B8499" s="138" t="s">
        <v>4270</v>
      </c>
      <c r="C8499" s="137" t="s">
        <v>3287</v>
      </c>
      <c r="D8499" s="137">
        <v>2.3199999999999998</v>
      </c>
      <c r="E8499" s="137">
        <v>0.29759999999999998</v>
      </c>
      <c r="F8499" s="127">
        <f t="shared" si="76"/>
        <v>0.69</v>
      </c>
      <c r="G8499" s="144"/>
    </row>
    <row r="8500" spans="1:7" x14ac:dyDescent="0.2">
      <c r="A8500" s="139">
        <v>2417</v>
      </c>
      <c r="B8500" s="138" t="s">
        <v>3324</v>
      </c>
      <c r="C8500" s="137" t="s">
        <v>3292</v>
      </c>
      <c r="D8500" s="137">
        <v>28.06</v>
      </c>
      <c r="E8500" s="137">
        <v>0.23810000000000001</v>
      </c>
      <c r="F8500" s="127">
        <f t="shared" si="76"/>
        <v>6.68</v>
      </c>
      <c r="G8500" s="144"/>
    </row>
    <row r="8501" spans="1:7" x14ac:dyDescent="0.2">
      <c r="A8501" s="139">
        <v>104</v>
      </c>
      <c r="B8501" s="138" t="s">
        <v>4282</v>
      </c>
      <c r="C8501" s="137" t="s">
        <v>3285</v>
      </c>
      <c r="D8501" s="137">
        <v>146.28</v>
      </c>
      <c r="E8501" s="137">
        <v>1.43E-2</v>
      </c>
      <c r="F8501" s="127">
        <f t="shared" si="76"/>
        <v>2.09</v>
      </c>
      <c r="G8501" s="144"/>
    </row>
    <row r="8502" spans="1:7" x14ac:dyDescent="0.2">
      <c r="A8502" s="139">
        <v>2372</v>
      </c>
      <c r="B8502" s="138" t="s">
        <v>4008</v>
      </c>
      <c r="C8502" s="137" t="s">
        <v>3292</v>
      </c>
      <c r="D8502" s="137">
        <v>9.1</v>
      </c>
      <c r="E8502" s="137">
        <v>16.21</v>
      </c>
      <c r="F8502" s="127">
        <f t="shared" si="76"/>
        <v>147.51</v>
      </c>
      <c r="G8502" s="144"/>
    </row>
    <row r="8503" spans="1:7" x14ac:dyDescent="0.2">
      <c r="A8503" s="139">
        <v>1215</v>
      </c>
      <c r="B8503" s="138" t="s">
        <v>4134</v>
      </c>
      <c r="C8503" s="137" t="s">
        <v>3292</v>
      </c>
      <c r="D8503" s="137">
        <v>0.54</v>
      </c>
      <c r="E8503" s="137">
        <v>5</v>
      </c>
      <c r="F8503" s="127">
        <f t="shared" si="76"/>
        <v>2.7</v>
      </c>
      <c r="G8503" s="144"/>
    </row>
    <row r="8504" spans="1:7" x14ac:dyDescent="0.2">
      <c r="A8504" s="139">
        <v>1334</v>
      </c>
      <c r="B8504" s="138" t="s">
        <v>3330</v>
      </c>
      <c r="C8504" s="137" t="s">
        <v>3287</v>
      </c>
      <c r="D8504" s="137">
        <v>10.44</v>
      </c>
      <c r="E8504" s="137">
        <v>8.9899999999999994E-2</v>
      </c>
      <c r="F8504" s="127">
        <f t="shared" si="76"/>
        <v>0.93</v>
      </c>
      <c r="G8504" s="144"/>
    </row>
    <row r="8505" spans="1:7" x14ac:dyDescent="0.2">
      <c r="A8505" s="311" t="s">
        <v>4125</v>
      </c>
      <c r="B8505" s="311"/>
      <c r="C8505" s="311"/>
      <c r="D8505" s="311"/>
      <c r="E8505" s="311"/>
      <c r="F8505" s="165">
        <f>SUM(F8493:F8504)</f>
        <v>573.88</v>
      </c>
      <c r="G8505" s="144"/>
    </row>
    <row r="8506" spans="1:7" x14ac:dyDescent="0.2">
      <c r="G8506" s="144"/>
    </row>
    <row r="8507" spans="1:7" x14ac:dyDescent="0.2">
      <c r="A8507" s="312" t="s">
        <v>4124</v>
      </c>
      <c r="B8507" s="312"/>
      <c r="C8507" s="312"/>
      <c r="D8507" s="312"/>
      <c r="E8507" s="312"/>
      <c r="F8507" s="173">
        <f>F8505+G8490</f>
        <v>611.99</v>
      </c>
      <c r="G8507" s="144"/>
    </row>
    <row r="8508" spans="1:7" ht="12.75" customHeight="1" x14ac:dyDescent="0.2">
      <c r="A8508" s="312" t="s">
        <v>4742</v>
      </c>
      <c r="B8508" s="312"/>
      <c r="C8508" s="312"/>
      <c r="D8508" s="312"/>
      <c r="E8508" s="313"/>
      <c r="F8508" s="180">
        <f>TRUNC('compos apresentar'!F8507*bdi!$D$19,2)</f>
        <v>124.47</v>
      </c>
      <c r="G8508" s="144"/>
    </row>
    <row r="8509" spans="1:7" x14ac:dyDescent="0.2">
      <c r="A8509" s="312" t="s">
        <v>4123</v>
      </c>
      <c r="B8509" s="312"/>
      <c r="C8509" s="312"/>
      <c r="D8509" s="312"/>
      <c r="E8509" s="312"/>
      <c r="F8509" s="179">
        <f>SUM(F8507:F8508)</f>
        <v>736.46</v>
      </c>
      <c r="G8509" s="144"/>
    </row>
    <row r="8510" spans="1:7" x14ac:dyDescent="0.2">
      <c r="A8510" s="178"/>
      <c r="B8510" s="178"/>
      <c r="C8510" s="178"/>
      <c r="D8510" s="178"/>
      <c r="E8510" s="178"/>
      <c r="F8510" s="178"/>
      <c r="G8510" s="144"/>
    </row>
    <row r="8511" spans="1:7" x14ac:dyDescent="0.2">
      <c r="A8511" s="178"/>
      <c r="B8511" s="178"/>
      <c r="C8511" s="178"/>
      <c r="D8511" s="178"/>
      <c r="E8511" s="178"/>
      <c r="F8511" s="178"/>
      <c r="G8511" s="144"/>
    </row>
    <row r="8512" spans="1:7" ht="21" x14ac:dyDescent="0.2">
      <c r="A8512" s="314" t="s">
        <v>4343</v>
      </c>
      <c r="B8512" s="314"/>
      <c r="C8512" s="314"/>
      <c r="D8512" s="314"/>
      <c r="E8512" s="314"/>
      <c r="F8512" s="314"/>
      <c r="G8512" s="175" t="s">
        <v>4131</v>
      </c>
    </row>
    <row r="8513" spans="1:7" x14ac:dyDescent="0.2">
      <c r="G8513" s="144"/>
    </row>
    <row r="8514" spans="1:7" ht="21" x14ac:dyDescent="0.2">
      <c r="A8514" s="175" t="s">
        <v>4118</v>
      </c>
      <c r="B8514" s="174" t="s">
        <v>4117</v>
      </c>
      <c r="C8514" s="171" t="s">
        <v>4114</v>
      </c>
      <c r="D8514" s="171" t="s">
        <v>4113</v>
      </c>
      <c r="E8514" s="171" t="s">
        <v>4112</v>
      </c>
      <c r="F8514" s="182" t="s">
        <v>4116</v>
      </c>
      <c r="G8514" s="181" t="s">
        <v>4115</v>
      </c>
    </row>
    <row r="8515" spans="1:7" x14ac:dyDescent="0.2">
      <c r="A8515" s="162">
        <v>5</v>
      </c>
      <c r="B8515" s="128" t="s">
        <v>4140</v>
      </c>
      <c r="C8515" s="148">
        <v>5.12</v>
      </c>
      <c r="D8515" s="148">
        <v>11.16</v>
      </c>
      <c r="E8515" s="83">
        <v>117.99</v>
      </c>
      <c r="F8515" s="127">
        <v>1.226</v>
      </c>
      <c r="G8515" s="161">
        <f>TRUNC(F8515*D8515,2)</f>
        <v>13.68</v>
      </c>
    </row>
    <row r="8516" spans="1:7" x14ac:dyDescent="0.2">
      <c r="A8516" s="149">
        <v>4</v>
      </c>
      <c r="B8516" s="138" t="s">
        <v>4262</v>
      </c>
      <c r="C8516" s="152">
        <v>8.56</v>
      </c>
      <c r="D8516" s="152">
        <v>18.649999999999999</v>
      </c>
      <c r="E8516" s="83">
        <v>117.99</v>
      </c>
      <c r="F8516" s="137">
        <v>1.31</v>
      </c>
      <c r="G8516" s="161">
        <f>TRUNC(F8516*D8516,2)</f>
        <v>24.43</v>
      </c>
    </row>
    <row r="8517" spans="1:7" x14ac:dyDescent="0.2">
      <c r="A8517" s="311" t="s">
        <v>4138</v>
      </c>
      <c r="B8517" s="311"/>
      <c r="C8517" s="311"/>
      <c r="D8517" s="311"/>
      <c r="E8517" s="311"/>
      <c r="F8517" s="311"/>
      <c r="G8517" s="155">
        <f>SUM(G8515:G8516)</f>
        <v>38.11</v>
      </c>
    </row>
    <row r="8518" spans="1:7" x14ac:dyDescent="0.2">
      <c r="G8518" s="144"/>
    </row>
    <row r="8519" spans="1:7" ht="21" x14ac:dyDescent="0.2">
      <c r="A8519" s="175" t="s">
        <v>4118</v>
      </c>
      <c r="B8519" s="174" t="s">
        <v>4130</v>
      </c>
      <c r="C8519" s="171" t="s">
        <v>4129</v>
      </c>
      <c r="D8519" s="171" t="s">
        <v>4128</v>
      </c>
      <c r="E8519" s="171" t="s">
        <v>4116</v>
      </c>
      <c r="F8519" s="173" t="s">
        <v>4127</v>
      </c>
      <c r="G8519" s="144"/>
    </row>
    <row r="8520" spans="1:7" x14ac:dyDescent="0.2">
      <c r="A8520" s="129">
        <v>2929</v>
      </c>
      <c r="B8520" s="128" t="s">
        <v>3331</v>
      </c>
      <c r="C8520" s="127" t="s">
        <v>3287</v>
      </c>
      <c r="D8520" s="127">
        <v>150.02000000000001</v>
      </c>
      <c r="E8520" s="140">
        <v>0.93389999999999995</v>
      </c>
      <c r="F8520" s="127">
        <f t="shared" ref="F8520:F8530" si="77">TRUNC(E8520*D8520,2)</f>
        <v>140.1</v>
      </c>
      <c r="G8520" s="144"/>
    </row>
    <row r="8521" spans="1:7" x14ac:dyDescent="0.2">
      <c r="A8521" s="139">
        <v>2417</v>
      </c>
      <c r="B8521" s="138" t="s">
        <v>3324</v>
      </c>
      <c r="C8521" s="137" t="s">
        <v>3292</v>
      </c>
      <c r="D8521" s="127">
        <v>28.06</v>
      </c>
      <c r="E8521" s="136">
        <v>0.23</v>
      </c>
      <c r="F8521" s="127">
        <f t="shared" si="77"/>
        <v>6.45</v>
      </c>
      <c r="G8521" s="144"/>
    </row>
    <row r="8522" spans="1:7" x14ac:dyDescent="0.2">
      <c r="A8522" s="139">
        <v>1672</v>
      </c>
      <c r="B8522" s="138" t="s">
        <v>3325</v>
      </c>
      <c r="C8522" s="137" t="s">
        <v>3287</v>
      </c>
      <c r="D8522" s="127">
        <v>2.3199999999999998</v>
      </c>
      <c r="E8522" s="136">
        <v>0.29499999999999998</v>
      </c>
      <c r="F8522" s="127">
        <f t="shared" si="77"/>
        <v>0.68</v>
      </c>
      <c r="G8522" s="144"/>
    </row>
    <row r="8523" spans="1:7" x14ac:dyDescent="0.2">
      <c r="A8523" s="139">
        <v>1265</v>
      </c>
      <c r="B8523" s="138" t="s">
        <v>3342</v>
      </c>
      <c r="C8523" s="137" t="s">
        <v>3287</v>
      </c>
      <c r="D8523" s="127">
        <v>11.61</v>
      </c>
      <c r="E8523" s="136">
        <v>1.6</v>
      </c>
      <c r="F8523" s="127">
        <f t="shared" si="77"/>
        <v>18.57</v>
      </c>
      <c r="G8523" s="144"/>
    </row>
    <row r="8524" spans="1:7" x14ac:dyDescent="0.2">
      <c r="A8524" s="139">
        <v>2246</v>
      </c>
      <c r="B8524" s="138" t="s">
        <v>3322</v>
      </c>
      <c r="C8524" s="137" t="s">
        <v>3292</v>
      </c>
      <c r="D8524" s="127">
        <v>21.66</v>
      </c>
      <c r="E8524" s="136">
        <v>0.22</v>
      </c>
      <c r="F8524" s="127">
        <f t="shared" si="77"/>
        <v>4.76</v>
      </c>
      <c r="G8524" s="144"/>
    </row>
    <row r="8525" spans="1:7" ht="33.75" x14ac:dyDescent="0.2">
      <c r="A8525" s="139">
        <v>1377</v>
      </c>
      <c r="B8525" s="138" t="s">
        <v>3341</v>
      </c>
      <c r="C8525" s="137" t="s">
        <v>3287</v>
      </c>
      <c r="D8525" s="127">
        <v>133.85</v>
      </c>
      <c r="E8525" s="136">
        <v>0.59</v>
      </c>
      <c r="F8525" s="127">
        <f t="shared" si="77"/>
        <v>78.97</v>
      </c>
      <c r="G8525" s="144"/>
    </row>
    <row r="8526" spans="1:7" ht="22.5" x14ac:dyDescent="0.2">
      <c r="A8526" s="139">
        <v>1264</v>
      </c>
      <c r="B8526" s="138" t="s">
        <v>3329</v>
      </c>
      <c r="C8526" s="137" t="s">
        <v>3287</v>
      </c>
      <c r="D8526" s="127">
        <v>13.34</v>
      </c>
      <c r="E8526" s="136">
        <v>5.9499999999999997E-2</v>
      </c>
      <c r="F8526" s="127">
        <f t="shared" si="77"/>
        <v>0.79</v>
      </c>
      <c r="G8526" s="144"/>
    </row>
    <row r="8527" spans="1:7" x14ac:dyDescent="0.2">
      <c r="A8527" s="139">
        <v>1334</v>
      </c>
      <c r="B8527" s="138" t="s">
        <v>3330</v>
      </c>
      <c r="C8527" s="137" t="s">
        <v>3287</v>
      </c>
      <c r="D8527" s="127">
        <v>10.44</v>
      </c>
      <c r="E8527" s="136">
        <v>0.48</v>
      </c>
      <c r="F8527" s="127">
        <f t="shared" si="77"/>
        <v>5.01</v>
      </c>
      <c r="G8527" s="144"/>
    </row>
    <row r="8528" spans="1:7" x14ac:dyDescent="0.2">
      <c r="A8528" s="139">
        <v>2372</v>
      </c>
      <c r="B8528" s="138" t="s">
        <v>3340</v>
      </c>
      <c r="C8528" s="137" t="s">
        <v>3292</v>
      </c>
      <c r="D8528" s="127">
        <v>9.1</v>
      </c>
      <c r="E8528" s="136">
        <v>28.05</v>
      </c>
      <c r="F8528" s="127">
        <f t="shared" si="77"/>
        <v>255.25</v>
      </c>
      <c r="G8528" s="144"/>
    </row>
    <row r="8529" spans="1:7" x14ac:dyDescent="0.2">
      <c r="A8529" s="139">
        <v>1215</v>
      </c>
      <c r="B8529" s="138" t="s">
        <v>3293</v>
      </c>
      <c r="C8529" s="137" t="s">
        <v>3292</v>
      </c>
      <c r="D8529" s="127">
        <v>0.54</v>
      </c>
      <c r="E8529" s="136">
        <v>5</v>
      </c>
      <c r="F8529" s="127">
        <f t="shared" si="77"/>
        <v>2.7</v>
      </c>
      <c r="G8529" s="144"/>
    </row>
    <row r="8530" spans="1:7" x14ac:dyDescent="0.2">
      <c r="A8530" s="139">
        <v>104</v>
      </c>
      <c r="B8530" s="138" t="s">
        <v>3327</v>
      </c>
      <c r="C8530" s="137" t="s">
        <v>3285</v>
      </c>
      <c r="D8530" s="127">
        <v>146.28</v>
      </c>
      <c r="E8530" s="136">
        <v>0.01</v>
      </c>
      <c r="F8530" s="127">
        <f t="shared" si="77"/>
        <v>1.46</v>
      </c>
      <c r="G8530" s="144"/>
    </row>
    <row r="8531" spans="1:7" x14ac:dyDescent="0.2">
      <c r="A8531" s="311" t="s">
        <v>4125</v>
      </c>
      <c r="B8531" s="311"/>
      <c r="C8531" s="311"/>
      <c r="D8531" s="311"/>
      <c r="E8531" s="311"/>
      <c r="F8531" s="165">
        <f>SUM(F8520:F8530)</f>
        <v>514.74</v>
      </c>
      <c r="G8531" s="144"/>
    </row>
    <row r="8532" spans="1:7" x14ac:dyDescent="0.2">
      <c r="G8532" s="144"/>
    </row>
    <row r="8533" spans="1:7" x14ac:dyDescent="0.2">
      <c r="A8533" s="312" t="s">
        <v>4124</v>
      </c>
      <c r="B8533" s="312"/>
      <c r="C8533" s="312"/>
      <c r="D8533" s="312"/>
      <c r="E8533" s="312"/>
      <c r="F8533" s="173">
        <f>F8531+G8517</f>
        <v>552.85</v>
      </c>
      <c r="G8533" s="144"/>
    </row>
    <row r="8534" spans="1:7" ht="12.75" customHeight="1" x14ac:dyDescent="0.2">
      <c r="A8534" s="312" t="s">
        <v>4742</v>
      </c>
      <c r="B8534" s="312"/>
      <c r="C8534" s="312"/>
      <c r="D8534" s="312"/>
      <c r="E8534" s="313"/>
      <c r="F8534" s="180">
        <f>TRUNC('compos apresentar'!F8533*bdi!$D$19,2)</f>
        <v>112.44</v>
      </c>
      <c r="G8534" s="144"/>
    </row>
    <row r="8535" spans="1:7" x14ac:dyDescent="0.2">
      <c r="A8535" s="312" t="s">
        <v>4123</v>
      </c>
      <c r="B8535" s="312"/>
      <c r="C8535" s="312"/>
      <c r="D8535" s="312"/>
      <c r="E8535" s="312"/>
      <c r="F8535" s="179">
        <f>SUM(F8533:F8534)</f>
        <v>665.29</v>
      </c>
      <c r="G8535" s="144"/>
    </row>
    <row r="8536" spans="1:7" x14ac:dyDescent="0.2">
      <c r="A8536" s="178"/>
      <c r="B8536" s="178"/>
      <c r="C8536" s="178"/>
      <c r="D8536" s="178"/>
      <c r="E8536" s="178"/>
      <c r="F8536" s="178"/>
      <c r="G8536" s="144"/>
    </row>
    <row r="8537" spans="1:7" x14ac:dyDescent="0.2">
      <c r="A8537" s="178"/>
      <c r="B8537" s="178"/>
      <c r="C8537" s="178"/>
      <c r="D8537" s="178"/>
      <c r="E8537" s="178"/>
      <c r="F8537" s="178"/>
      <c r="G8537" s="144"/>
    </row>
    <row r="8538" spans="1:7" ht="21.6" customHeight="1" x14ac:dyDescent="0.2">
      <c r="A8538" s="314" t="s">
        <v>4342</v>
      </c>
      <c r="B8538" s="314"/>
      <c r="C8538" s="314"/>
      <c r="D8538" s="314"/>
      <c r="E8538" s="314"/>
      <c r="F8538" s="314"/>
      <c r="G8538" s="175" t="s">
        <v>4131</v>
      </c>
    </row>
    <row r="8539" spans="1:7" x14ac:dyDescent="0.2">
      <c r="G8539" s="144"/>
    </row>
    <row r="8540" spans="1:7" ht="21" x14ac:dyDescent="0.2">
      <c r="A8540" s="175" t="s">
        <v>4118</v>
      </c>
      <c r="B8540" s="174" t="s">
        <v>4117</v>
      </c>
      <c r="C8540" s="171" t="s">
        <v>4114</v>
      </c>
      <c r="D8540" s="171" t="s">
        <v>4113</v>
      </c>
      <c r="E8540" s="171" t="s">
        <v>4112</v>
      </c>
      <c r="F8540" s="182" t="s">
        <v>4116</v>
      </c>
      <c r="G8540" s="181" t="s">
        <v>4115</v>
      </c>
    </row>
    <row r="8541" spans="1:7" x14ac:dyDescent="0.2">
      <c r="A8541" s="162">
        <v>5</v>
      </c>
      <c r="B8541" s="128" t="s">
        <v>4140</v>
      </c>
      <c r="C8541" s="148">
        <v>5.12</v>
      </c>
      <c r="D8541" s="148">
        <v>11.16</v>
      </c>
      <c r="E8541" s="83">
        <v>117.99</v>
      </c>
      <c r="F8541" s="127">
        <v>1.226</v>
      </c>
      <c r="G8541" s="161">
        <f>TRUNC(F8541*D8541,2)</f>
        <v>13.68</v>
      </c>
    </row>
    <row r="8542" spans="1:7" x14ac:dyDescent="0.2">
      <c r="A8542" s="149">
        <v>4</v>
      </c>
      <c r="B8542" s="138" t="s">
        <v>4262</v>
      </c>
      <c r="C8542" s="152">
        <v>8.56</v>
      </c>
      <c r="D8542" s="152">
        <v>18.649999999999999</v>
      </c>
      <c r="E8542" s="83">
        <v>117.99</v>
      </c>
      <c r="F8542" s="137">
        <v>1.31</v>
      </c>
      <c r="G8542" s="161">
        <f>TRUNC(F8542*D8542,2)</f>
        <v>24.43</v>
      </c>
    </row>
    <row r="8543" spans="1:7" x14ac:dyDescent="0.2">
      <c r="A8543" s="311" t="s">
        <v>4138</v>
      </c>
      <c r="B8543" s="311"/>
      <c r="C8543" s="311"/>
      <c r="D8543" s="311"/>
      <c r="E8543" s="311"/>
      <c r="F8543" s="311"/>
      <c r="G8543" s="155">
        <f>SUM(G8541:G8542)</f>
        <v>38.11</v>
      </c>
    </row>
    <row r="8544" spans="1:7" x14ac:dyDescent="0.2">
      <c r="G8544" s="144"/>
    </row>
    <row r="8545" spans="1:7" ht="21" x14ac:dyDescent="0.2">
      <c r="A8545" s="175" t="s">
        <v>4118</v>
      </c>
      <c r="B8545" s="174" t="s">
        <v>4130</v>
      </c>
      <c r="C8545" s="171" t="s">
        <v>4129</v>
      </c>
      <c r="D8545" s="171" t="s">
        <v>4128</v>
      </c>
      <c r="E8545" s="171" t="s">
        <v>4116</v>
      </c>
      <c r="F8545" s="173" t="s">
        <v>4127</v>
      </c>
      <c r="G8545" s="144"/>
    </row>
    <row r="8546" spans="1:7" x14ac:dyDescent="0.2">
      <c r="A8546" s="129">
        <v>2814</v>
      </c>
      <c r="B8546" s="128" t="s">
        <v>3925</v>
      </c>
      <c r="C8546" s="127" t="s">
        <v>3287</v>
      </c>
      <c r="D8546" s="127">
        <v>87.81</v>
      </c>
      <c r="E8546" s="127">
        <v>0.47620000000000001</v>
      </c>
      <c r="F8546" s="127">
        <f t="shared" ref="F8546:F8557" si="78">TRUNC(E8546*D8546,2)</f>
        <v>41.81</v>
      </c>
      <c r="G8546" s="144"/>
    </row>
    <row r="8547" spans="1:7" x14ac:dyDescent="0.2">
      <c r="A8547" s="139">
        <v>29.3</v>
      </c>
      <c r="B8547" s="138" t="s">
        <v>3331</v>
      </c>
      <c r="C8547" s="137" t="s">
        <v>3287</v>
      </c>
      <c r="D8547" s="137">
        <v>133.38</v>
      </c>
      <c r="E8547" s="137">
        <v>0.93300000000000005</v>
      </c>
      <c r="F8547" s="127">
        <f t="shared" si="78"/>
        <v>124.44</v>
      </c>
      <c r="G8547" s="144"/>
    </row>
    <row r="8548" spans="1:7" x14ac:dyDescent="0.2">
      <c r="A8548" s="139">
        <v>1265</v>
      </c>
      <c r="B8548" s="138" t="s">
        <v>3959</v>
      </c>
      <c r="C8548" s="137" t="s">
        <v>3287</v>
      </c>
      <c r="D8548" s="137">
        <v>11.61</v>
      </c>
      <c r="E8548" s="137">
        <v>1.4286000000000001</v>
      </c>
      <c r="F8548" s="127">
        <f t="shared" si="78"/>
        <v>16.579999999999998</v>
      </c>
      <c r="G8548" s="144"/>
    </row>
    <row r="8549" spans="1:7" x14ac:dyDescent="0.2">
      <c r="A8549" s="139">
        <v>2246</v>
      </c>
      <c r="B8549" s="138" t="s">
        <v>3322</v>
      </c>
      <c r="C8549" s="137" t="s">
        <v>3292</v>
      </c>
      <c r="D8549" s="137">
        <v>21.66</v>
      </c>
      <c r="E8549" s="137">
        <v>8.7800000000000003E-2</v>
      </c>
      <c r="F8549" s="127">
        <f t="shared" si="78"/>
        <v>1.9</v>
      </c>
      <c r="G8549" s="144"/>
    </row>
    <row r="8550" spans="1:7" ht="22.5" x14ac:dyDescent="0.2">
      <c r="A8550" s="139">
        <v>1377</v>
      </c>
      <c r="B8550" s="138" t="s">
        <v>3929</v>
      </c>
      <c r="C8550" s="137" t="s">
        <v>3287</v>
      </c>
      <c r="D8550" s="137">
        <v>133.85</v>
      </c>
      <c r="E8550" s="137">
        <v>0.23810000000000001</v>
      </c>
      <c r="F8550" s="127">
        <f t="shared" si="78"/>
        <v>31.86</v>
      </c>
      <c r="G8550" s="144"/>
    </row>
    <row r="8551" spans="1:7" x14ac:dyDescent="0.2">
      <c r="A8551" s="139">
        <v>1672</v>
      </c>
      <c r="B8551" s="138" t="s">
        <v>4270</v>
      </c>
      <c r="C8551" s="137" t="s">
        <v>3287</v>
      </c>
      <c r="D8551" s="137">
        <v>2.3199999999999998</v>
      </c>
      <c r="E8551" s="137">
        <v>0.29759999999999998</v>
      </c>
      <c r="F8551" s="127">
        <f t="shared" si="78"/>
        <v>0.69</v>
      </c>
      <c r="G8551" s="144"/>
    </row>
    <row r="8552" spans="1:7" x14ac:dyDescent="0.2">
      <c r="A8552" s="139">
        <v>2417</v>
      </c>
      <c r="B8552" s="138" t="s">
        <v>3324</v>
      </c>
      <c r="C8552" s="137" t="s">
        <v>3292</v>
      </c>
      <c r="D8552" s="137">
        <v>28.06</v>
      </c>
      <c r="E8552" s="137">
        <v>0.23810000000000001</v>
      </c>
      <c r="F8552" s="127">
        <f t="shared" si="78"/>
        <v>6.68</v>
      </c>
      <c r="G8552" s="144"/>
    </row>
    <row r="8553" spans="1:7" x14ac:dyDescent="0.2">
      <c r="A8553" s="139">
        <v>2372</v>
      </c>
      <c r="B8553" s="138" t="s">
        <v>4008</v>
      </c>
      <c r="C8553" s="137" t="s">
        <v>3292</v>
      </c>
      <c r="D8553" s="137">
        <v>9.1</v>
      </c>
      <c r="E8553" s="137">
        <v>25.34</v>
      </c>
      <c r="F8553" s="127">
        <f t="shared" si="78"/>
        <v>230.59</v>
      </c>
      <c r="G8553" s="144"/>
    </row>
    <row r="8554" spans="1:7" x14ac:dyDescent="0.2">
      <c r="A8554" s="139">
        <v>1215</v>
      </c>
      <c r="B8554" s="138" t="s">
        <v>4134</v>
      </c>
      <c r="C8554" s="137" t="s">
        <v>3292</v>
      </c>
      <c r="D8554" s="137">
        <v>0.54</v>
      </c>
      <c r="E8554" s="137">
        <v>5.1100000000000003</v>
      </c>
      <c r="F8554" s="127">
        <f t="shared" si="78"/>
        <v>2.75</v>
      </c>
      <c r="G8554" s="144"/>
    </row>
    <row r="8555" spans="1:7" x14ac:dyDescent="0.2">
      <c r="A8555" s="139">
        <v>1334</v>
      </c>
      <c r="B8555" s="138" t="s">
        <v>3330</v>
      </c>
      <c r="C8555" s="137" t="s">
        <v>3287</v>
      </c>
      <c r="D8555" s="137">
        <v>10.44</v>
      </c>
      <c r="E8555" s="137">
        <v>0.18190000000000001</v>
      </c>
      <c r="F8555" s="127">
        <f t="shared" si="78"/>
        <v>1.89</v>
      </c>
      <c r="G8555" s="144"/>
    </row>
    <row r="8556" spans="1:7" x14ac:dyDescent="0.2">
      <c r="A8556" s="139">
        <v>1264</v>
      </c>
      <c r="B8556" s="138" t="s">
        <v>4269</v>
      </c>
      <c r="C8556" s="137" t="s">
        <v>3287</v>
      </c>
      <c r="D8556" s="137">
        <v>13.34</v>
      </c>
      <c r="E8556" s="137">
        <v>5.9499999999999997E-2</v>
      </c>
      <c r="F8556" s="127">
        <f t="shared" si="78"/>
        <v>0.79</v>
      </c>
      <c r="G8556" s="144"/>
    </row>
    <row r="8557" spans="1:7" x14ac:dyDescent="0.2">
      <c r="A8557" s="139">
        <v>104</v>
      </c>
      <c r="B8557" s="138" t="s">
        <v>4282</v>
      </c>
      <c r="C8557" s="137" t="s">
        <v>3285</v>
      </c>
      <c r="D8557" s="137">
        <v>146.28</v>
      </c>
      <c r="E8557" s="137">
        <v>1.52E-2</v>
      </c>
      <c r="F8557" s="127">
        <f t="shared" si="78"/>
        <v>2.2200000000000002</v>
      </c>
      <c r="G8557" s="144"/>
    </row>
    <row r="8558" spans="1:7" x14ac:dyDescent="0.2">
      <c r="A8558" s="311" t="s">
        <v>4125</v>
      </c>
      <c r="B8558" s="311"/>
      <c r="C8558" s="311"/>
      <c r="D8558" s="311"/>
      <c r="E8558" s="311"/>
      <c r="F8558" s="165">
        <f>SUM(F8546:F8557)</f>
        <v>462.2</v>
      </c>
      <c r="G8558" s="144"/>
    </row>
    <row r="8559" spans="1:7" x14ac:dyDescent="0.2">
      <c r="G8559" s="144"/>
    </row>
    <row r="8560" spans="1:7" x14ac:dyDescent="0.2">
      <c r="A8560" s="312" t="s">
        <v>4124</v>
      </c>
      <c r="B8560" s="312"/>
      <c r="C8560" s="312"/>
      <c r="D8560" s="312"/>
      <c r="E8560" s="312"/>
      <c r="F8560" s="173">
        <f>F8558+G8543</f>
        <v>500.31</v>
      </c>
      <c r="G8560" s="144"/>
    </row>
    <row r="8561" spans="1:7" ht="12.75" customHeight="1" x14ac:dyDescent="0.2">
      <c r="A8561" s="312" t="s">
        <v>4742</v>
      </c>
      <c r="B8561" s="312"/>
      <c r="C8561" s="312"/>
      <c r="D8561" s="312"/>
      <c r="E8561" s="313"/>
      <c r="F8561" s="180">
        <f>TRUNC('compos apresentar'!F8560*bdi!$D$19,2)</f>
        <v>101.76</v>
      </c>
      <c r="G8561" s="144"/>
    </row>
    <row r="8562" spans="1:7" x14ac:dyDescent="0.2">
      <c r="A8562" s="312" t="s">
        <v>4123</v>
      </c>
      <c r="B8562" s="312"/>
      <c r="C8562" s="312"/>
      <c r="D8562" s="312"/>
      <c r="E8562" s="312"/>
      <c r="F8562" s="179">
        <f>SUM(F8560:F8561)</f>
        <v>602.07000000000005</v>
      </c>
      <c r="G8562" s="144"/>
    </row>
    <row r="8563" spans="1:7" x14ac:dyDescent="0.2">
      <c r="A8563" s="178"/>
      <c r="B8563" s="178"/>
      <c r="C8563" s="178"/>
      <c r="D8563" s="178"/>
      <c r="E8563" s="178"/>
      <c r="F8563" s="178"/>
      <c r="G8563" s="144"/>
    </row>
    <row r="8564" spans="1:7" ht="21" x14ac:dyDescent="0.2">
      <c r="A8564" s="314" t="s">
        <v>5131</v>
      </c>
      <c r="B8564" s="314"/>
      <c r="C8564" s="314"/>
      <c r="D8564" s="314"/>
      <c r="E8564" s="314"/>
      <c r="F8564" s="314"/>
      <c r="G8564" s="175" t="s">
        <v>4131</v>
      </c>
    </row>
    <row r="8565" spans="1:7" x14ac:dyDescent="0.2">
      <c r="G8565" s="144"/>
    </row>
    <row r="8566" spans="1:7" ht="21" x14ac:dyDescent="0.2">
      <c r="A8566" s="175" t="s">
        <v>4118</v>
      </c>
      <c r="B8566" s="174" t="s">
        <v>4117</v>
      </c>
      <c r="C8566" s="171" t="s">
        <v>4114</v>
      </c>
      <c r="D8566" s="171" t="s">
        <v>4113</v>
      </c>
      <c r="E8566" s="171" t="s">
        <v>4112</v>
      </c>
      <c r="F8566" s="182" t="s">
        <v>4116</v>
      </c>
      <c r="G8566" s="181" t="s">
        <v>4115</v>
      </c>
    </row>
    <row r="8567" spans="1:7" x14ac:dyDescent="0.2">
      <c r="A8567" s="162">
        <v>5</v>
      </c>
      <c r="B8567" s="128" t="s">
        <v>4140</v>
      </c>
      <c r="C8567" s="148">
        <v>5.12</v>
      </c>
      <c r="D8567" s="148">
        <v>11.16</v>
      </c>
      <c r="E8567" s="83">
        <v>117.99</v>
      </c>
      <c r="F8567" s="127">
        <v>1.226</v>
      </c>
      <c r="G8567" s="161">
        <f>TRUNC(F8567*D8567,2)</f>
        <v>13.68</v>
      </c>
    </row>
    <row r="8568" spans="1:7" x14ac:dyDescent="0.2">
      <c r="A8568" s="149">
        <v>4</v>
      </c>
      <c r="B8568" s="138" t="s">
        <v>4262</v>
      </c>
      <c r="C8568" s="152">
        <v>8.56</v>
      </c>
      <c r="D8568" s="152">
        <v>18.649999999999999</v>
      </c>
      <c r="E8568" s="83">
        <v>117.99</v>
      </c>
      <c r="F8568" s="137">
        <v>1.31</v>
      </c>
      <c r="G8568" s="161">
        <f>TRUNC(F8568*D8568,2)</f>
        <v>24.43</v>
      </c>
    </row>
    <row r="8569" spans="1:7" x14ac:dyDescent="0.2">
      <c r="A8569" s="311" t="s">
        <v>4138</v>
      </c>
      <c r="B8569" s="311"/>
      <c r="C8569" s="311"/>
      <c r="D8569" s="311"/>
      <c r="E8569" s="311"/>
      <c r="F8569" s="311"/>
      <c r="G8569" s="155">
        <f>SUM(G8567:G8568)</f>
        <v>38.11</v>
      </c>
    </row>
    <row r="8570" spans="1:7" x14ac:dyDescent="0.2">
      <c r="G8570" s="144"/>
    </row>
    <row r="8571" spans="1:7" ht="21" x14ac:dyDescent="0.2">
      <c r="A8571" s="175" t="s">
        <v>4118</v>
      </c>
      <c r="B8571" s="174" t="s">
        <v>4130</v>
      </c>
      <c r="C8571" s="171" t="s">
        <v>4129</v>
      </c>
      <c r="D8571" s="171" t="s">
        <v>4128</v>
      </c>
      <c r="E8571" s="171" t="s">
        <v>4116</v>
      </c>
      <c r="F8571" s="173" t="s">
        <v>4127</v>
      </c>
      <c r="G8571" s="144"/>
    </row>
    <row r="8572" spans="1:7" x14ac:dyDescent="0.2">
      <c r="A8572" s="129">
        <v>2932</v>
      </c>
      <c r="B8572" s="128" t="s">
        <v>3331</v>
      </c>
      <c r="C8572" s="127" t="s">
        <v>3307</v>
      </c>
      <c r="D8572" s="127">
        <v>77.16</v>
      </c>
      <c r="E8572" s="228">
        <v>1</v>
      </c>
      <c r="F8572" s="127">
        <f t="shared" ref="F8572:F8585" si="79">TRUNC(E8572*D8572,2)</f>
        <v>77.16</v>
      </c>
      <c r="G8572" s="144"/>
    </row>
    <row r="8573" spans="1:7" ht="22.5" x14ac:dyDescent="0.2">
      <c r="A8573" s="139">
        <v>2815</v>
      </c>
      <c r="B8573" s="138" t="s">
        <v>5132</v>
      </c>
      <c r="C8573" s="137" t="s">
        <v>3307</v>
      </c>
      <c r="D8573" s="137">
        <v>15.46</v>
      </c>
      <c r="E8573" s="229">
        <v>0.48699999999999999</v>
      </c>
      <c r="F8573" s="127">
        <f t="shared" si="79"/>
        <v>7.52</v>
      </c>
      <c r="G8573" s="144"/>
    </row>
    <row r="8574" spans="1:7" x14ac:dyDescent="0.2">
      <c r="A8574" s="139">
        <v>2820</v>
      </c>
      <c r="B8574" s="138" t="s">
        <v>5133</v>
      </c>
      <c r="C8574" s="137" t="s">
        <v>3307</v>
      </c>
      <c r="D8574" s="137">
        <v>8</v>
      </c>
      <c r="E8574" s="229">
        <v>0.48699999999999999</v>
      </c>
      <c r="F8574" s="127">
        <f t="shared" si="79"/>
        <v>3.89</v>
      </c>
      <c r="G8574" s="144"/>
    </row>
    <row r="8575" spans="1:7" x14ac:dyDescent="0.2">
      <c r="A8575" s="139">
        <v>2811</v>
      </c>
      <c r="B8575" s="138" t="s">
        <v>3409</v>
      </c>
      <c r="C8575" s="137" t="s">
        <v>3307</v>
      </c>
      <c r="D8575" s="137">
        <v>17.600000000000001</v>
      </c>
      <c r="E8575" s="229">
        <v>0.24349999999999999</v>
      </c>
      <c r="F8575" s="127">
        <f t="shared" si="79"/>
        <v>4.28</v>
      </c>
      <c r="G8575" s="144"/>
    </row>
    <row r="8576" spans="1:7" x14ac:dyDescent="0.2">
      <c r="A8576" s="139">
        <v>2813</v>
      </c>
      <c r="B8576" s="138" t="s">
        <v>3413</v>
      </c>
      <c r="C8576" s="137" t="s">
        <v>3307</v>
      </c>
      <c r="D8576" s="137">
        <v>6.75</v>
      </c>
      <c r="E8576" s="229">
        <v>0.48699999999999999</v>
      </c>
      <c r="F8576" s="127">
        <f t="shared" si="79"/>
        <v>3.28</v>
      </c>
      <c r="G8576" s="144"/>
    </row>
    <row r="8577" spans="1:7" x14ac:dyDescent="0.2">
      <c r="A8577" s="139">
        <v>104</v>
      </c>
      <c r="B8577" s="138" t="s">
        <v>3327</v>
      </c>
      <c r="C8577" s="137" t="s">
        <v>3362</v>
      </c>
      <c r="D8577" s="137">
        <v>146.28</v>
      </c>
      <c r="E8577" s="229">
        <v>1.43E-2</v>
      </c>
      <c r="F8577" s="127">
        <f t="shared" si="79"/>
        <v>2.09</v>
      </c>
      <c r="G8577" s="144"/>
    </row>
    <row r="8578" spans="1:7" x14ac:dyDescent="0.2">
      <c r="A8578" s="139">
        <v>1215</v>
      </c>
      <c r="B8578" s="138" t="s">
        <v>3293</v>
      </c>
      <c r="C8578" s="137" t="s">
        <v>3356</v>
      </c>
      <c r="D8578" s="137">
        <v>0.54</v>
      </c>
      <c r="E8578" s="229">
        <v>5</v>
      </c>
      <c r="F8578" s="127">
        <f t="shared" si="79"/>
        <v>2.7</v>
      </c>
      <c r="G8578" s="144"/>
    </row>
    <row r="8579" spans="1:7" x14ac:dyDescent="0.2">
      <c r="A8579" s="139">
        <v>2372</v>
      </c>
      <c r="B8579" s="138" t="s">
        <v>3340</v>
      </c>
      <c r="C8579" s="137" t="s">
        <v>3356</v>
      </c>
      <c r="D8579" s="137">
        <v>9.1</v>
      </c>
      <c r="E8579" s="229">
        <v>16.9176</v>
      </c>
      <c r="F8579" s="127">
        <f t="shared" si="79"/>
        <v>153.94999999999999</v>
      </c>
      <c r="G8579" s="144"/>
    </row>
    <row r="8580" spans="1:7" x14ac:dyDescent="0.2">
      <c r="A8580" s="139">
        <v>1334</v>
      </c>
      <c r="B8580" s="138" t="s">
        <v>3330</v>
      </c>
      <c r="C8580" s="137" t="s">
        <v>3307</v>
      </c>
      <c r="D8580" s="137">
        <v>10.44</v>
      </c>
      <c r="E8580" s="229">
        <v>0.1162</v>
      </c>
      <c r="F8580" s="127">
        <f t="shared" si="79"/>
        <v>1.21</v>
      </c>
      <c r="G8580" s="144"/>
    </row>
    <row r="8581" spans="1:7" ht="22.5" x14ac:dyDescent="0.2">
      <c r="A8581" s="139">
        <v>1264</v>
      </c>
      <c r="B8581" s="138" t="s">
        <v>3329</v>
      </c>
      <c r="C8581" s="137" t="s">
        <v>3307</v>
      </c>
      <c r="D8581" s="137">
        <v>13.34</v>
      </c>
      <c r="E8581" s="229">
        <v>5.9499999999999997E-2</v>
      </c>
      <c r="F8581" s="127">
        <f t="shared" si="79"/>
        <v>0.79</v>
      </c>
      <c r="G8581" s="144"/>
    </row>
    <row r="8582" spans="1:7" ht="33.75" x14ac:dyDescent="0.2">
      <c r="A8582" s="139">
        <v>1380</v>
      </c>
      <c r="B8582" s="138" t="s">
        <v>5134</v>
      </c>
      <c r="C8582" s="137" t="s">
        <v>3307</v>
      </c>
      <c r="D8582" s="137">
        <v>100</v>
      </c>
      <c r="E8582" s="229">
        <v>0.1623</v>
      </c>
      <c r="F8582" s="127">
        <f t="shared" si="79"/>
        <v>16.23</v>
      </c>
      <c r="G8582" s="144"/>
    </row>
    <row r="8583" spans="1:7" x14ac:dyDescent="0.2">
      <c r="A8583" s="139">
        <v>2246</v>
      </c>
      <c r="B8583" s="138" t="s">
        <v>3322</v>
      </c>
      <c r="C8583" s="137" t="s">
        <v>3356</v>
      </c>
      <c r="D8583" s="137">
        <v>21.66</v>
      </c>
      <c r="E8583" s="229">
        <v>3.0599999999999999E-2</v>
      </c>
      <c r="F8583" s="127">
        <f t="shared" si="79"/>
        <v>0.66</v>
      </c>
      <c r="G8583" s="144"/>
    </row>
    <row r="8584" spans="1:7" x14ac:dyDescent="0.2">
      <c r="A8584" s="139">
        <v>1672</v>
      </c>
      <c r="B8584" s="138" t="s">
        <v>3325</v>
      </c>
      <c r="C8584" s="137" t="s">
        <v>3307</v>
      </c>
      <c r="D8584" s="137">
        <v>2.3199999999999998</v>
      </c>
      <c r="E8584" s="229">
        <v>0.29759999999999998</v>
      </c>
      <c r="F8584" s="127">
        <f t="shared" si="79"/>
        <v>0.69</v>
      </c>
      <c r="G8584" s="144"/>
    </row>
    <row r="8585" spans="1:7" x14ac:dyDescent="0.2">
      <c r="A8585" s="139">
        <v>2417</v>
      </c>
      <c r="B8585" s="138" t="s">
        <v>3324</v>
      </c>
      <c r="C8585" s="137" t="s">
        <v>3356</v>
      </c>
      <c r="D8585" s="137">
        <v>28.06</v>
      </c>
      <c r="E8585" s="229">
        <v>0.23810000000000001</v>
      </c>
      <c r="F8585" s="127">
        <f t="shared" si="79"/>
        <v>6.68</v>
      </c>
      <c r="G8585" s="144"/>
    </row>
    <row r="8586" spans="1:7" x14ac:dyDescent="0.2">
      <c r="A8586" s="311" t="s">
        <v>4125</v>
      </c>
      <c r="B8586" s="311"/>
      <c r="C8586" s="311"/>
      <c r="D8586" s="311"/>
      <c r="E8586" s="311"/>
      <c r="F8586" s="165">
        <f>SUM(F8572:F8585)</f>
        <v>281.13000000000005</v>
      </c>
      <c r="G8586" s="144"/>
    </row>
    <row r="8587" spans="1:7" x14ac:dyDescent="0.2">
      <c r="G8587" s="144"/>
    </row>
    <row r="8588" spans="1:7" x14ac:dyDescent="0.2">
      <c r="A8588" s="312" t="s">
        <v>4124</v>
      </c>
      <c r="B8588" s="312"/>
      <c r="C8588" s="312"/>
      <c r="D8588" s="312"/>
      <c r="E8588" s="312"/>
      <c r="F8588" s="173">
        <f>F8586+G8569</f>
        <v>319.24000000000007</v>
      </c>
      <c r="G8588" s="144"/>
    </row>
    <row r="8589" spans="1:7" x14ac:dyDescent="0.2">
      <c r="A8589" s="312" t="s">
        <v>4742</v>
      </c>
      <c r="B8589" s="312"/>
      <c r="C8589" s="312"/>
      <c r="D8589" s="312"/>
      <c r="E8589" s="313"/>
      <c r="F8589" s="180">
        <f>TRUNC('compos apresentar'!F8588*bdi!$D$19,2)</f>
        <v>64.930000000000007</v>
      </c>
      <c r="G8589" s="144"/>
    </row>
    <row r="8590" spans="1:7" x14ac:dyDescent="0.2">
      <c r="A8590" s="312" t="s">
        <v>4123</v>
      </c>
      <c r="B8590" s="312"/>
      <c r="C8590" s="312"/>
      <c r="D8590" s="312"/>
      <c r="E8590" s="312"/>
      <c r="F8590" s="179">
        <f>SUM(F8588:F8589)</f>
        <v>384.17000000000007</v>
      </c>
      <c r="G8590" s="144"/>
    </row>
    <row r="8591" spans="1:7" x14ac:dyDescent="0.2">
      <c r="A8591" s="178"/>
      <c r="B8591" s="178"/>
      <c r="C8591" s="178"/>
      <c r="D8591" s="178"/>
      <c r="E8591" s="178"/>
      <c r="F8591" s="178"/>
      <c r="G8591" s="144"/>
    </row>
    <row r="8592" spans="1:7" x14ac:dyDescent="0.2">
      <c r="A8592" s="178"/>
      <c r="B8592" s="178"/>
      <c r="C8592" s="178"/>
      <c r="D8592" s="178"/>
      <c r="E8592" s="178"/>
      <c r="F8592" s="178"/>
      <c r="G8592" s="144"/>
    </row>
    <row r="8593" spans="1:7" ht="27.6" customHeight="1" x14ac:dyDescent="0.2">
      <c r="A8593" s="314" t="s">
        <v>4341</v>
      </c>
      <c r="B8593" s="314"/>
      <c r="C8593" s="314"/>
      <c r="D8593" s="314"/>
      <c r="E8593" s="314"/>
      <c r="F8593" s="314"/>
      <c r="G8593" s="175" t="s">
        <v>4131</v>
      </c>
    </row>
    <row r="8594" spans="1:7" x14ac:dyDescent="0.2">
      <c r="G8594" s="144"/>
    </row>
    <row r="8595" spans="1:7" ht="21" x14ac:dyDescent="0.2">
      <c r="A8595" s="175" t="s">
        <v>4118</v>
      </c>
      <c r="B8595" s="174" t="s">
        <v>4117</v>
      </c>
      <c r="C8595" s="171" t="s">
        <v>4114</v>
      </c>
      <c r="D8595" s="171" t="s">
        <v>4113</v>
      </c>
      <c r="E8595" s="171" t="s">
        <v>4112</v>
      </c>
      <c r="F8595" s="182" t="s">
        <v>4116</v>
      </c>
      <c r="G8595" s="181" t="s">
        <v>4115</v>
      </c>
    </row>
    <row r="8596" spans="1:7" x14ac:dyDescent="0.2">
      <c r="A8596" s="162">
        <v>5</v>
      </c>
      <c r="B8596" s="128" t="s">
        <v>4140</v>
      </c>
      <c r="C8596" s="148">
        <v>5.12</v>
      </c>
      <c r="D8596" s="148">
        <v>11.16</v>
      </c>
      <c r="E8596" s="83">
        <v>117.99</v>
      </c>
      <c r="F8596" s="127">
        <v>1.6850000000000001</v>
      </c>
      <c r="G8596" s="161">
        <f>TRUNC(F8596*D8596,2)</f>
        <v>18.8</v>
      </c>
    </row>
    <row r="8597" spans="1:7" x14ac:dyDescent="0.2">
      <c r="A8597" s="149">
        <v>4</v>
      </c>
      <c r="B8597" s="138" t="s">
        <v>4262</v>
      </c>
      <c r="C8597" s="152">
        <v>8.56</v>
      </c>
      <c r="D8597" s="152">
        <v>18.649999999999999</v>
      </c>
      <c r="E8597" s="83">
        <v>117.99</v>
      </c>
      <c r="F8597" s="137">
        <v>1.6</v>
      </c>
      <c r="G8597" s="161">
        <f>TRUNC(F8597*D8597,2)</f>
        <v>29.84</v>
      </c>
    </row>
    <row r="8598" spans="1:7" x14ac:dyDescent="0.2">
      <c r="A8598" s="311" t="s">
        <v>4138</v>
      </c>
      <c r="B8598" s="311"/>
      <c r="C8598" s="311"/>
      <c r="D8598" s="311"/>
      <c r="E8598" s="311"/>
      <c r="F8598" s="311"/>
      <c r="G8598" s="155">
        <f>SUM(G8596:G8597)</f>
        <v>48.64</v>
      </c>
    </row>
    <row r="8599" spans="1:7" x14ac:dyDescent="0.2">
      <c r="G8599" s="144"/>
    </row>
    <row r="8600" spans="1:7" ht="21" x14ac:dyDescent="0.2">
      <c r="A8600" s="175" t="s">
        <v>4118</v>
      </c>
      <c r="B8600" s="174" t="s">
        <v>4130</v>
      </c>
      <c r="C8600" s="171" t="s">
        <v>4129</v>
      </c>
      <c r="D8600" s="171" t="s">
        <v>4128</v>
      </c>
      <c r="E8600" s="171" t="s">
        <v>4116</v>
      </c>
      <c r="F8600" s="173" t="s">
        <v>4127</v>
      </c>
      <c r="G8600" s="144"/>
    </row>
    <row r="8601" spans="1:7" x14ac:dyDescent="0.2">
      <c r="A8601" s="129">
        <v>1881</v>
      </c>
      <c r="B8601" s="128" t="s">
        <v>3775</v>
      </c>
      <c r="C8601" s="127" t="s">
        <v>3294</v>
      </c>
      <c r="D8601" s="127">
        <v>203.05</v>
      </c>
      <c r="E8601" s="127">
        <v>1.0580000000000001</v>
      </c>
      <c r="F8601" s="127">
        <f>TRUNC(E8601*D8601,2)</f>
        <v>214.82</v>
      </c>
      <c r="G8601" s="144"/>
    </row>
    <row r="8602" spans="1:7" x14ac:dyDescent="0.2">
      <c r="A8602" s="139">
        <v>104</v>
      </c>
      <c r="B8602" s="138" t="s">
        <v>4282</v>
      </c>
      <c r="C8602" s="137" t="s">
        <v>3285</v>
      </c>
      <c r="D8602" s="137">
        <v>146.28</v>
      </c>
      <c r="E8602" s="137">
        <v>2.5999999999999999E-2</v>
      </c>
      <c r="F8602" s="127">
        <f>TRUNC(E8602*D8602,2)</f>
        <v>3.8</v>
      </c>
      <c r="G8602" s="144"/>
    </row>
    <row r="8603" spans="1:7" x14ac:dyDescent="0.2">
      <c r="A8603" s="139">
        <v>1221</v>
      </c>
      <c r="B8603" s="138" t="s">
        <v>3336</v>
      </c>
      <c r="C8603" s="137" t="s">
        <v>3292</v>
      </c>
      <c r="D8603" s="137">
        <v>0.82</v>
      </c>
      <c r="E8603" s="137">
        <v>1</v>
      </c>
      <c r="F8603" s="127">
        <f>TRUNC(E8603*D8603,2)</f>
        <v>0.82</v>
      </c>
      <c r="G8603" s="144"/>
    </row>
    <row r="8604" spans="1:7" x14ac:dyDescent="0.2">
      <c r="A8604" s="139">
        <v>1215</v>
      </c>
      <c r="B8604" s="138" t="s">
        <v>4134</v>
      </c>
      <c r="C8604" s="137" t="s">
        <v>3292</v>
      </c>
      <c r="D8604" s="137">
        <v>0.54</v>
      </c>
      <c r="E8604" s="137">
        <v>4.68</v>
      </c>
      <c r="F8604" s="127">
        <f>TRUNC(E8604*D8604,2)</f>
        <v>2.52</v>
      </c>
      <c r="G8604" s="144"/>
    </row>
    <row r="8605" spans="1:7" x14ac:dyDescent="0.2">
      <c r="A8605" s="311" t="s">
        <v>4125</v>
      </c>
      <c r="B8605" s="311"/>
      <c r="C8605" s="311"/>
      <c r="D8605" s="311"/>
      <c r="E8605" s="311"/>
      <c r="F8605" s="165">
        <f>SUM(F8601:F8604)</f>
        <v>221.96</v>
      </c>
      <c r="G8605" s="144"/>
    </row>
    <row r="8606" spans="1:7" x14ac:dyDescent="0.2">
      <c r="G8606" s="144"/>
    </row>
    <row r="8607" spans="1:7" x14ac:dyDescent="0.2">
      <c r="A8607" s="312" t="s">
        <v>4124</v>
      </c>
      <c r="B8607" s="312"/>
      <c r="C8607" s="312"/>
      <c r="D8607" s="312"/>
      <c r="E8607" s="312"/>
      <c r="F8607" s="173">
        <f>F8605+G8598</f>
        <v>270.60000000000002</v>
      </c>
      <c r="G8607" s="144"/>
    </row>
    <row r="8608" spans="1:7" ht="12.75" customHeight="1" x14ac:dyDescent="0.2">
      <c r="A8608" s="312" t="s">
        <v>4742</v>
      </c>
      <c r="B8608" s="312"/>
      <c r="C8608" s="312"/>
      <c r="D8608" s="312"/>
      <c r="E8608" s="313"/>
      <c r="F8608" s="180">
        <f>TRUNC('compos apresentar'!F8607*bdi!$D$19,2)</f>
        <v>55.04</v>
      </c>
      <c r="G8608" s="144"/>
    </row>
    <row r="8609" spans="1:7" x14ac:dyDescent="0.2">
      <c r="A8609" s="312" t="s">
        <v>4123</v>
      </c>
      <c r="B8609" s="312"/>
      <c r="C8609" s="312"/>
      <c r="D8609" s="312"/>
      <c r="E8609" s="312"/>
      <c r="F8609" s="179">
        <f>SUM(F8607:F8608)</f>
        <v>325.64000000000004</v>
      </c>
      <c r="G8609" s="144"/>
    </row>
    <row r="8610" spans="1:7" x14ac:dyDescent="0.2">
      <c r="A8610" s="178"/>
      <c r="B8610" s="178"/>
      <c r="C8610" s="178"/>
      <c r="D8610" s="178"/>
      <c r="E8610" s="178"/>
      <c r="F8610" s="178"/>
      <c r="G8610" s="144"/>
    </row>
    <row r="8611" spans="1:7" x14ac:dyDescent="0.2">
      <c r="A8611" s="178"/>
      <c r="B8611" s="178"/>
      <c r="C8611" s="178"/>
      <c r="D8611" s="178"/>
      <c r="E8611" s="178"/>
      <c r="F8611" s="178"/>
      <c r="G8611" s="144"/>
    </row>
    <row r="8612" spans="1:7" ht="21" x14ac:dyDescent="0.2">
      <c r="A8612" s="314" t="s">
        <v>5135</v>
      </c>
      <c r="B8612" s="314"/>
      <c r="C8612" s="314"/>
      <c r="D8612" s="314"/>
      <c r="E8612" s="314"/>
      <c r="F8612" s="314"/>
      <c r="G8612" s="175" t="s">
        <v>4340</v>
      </c>
    </row>
    <row r="8613" spans="1:7" x14ac:dyDescent="0.2">
      <c r="G8613" s="144"/>
    </row>
    <row r="8614" spans="1:7" ht="21" x14ac:dyDescent="0.2">
      <c r="A8614" s="175" t="s">
        <v>4118</v>
      </c>
      <c r="B8614" s="174" t="s">
        <v>4117</v>
      </c>
      <c r="C8614" s="171" t="s">
        <v>4114</v>
      </c>
      <c r="D8614" s="171" t="s">
        <v>4113</v>
      </c>
      <c r="E8614" s="171" t="s">
        <v>4112</v>
      </c>
      <c r="F8614" s="182" t="s">
        <v>4116</v>
      </c>
      <c r="G8614" s="181" t="s">
        <v>4115</v>
      </c>
    </row>
    <row r="8615" spans="1:7" x14ac:dyDescent="0.2">
      <c r="A8615" s="149">
        <v>4</v>
      </c>
      <c r="B8615" s="138" t="s">
        <v>4262</v>
      </c>
      <c r="C8615" s="152">
        <v>8.56</v>
      </c>
      <c r="D8615" s="152">
        <v>18.649999999999999</v>
      </c>
      <c r="E8615" s="83">
        <v>117.99</v>
      </c>
      <c r="F8615" s="136">
        <v>1.28</v>
      </c>
      <c r="G8615" s="161">
        <f>TRUNC(F8615*D8615,2)</f>
        <v>23.87</v>
      </c>
    </row>
    <row r="8616" spans="1:7" x14ac:dyDescent="0.2">
      <c r="A8616" s="162">
        <v>5</v>
      </c>
      <c r="B8616" s="128" t="s">
        <v>3745</v>
      </c>
      <c r="C8616" s="152">
        <v>5.12</v>
      </c>
      <c r="D8616" s="152">
        <v>11.16</v>
      </c>
      <c r="E8616" s="83">
        <v>117.99</v>
      </c>
      <c r="F8616" s="140">
        <v>3.2080000000000002</v>
      </c>
      <c r="G8616" s="161">
        <f>TRUNC(F8616*D8616,2)</f>
        <v>35.799999999999997</v>
      </c>
    </row>
    <row r="8617" spans="1:7" x14ac:dyDescent="0.2">
      <c r="A8617" s="162">
        <v>10</v>
      </c>
      <c r="B8617" s="128" t="s">
        <v>4020</v>
      </c>
      <c r="C8617" s="152">
        <v>8.56</v>
      </c>
      <c r="D8617" s="152">
        <v>18.649999999999999</v>
      </c>
      <c r="E8617" s="83">
        <v>117.99</v>
      </c>
      <c r="F8617" s="140">
        <v>3.6122999999999998</v>
      </c>
      <c r="G8617" s="161">
        <f>TRUNC(F8617*D8617,2)</f>
        <v>67.36</v>
      </c>
    </row>
    <row r="8618" spans="1:7" x14ac:dyDescent="0.2">
      <c r="A8618" s="311" t="s">
        <v>4138</v>
      </c>
      <c r="B8618" s="311"/>
      <c r="C8618" s="311"/>
      <c r="D8618" s="311"/>
      <c r="E8618" s="311"/>
      <c r="F8618" s="311"/>
      <c r="G8618" s="155">
        <f>SUM(G8615:G8617)</f>
        <v>127.03</v>
      </c>
    </row>
    <row r="8619" spans="1:7" x14ac:dyDescent="0.2">
      <c r="G8619" s="144"/>
    </row>
    <row r="8620" spans="1:7" ht="21" x14ac:dyDescent="0.2">
      <c r="A8620" s="175" t="s">
        <v>4118</v>
      </c>
      <c r="B8620" s="174" t="s">
        <v>4130</v>
      </c>
      <c r="C8620" s="171" t="s">
        <v>4129</v>
      </c>
      <c r="D8620" s="171" t="s">
        <v>4128</v>
      </c>
      <c r="E8620" s="171" t="s">
        <v>4116</v>
      </c>
      <c r="F8620" s="173" t="s">
        <v>4127</v>
      </c>
      <c r="G8620" s="144"/>
    </row>
    <row r="8621" spans="1:7" x14ac:dyDescent="0.2">
      <c r="A8621" s="129">
        <v>1865</v>
      </c>
      <c r="B8621" s="128" t="s">
        <v>3339</v>
      </c>
      <c r="C8621" s="127" t="s">
        <v>3292</v>
      </c>
      <c r="D8621" s="127">
        <v>23.75</v>
      </c>
      <c r="E8621" s="140">
        <v>0.2</v>
      </c>
      <c r="F8621" s="127">
        <f t="shared" ref="F8621:F8627" si="80">TRUNC(E8621*D8621,2)</f>
        <v>4.75</v>
      </c>
      <c r="G8621" s="144"/>
    </row>
    <row r="8622" spans="1:7" x14ac:dyDescent="0.2">
      <c r="A8622" s="129">
        <v>1168</v>
      </c>
      <c r="B8622" s="128" t="s">
        <v>3338</v>
      </c>
      <c r="C8622" s="127" t="s">
        <v>3337</v>
      </c>
      <c r="D8622" s="127">
        <v>179.73</v>
      </c>
      <c r="E8622" s="140">
        <v>1</v>
      </c>
      <c r="F8622" s="127">
        <f t="shared" si="80"/>
        <v>179.73</v>
      </c>
      <c r="G8622" s="144"/>
    </row>
    <row r="8623" spans="1:7" x14ac:dyDescent="0.2">
      <c r="A8623" s="129">
        <v>1885</v>
      </c>
      <c r="B8623" s="128" t="s">
        <v>5136</v>
      </c>
      <c r="C8623" s="127" t="s">
        <v>3287</v>
      </c>
      <c r="D8623" s="127">
        <v>240.73</v>
      </c>
      <c r="E8623" s="140">
        <v>1</v>
      </c>
      <c r="F8623" s="127">
        <f t="shared" si="80"/>
        <v>240.73</v>
      </c>
      <c r="G8623" s="144"/>
    </row>
    <row r="8624" spans="1:7" x14ac:dyDescent="0.2">
      <c r="A8624" s="129">
        <v>1221</v>
      </c>
      <c r="B8624" s="128" t="s">
        <v>3336</v>
      </c>
      <c r="C8624" s="127" t="s">
        <v>3292</v>
      </c>
      <c r="D8624" s="127">
        <v>0.82</v>
      </c>
      <c r="E8624" s="140">
        <v>1.72</v>
      </c>
      <c r="F8624" s="127">
        <f t="shared" si="80"/>
        <v>1.41</v>
      </c>
      <c r="G8624" s="144"/>
    </row>
    <row r="8625" spans="1:7" x14ac:dyDescent="0.2">
      <c r="A8625" s="139">
        <v>1215</v>
      </c>
      <c r="B8625" s="138" t="s">
        <v>3293</v>
      </c>
      <c r="C8625" s="137" t="s">
        <v>3292</v>
      </c>
      <c r="D8625" s="127">
        <v>0.54</v>
      </c>
      <c r="E8625" s="136">
        <v>1.72</v>
      </c>
      <c r="F8625" s="127">
        <f t="shared" si="80"/>
        <v>0.92</v>
      </c>
      <c r="G8625" s="144"/>
    </row>
    <row r="8626" spans="1:7" x14ac:dyDescent="0.2">
      <c r="A8626" s="139">
        <v>104</v>
      </c>
      <c r="B8626" s="138" t="s">
        <v>3327</v>
      </c>
      <c r="C8626" s="137" t="s">
        <v>3285</v>
      </c>
      <c r="D8626" s="127">
        <v>146.28</v>
      </c>
      <c r="E8626" s="136">
        <v>1.085E-2</v>
      </c>
      <c r="F8626" s="127">
        <f t="shared" si="80"/>
        <v>1.58</v>
      </c>
      <c r="G8626" s="144"/>
    </row>
    <row r="8627" spans="1:7" x14ac:dyDescent="0.2">
      <c r="A8627" s="139">
        <v>106</v>
      </c>
      <c r="B8627" s="138" t="s">
        <v>3335</v>
      </c>
      <c r="C8627" s="137" t="s">
        <v>3290</v>
      </c>
      <c r="D8627" s="127">
        <v>13.4</v>
      </c>
      <c r="E8627" s="136">
        <v>10</v>
      </c>
      <c r="F8627" s="127">
        <f t="shared" si="80"/>
        <v>134</v>
      </c>
      <c r="G8627" s="144"/>
    </row>
    <row r="8628" spans="1:7" x14ac:dyDescent="0.2">
      <c r="A8628" s="311" t="s">
        <v>4125</v>
      </c>
      <c r="B8628" s="311"/>
      <c r="C8628" s="311"/>
      <c r="D8628" s="311"/>
      <c r="E8628" s="311"/>
      <c r="F8628" s="165">
        <f>SUM(F8621:F8627)</f>
        <v>563.12</v>
      </c>
      <c r="G8628" s="144"/>
    </row>
    <row r="8629" spans="1:7" x14ac:dyDescent="0.2">
      <c r="G8629" s="144"/>
    </row>
    <row r="8630" spans="1:7" x14ac:dyDescent="0.2">
      <c r="A8630" s="312" t="s">
        <v>4124</v>
      </c>
      <c r="B8630" s="312"/>
      <c r="C8630" s="312"/>
      <c r="D8630" s="312"/>
      <c r="E8630" s="312"/>
      <c r="F8630" s="173">
        <f>F8628+G8618</f>
        <v>690.15</v>
      </c>
      <c r="G8630" s="144"/>
    </row>
    <row r="8631" spans="1:7" ht="12.75" customHeight="1" x14ac:dyDescent="0.2">
      <c r="A8631" s="312" t="s">
        <v>4742</v>
      </c>
      <c r="B8631" s="312"/>
      <c r="C8631" s="312"/>
      <c r="D8631" s="312"/>
      <c r="E8631" s="313"/>
      <c r="F8631" s="180">
        <f>TRUNC('compos apresentar'!F8630*bdi!$D$19,2)</f>
        <v>140.37</v>
      </c>
      <c r="G8631" s="144"/>
    </row>
    <row r="8632" spans="1:7" x14ac:dyDescent="0.2">
      <c r="A8632" s="312" t="s">
        <v>4123</v>
      </c>
      <c r="B8632" s="312"/>
      <c r="C8632" s="312"/>
      <c r="D8632" s="312"/>
      <c r="E8632" s="312"/>
      <c r="F8632" s="179">
        <f>SUM(F8630:F8631)</f>
        <v>830.52</v>
      </c>
      <c r="G8632" s="144"/>
    </row>
    <row r="8633" spans="1:7" x14ac:dyDescent="0.2">
      <c r="A8633" s="178"/>
      <c r="B8633" s="178"/>
      <c r="C8633" s="178"/>
      <c r="D8633" s="178"/>
      <c r="E8633" s="178"/>
      <c r="F8633" s="178"/>
      <c r="G8633" s="144"/>
    </row>
    <row r="8634" spans="1:7" ht="21" x14ac:dyDescent="0.2">
      <c r="A8634" s="316" t="s">
        <v>5137</v>
      </c>
      <c r="B8634" s="316"/>
      <c r="C8634" s="316"/>
      <c r="D8634" s="316"/>
      <c r="E8634" s="316"/>
      <c r="F8634" s="316"/>
      <c r="G8634" s="175" t="s">
        <v>4385</v>
      </c>
    </row>
    <row r="8635" spans="1:7" x14ac:dyDescent="0.2">
      <c r="G8635" s="144"/>
    </row>
    <row r="8636" spans="1:7" ht="21" x14ac:dyDescent="0.2">
      <c r="A8636" s="175" t="s">
        <v>4118</v>
      </c>
      <c r="B8636" s="174" t="s">
        <v>4117</v>
      </c>
      <c r="C8636" s="171" t="s">
        <v>4114</v>
      </c>
      <c r="D8636" s="171" t="s">
        <v>4113</v>
      </c>
      <c r="E8636" s="171" t="s">
        <v>4112</v>
      </c>
      <c r="F8636" s="182" t="s">
        <v>4116</v>
      </c>
      <c r="G8636" s="181" t="s">
        <v>4115</v>
      </c>
    </row>
    <row r="8637" spans="1:7" x14ac:dyDescent="0.2">
      <c r="A8637" s="162">
        <v>8</v>
      </c>
      <c r="B8637" s="128" t="s">
        <v>4141</v>
      </c>
      <c r="C8637" s="152">
        <v>5.65</v>
      </c>
      <c r="D8637" s="152">
        <v>12.31</v>
      </c>
      <c r="E8637" s="83">
        <v>117.99</v>
      </c>
      <c r="F8637" s="127">
        <v>0.19500000000000001</v>
      </c>
      <c r="G8637" s="161">
        <f>TRUNC(F8637*D8637,2)</f>
        <v>2.4</v>
      </c>
    </row>
    <row r="8638" spans="1:7" x14ac:dyDescent="0.2">
      <c r="A8638" s="149">
        <v>12</v>
      </c>
      <c r="B8638" s="138" t="s">
        <v>3943</v>
      </c>
      <c r="C8638" s="152">
        <v>8.56</v>
      </c>
      <c r="D8638" s="152">
        <v>18.649999999999999</v>
      </c>
      <c r="E8638" s="83">
        <v>117.99</v>
      </c>
      <c r="F8638" s="137">
        <v>0.63</v>
      </c>
      <c r="G8638" s="161">
        <f>TRUNC(F8638*D8638,2)</f>
        <v>11.74</v>
      </c>
    </row>
    <row r="8639" spans="1:7" x14ac:dyDescent="0.2">
      <c r="A8639" s="311" t="s">
        <v>4138</v>
      </c>
      <c r="B8639" s="311"/>
      <c r="C8639" s="311"/>
      <c r="D8639" s="311"/>
      <c r="E8639" s="311"/>
      <c r="F8639" s="311"/>
      <c r="G8639" s="155">
        <f>SUM(G8637:G8638)</f>
        <v>14.14</v>
      </c>
    </row>
    <row r="8640" spans="1:7" x14ac:dyDescent="0.2">
      <c r="G8640" s="144"/>
    </row>
    <row r="8641" spans="1:7" ht="21" x14ac:dyDescent="0.2">
      <c r="A8641" s="175" t="s">
        <v>4118</v>
      </c>
      <c r="B8641" s="174" t="s">
        <v>4130</v>
      </c>
      <c r="C8641" s="171" t="s">
        <v>4129</v>
      </c>
      <c r="D8641" s="171" t="s">
        <v>4128</v>
      </c>
      <c r="E8641" s="171" t="s">
        <v>4116</v>
      </c>
      <c r="F8641" s="173" t="s">
        <v>4127</v>
      </c>
      <c r="G8641" s="144"/>
    </row>
    <row r="8642" spans="1:7" ht="22.5" x14ac:dyDescent="0.2">
      <c r="A8642" s="129">
        <v>11703</v>
      </c>
      <c r="B8642" s="128" t="s">
        <v>3805</v>
      </c>
      <c r="C8642" s="127" t="s">
        <v>3287</v>
      </c>
      <c r="D8642" s="127">
        <v>25.58</v>
      </c>
      <c r="E8642" s="127">
        <v>1</v>
      </c>
      <c r="F8642" s="127">
        <f>TRUNC(E8642*D8642,2)</f>
        <v>25.58</v>
      </c>
      <c r="G8642" s="144"/>
    </row>
    <row r="8643" spans="1:7" x14ac:dyDescent="0.2">
      <c r="A8643" s="311" t="s">
        <v>4125</v>
      </c>
      <c r="B8643" s="311"/>
      <c r="C8643" s="311"/>
      <c r="D8643" s="311"/>
      <c r="E8643" s="311"/>
      <c r="F8643" s="165">
        <f>SUM(F8642)</f>
        <v>25.58</v>
      </c>
      <c r="G8643" s="144"/>
    </row>
    <row r="8644" spans="1:7" x14ac:dyDescent="0.2">
      <c r="G8644" s="144"/>
    </row>
    <row r="8645" spans="1:7" x14ac:dyDescent="0.2">
      <c r="A8645" s="312" t="s">
        <v>4124</v>
      </c>
      <c r="B8645" s="312"/>
      <c r="C8645" s="312"/>
      <c r="D8645" s="312"/>
      <c r="E8645" s="312"/>
      <c r="F8645" s="173">
        <f>F8643+G8639</f>
        <v>39.72</v>
      </c>
      <c r="G8645" s="144"/>
    </row>
    <row r="8646" spans="1:7" x14ac:dyDescent="0.2">
      <c r="A8646" s="312" t="s">
        <v>4742</v>
      </c>
      <c r="B8646" s="312"/>
      <c r="C8646" s="312"/>
      <c r="D8646" s="312"/>
      <c r="E8646" s="313"/>
      <c r="F8646" s="180">
        <f>TRUNC('compos apresentar'!F8645*bdi!$D$19,2)</f>
        <v>8.07</v>
      </c>
      <c r="G8646" s="144"/>
    </row>
    <row r="8647" spans="1:7" x14ac:dyDescent="0.2">
      <c r="A8647" s="312" t="s">
        <v>4123</v>
      </c>
      <c r="B8647" s="312"/>
      <c r="C8647" s="312"/>
      <c r="D8647" s="312"/>
      <c r="E8647" s="312"/>
      <c r="F8647" s="179">
        <f>SUM(F8645:F8646)</f>
        <v>47.79</v>
      </c>
      <c r="G8647" s="144"/>
    </row>
    <row r="8648" spans="1:7" x14ac:dyDescent="0.2">
      <c r="A8648" s="178"/>
      <c r="B8648" s="178"/>
      <c r="C8648" s="178"/>
      <c r="D8648" s="178"/>
      <c r="E8648" s="178"/>
      <c r="F8648" s="178"/>
      <c r="G8648" s="144"/>
    </row>
    <row r="8649" spans="1:7" x14ac:dyDescent="0.2">
      <c r="A8649" s="178"/>
      <c r="B8649" s="178"/>
      <c r="C8649" s="178"/>
      <c r="D8649" s="178"/>
      <c r="E8649" s="178"/>
      <c r="F8649" s="178"/>
      <c r="G8649" s="144"/>
    </row>
    <row r="8650" spans="1:7" ht="21" x14ac:dyDescent="0.2">
      <c r="A8650" s="314" t="s">
        <v>4339</v>
      </c>
      <c r="B8650" s="314"/>
      <c r="C8650" s="314"/>
      <c r="D8650" s="314"/>
      <c r="E8650" s="314"/>
      <c r="F8650" s="314"/>
      <c r="G8650" s="175" t="s">
        <v>4131</v>
      </c>
    </row>
    <row r="8651" spans="1:7" x14ac:dyDescent="0.2">
      <c r="G8651" s="144"/>
    </row>
    <row r="8652" spans="1:7" ht="21" x14ac:dyDescent="0.2">
      <c r="A8652" s="175" t="s">
        <v>4118</v>
      </c>
      <c r="B8652" s="174" t="s">
        <v>4117</v>
      </c>
      <c r="C8652" s="171" t="s">
        <v>4114</v>
      </c>
      <c r="D8652" s="171" t="s">
        <v>4113</v>
      </c>
      <c r="E8652" s="171" t="s">
        <v>4112</v>
      </c>
      <c r="F8652" s="182" t="s">
        <v>4116</v>
      </c>
      <c r="G8652" s="181" t="s">
        <v>4115</v>
      </c>
    </row>
    <row r="8653" spans="1:7" x14ac:dyDescent="0.2">
      <c r="A8653" s="149">
        <v>4</v>
      </c>
      <c r="B8653" s="138" t="s">
        <v>4262</v>
      </c>
      <c r="C8653" s="152">
        <v>8.56</v>
      </c>
      <c r="D8653" s="152">
        <v>18.649999999999999</v>
      </c>
      <c r="E8653" s="83">
        <v>117.99</v>
      </c>
      <c r="F8653" s="136">
        <v>1.2</v>
      </c>
      <c r="G8653" s="161">
        <f>TRUNC(F8653*D8653,2)</f>
        <v>22.38</v>
      </c>
    </row>
    <row r="8654" spans="1:7" x14ac:dyDescent="0.2">
      <c r="A8654" s="162">
        <v>5</v>
      </c>
      <c r="B8654" s="128" t="s">
        <v>3745</v>
      </c>
      <c r="C8654" s="152">
        <v>5.12</v>
      </c>
      <c r="D8654" s="152">
        <v>11.16</v>
      </c>
      <c r="E8654" s="83">
        <v>117.99</v>
      </c>
      <c r="F8654" s="140">
        <v>1.4490000000000001</v>
      </c>
      <c r="G8654" s="161">
        <f>TRUNC(F8654*D8654,2)</f>
        <v>16.170000000000002</v>
      </c>
    </row>
    <row r="8655" spans="1:7" x14ac:dyDescent="0.2">
      <c r="A8655" s="311" t="s">
        <v>4138</v>
      </c>
      <c r="B8655" s="311"/>
      <c r="C8655" s="311"/>
      <c r="D8655" s="311"/>
      <c r="E8655" s="311"/>
      <c r="F8655" s="311"/>
      <c r="G8655" s="155">
        <f>SUM(G8653:G8654)</f>
        <v>38.549999999999997</v>
      </c>
    </row>
    <row r="8656" spans="1:7" x14ac:dyDescent="0.2">
      <c r="G8656" s="144"/>
    </row>
    <row r="8657" spans="1:7" ht="21" x14ac:dyDescent="0.2">
      <c r="A8657" s="175" t="s">
        <v>4118</v>
      </c>
      <c r="B8657" s="174" t="s">
        <v>4130</v>
      </c>
      <c r="C8657" s="171" t="s">
        <v>4129</v>
      </c>
      <c r="D8657" s="171" t="s">
        <v>4128</v>
      </c>
      <c r="E8657" s="171" t="s">
        <v>4116</v>
      </c>
      <c r="F8657" s="173" t="s">
        <v>4127</v>
      </c>
      <c r="G8657" s="144"/>
    </row>
    <row r="8658" spans="1:7" x14ac:dyDescent="0.2">
      <c r="A8658" s="129">
        <v>892</v>
      </c>
      <c r="B8658" s="128" t="s">
        <v>3331</v>
      </c>
      <c r="C8658" s="127" t="s">
        <v>3287</v>
      </c>
      <c r="D8658" s="127">
        <v>150.70000000000002</v>
      </c>
      <c r="E8658" s="140">
        <v>0.82840000000000003</v>
      </c>
      <c r="F8658" s="127">
        <f t="shared" ref="F8658:F8674" si="81">TRUNC(E8658*D8658,2)</f>
        <v>124.83</v>
      </c>
      <c r="G8658" s="144"/>
    </row>
    <row r="8659" spans="1:7" ht="33.75" x14ac:dyDescent="0.2">
      <c r="A8659" s="129">
        <v>2529</v>
      </c>
      <c r="B8659" s="128" t="s">
        <v>3318</v>
      </c>
      <c r="C8659" s="127" t="s">
        <v>3287</v>
      </c>
      <c r="D8659" s="127">
        <v>3.59</v>
      </c>
      <c r="E8659" s="140">
        <v>0.40300000000000002</v>
      </c>
      <c r="F8659" s="127">
        <f t="shared" si="81"/>
        <v>1.44</v>
      </c>
      <c r="G8659" s="144"/>
    </row>
    <row r="8660" spans="1:7" x14ac:dyDescent="0.2">
      <c r="A8660" s="129" t="s">
        <v>3321</v>
      </c>
      <c r="B8660" s="128" t="s">
        <v>3320</v>
      </c>
      <c r="C8660" s="127" t="s">
        <v>3290</v>
      </c>
      <c r="D8660" s="127">
        <v>60.8</v>
      </c>
      <c r="E8660" s="140">
        <v>2.6</v>
      </c>
      <c r="F8660" s="127">
        <f t="shared" si="81"/>
        <v>158.08000000000001</v>
      </c>
      <c r="G8660" s="144"/>
    </row>
    <row r="8661" spans="1:7" x14ac:dyDescent="0.2">
      <c r="A8661" s="129">
        <v>2246</v>
      </c>
      <c r="B8661" s="128" t="s">
        <v>3322</v>
      </c>
      <c r="C8661" s="127" t="s">
        <v>3292</v>
      </c>
      <c r="D8661" s="127">
        <v>21.66</v>
      </c>
      <c r="E8661" s="140">
        <v>0.12379999999999999</v>
      </c>
      <c r="F8661" s="127">
        <f t="shared" si="81"/>
        <v>2.68</v>
      </c>
      <c r="G8661" s="144"/>
    </row>
    <row r="8662" spans="1:7" x14ac:dyDescent="0.2">
      <c r="A8662" s="129">
        <v>1393</v>
      </c>
      <c r="B8662" s="128" t="s">
        <v>3334</v>
      </c>
      <c r="C8662" s="127" t="s">
        <v>3292</v>
      </c>
      <c r="D8662" s="127">
        <v>10.82</v>
      </c>
      <c r="E8662" s="140">
        <v>10.337999999999999</v>
      </c>
      <c r="F8662" s="127">
        <f t="shared" si="81"/>
        <v>111.85</v>
      </c>
      <c r="G8662" s="144"/>
    </row>
    <row r="8663" spans="1:7" x14ac:dyDescent="0.2">
      <c r="A8663" s="129">
        <v>2373</v>
      </c>
      <c r="B8663" s="128" t="s">
        <v>3333</v>
      </c>
      <c r="C8663" s="127" t="s">
        <v>3292</v>
      </c>
      <c r="D8663" s="127">
        <v>10.36</v>
      </c>
      <c r="E8663" s="140">
        <v>0.94799999999999995</v>
      </c>
      <c r="F8663" s="127">
        <f t="shared" si="81"/>
        <v>9.82</v>
      </c>
      <c r="G8663" s="144"/>
    </row>
    <row r="8664" spans="1:7" x14ac:dyDescent="0.2">
      <c r="A8664" s="129">
        <v>2417</v>
      </c>
      <c r="B8664" s="128" t="s">
        <v>3324</v>
      </c>
      <c r="C8664" s="127" t="s">
        <v>3292</v>
      </c>
      <c r="D8664" s="127">
        <v>28.06</v>
      </c>
      <c r="E8664" s="140">
        <v>0.23810000000000001</v>
      </c>
      <c r="F8664" s="127">
        <f t="shared" si="81"/>
        <v>6.68</v>
      </c>
      <c r="G8664" s="144"/>
    </row>
    <row r="8665" spans="1:7" x14ac:dyDescent="0.2">
      <c r="A8665" s="129">
        <v>1672</v>
      </c>
      <c r="B8665" s="128" t="s">
        <v>3325</v>
      </c>
      <c r="C8665" s="127" t="s">
        <v>3287</v>
      </c>
      <c r="D8665" s="127">
        <v>2.3199999999999998</v>
      </c>
      <c r="E8665" s="140">
        <v>0.29759999999999998</v>
      </c>
      <c r="F8665" s="127">
        <f t="shared" si="81"/>
        <v>0.69</v>
      </c>
      <c r="G8665" s="144"/>
    </row>
    <row r="8666" spans="1:7" x14ac:dyDescent="0.2">
      <c r="A8666" s="129">
        <v>2481</v>
      </c>
      <c r="B8666" s="128" t="s">
        <v>3328</v>
      </c>
      <c r="C8666" s="127" t="s">
        <v>3292</v>
      </c>
      <c r="D8666" s="127">
        <v>8.48</v>
      </c>
      <c r="E8666" s="140">
        <v>0.10199999999999999</v>
      </c>
      <c r="F8666" s="127">
        <f t="shared" si="81"/>
        <v>0.86</v>
      </c>
      <c r="G8666" s="144"/>
    </row>
    <row r="8667" spans="1:7" x14ac:dyDescent="0.2">
      <c r="A8667" s="129">
        <v>2764</v>
      </c>
      <c r="B8667" s="128" t="s">
        <v>3332</v>
      </c>
      <c r="C8667" s="127" t="s">
        <v>3292</v>
      </c>
      <c r="D8667" s="127">
        <v>9.6</v>
      </c>
      <c r="E8667" s="140">
        <v>8.2240000000000002</v>
      </c>
      <c r="F8667" s="127">
        <f t="shared" si="81"/>
        <v>78.95</v>
      </c>
      <c r="G8667" s="144"/>
    </row>
    <row r="8668" spans="1:7" x14ac:dyDescent="0.2">
      <c r="A8668" s="129">
        <v>2256</v>
      </c>
      <c r="B8668" s="128" t="s">
        <v>3289</v>
      </c>
      <c r="C8668" s="127" t="s">
        <v>3287</v>
      </c>
      <c r="D8668" s="127">
        <v>22.15</v>
      </c>
      <c r="E8668" s="140">
        <v>0.2</v>
      </c>
      <c r="F8668" s="127">
        <f t="shared" si="81"/>
        <v>4.43</v>
      </c>
      <c r="G8668" s="144"/>
    </row>
    <row r="8669" spans="1:7" x14ac:dyDescent="0.2">
      <c r="A8669" s="129">
        <v>1215</v>
      </c>
      <c r="B8669" s="128" t="s">
        <v>3293</v>
      </c>
      <c r="C8669" s="127" t="s">
        <v>3292</v>
      </c>
      <c r="D8669" s="127">
        <v>0.54</v>
      </c>
      <c r="E8669" s="140">
        <v>4.4340000000000002</v>
      </c>
      <c r="F8669" s="127">
        <f t="shared" si="81"/>
        <v>2.39</v>
      </c>
      <c r="G8669" s="144"/>
    </row>
    <row r="8670" spans="1:7" x14ac:dyDescent="0.2">
      <c r="A8670" s="129">
        <v>1334</v>
      </c>
      <c r="B8670" s="128" t="s">
        <v>3330</v>
      </c>
      <c r="C8670" s="127" t="s">
        <v>3287</v>
      </c>
      <c r="D8670" s="127">
        <v>10.44</v>
      </c>
      <c r="E8670" s="140">
        <v>0.02</v>
      </c>
      <c r="F8670" s="127">
        <f t="shared" si="81"/>
        <v>0.2</v>
      </c>
      <c r="G8670" s="144"/>
    </row>
    <row r="8671" spans="1:7" ht="22.5" x14ac:dyDescent="0.2">
      <c r="A8671" s="129">
        <v>1264</v>
      </c>
      <c r="B8671" s="128" t="s">
        <v>3329</v>
      </c>
      <c r="C8671" s="127" t="s">
        <v>3287</v>
      </c>
      <c r="D8671" s="127">
        <v>13.34</v>
      </c>
      <c r="E8671" s="140">
        <v>0.06</v>
      </c>
      <c r="F8671" s="127">
        <f t="shared" si="81"/>
        <v>0.8</v>
      </c>
      <c r="G8671" s="144"/>
    </row>
    <row r="8672" spans="1:7" x14ac:dyDescent="0.2">
      <c r="A8672" s="139">
        <v>2387</v>
      </c>
      <c r="B8672" s="138" t="s">
        <v>3326</v>
      </c>
      <c r="C8672" s="137" t="s">
        <v>3285</v>
      </c>
      <c r="D8672" s="127">
        <v>122.26</v>
      </c>
      <c r="E8672" s="136">
        <v>6.4000000000000003E-3</v>
      </c>
      <c r="F8672" s="127">
        <f t="shared" si="81"/>
        <v>0.78</v>
      </c>
      <c r="G8672" s="144"/>
    </row>
    <row r="8673" spans="1:7" x14ac:dyDescent="0.2">
      <c r="A8673" s="139">
        <v>2386</v>
      </c>
      <c r="B8673" s="138" t="s">
        <v>3286</v>
      </c>
      <c r="C8673" s="137" t="s">
        <v>3285</v>
      </c>
      <c r="D8673" s="127">
        <v>114.18</v>
      </c>
      <c r="E8673" s="136">
        <v>6.4000000000000003E-3</v>
      </c>
      <c r="F8673" s="127">
        <f t="shared" si="81"/>
        <v>0.73</v>
      </c>
      <c r="G8673" s="144"/>
    </row>
    <row r="8674" spans="1:7" x14ac:dyDescent="0.2">
      <c r="A8674" s="139">
        <v>104</v>
      </c>
      <c r="B8674" s="138" t="s">
        <v>3327</v>
      </c>
      <c r="C8674" s="137" t="s">
        <v>3285</v>
      </c>
      <c r="D8674" s="127">
        <v>146.28</v>
      </c>
      <c r="E8674" s="136">
        <v>1.34E-2</v>
      </c>
      <c r="F8674" s="127">
        <f t="shared" si="81"/>
        <v>1.96</v>
      </c>
      <c r="G8674" s="144"/>
    </row>
    <row r="8675" spans="1:7" x14ac:dyDescent="0.2">
      <c r="A8675" s="311" t="s">
        <v>4125</v>
      </c>
      <c r="B8675" s="311"/>
      <c r="C8675" s="311"/>
      <c r="D8675" s="311"/>
      <c r="E8675" s="311"/>
      <c r="F8675" s="165">
        <f>SUM(F8658:F8674)</f>
        <v>507.16999999999996</v>
      </c>
      <c r="G8675" s="144"/>
    </row>
    <row r="8676" spans="1:7" x14ac:dyDescent="0.2">
      <c r="G8676" s="144"/>
    </row>
    <row r="8677" spans="1:7" x14ac:dyDescent="0.2">
      <c r="A8677" s="312" t="s">
        <v>4124</v>
      </c>
      <c r="B8677" s="312"/>
      <c r="C8677" s="312"/>
      <c r="D8677" s="312"/>
      <c r="E8677" s="312"/>
      <c r="F8677" s="173">
        <f>F8675+G8655</f>
        <v>545.71999999999991</v>
      </c>
      <c r="G8677" s="144"/>
    </row>
    <row r="8678" spans="1:7" ht="12.75" customHeight="1" x14ac:dyDescent="0.2">
      <c r="A8678" s="312" t="s">
        <v>4742</v>
      </c>
      <c r="B8678" s="312"/>
      <c r="C8678" s="312"/>
      <c r="D8678" s="312"/>
      <c r="E8678" s="313"/>
      <c r="F8678" s="180">
        <f>TRUNC('compos apresentar'!F8677*bdi!$D$19,2)</f>
        <v>110.99</v>
      </c>
      <c r="G8678" s="144"/>
    </row>
    <row r="8679" spans="1:7" x14ac:dyDescent="0.2">
      <c r="A8679" s="312" t="s">
        <v>4123</v>
      </c>
      <c r="B8679" s="312"/>
      <c r="C8679" s="312"/>
      <c r="D8679" s="312"/>
      <c r="E8679" s="312"/>
      <c r="F8679" s="179">
        <f>SUM(F8677:F8678)</f>
        <v>656.70999999999992</v>
      </c>
      <c r="G8679" s="144"/>
    </row>
    <row r="8680" spans="1:7" x14ac:dyDescent="0.2">
      <c r="A8680" s="178"/>
      <c r="B8680" s="178"/>
      <c r="C8680" s="178"/>
      <c r="D8680" s="178"/>
      <c r="E8680" s="178"/>
      <c r="F8680" s="178"/>
      <c r="G8680" s="144"/>
    </row>
    <row r="8681" spans="1:7" ht="26.45" customHeight="1" x14ac:dyDescent="0.2">
      <c r="A8681" s="314" t="s">
        <v>4338</v>
      </c>
      <c r="B8681" s="314"/>
      <c r="C8681" s="314"/>
      <c r="D8681" s="314"/>
      <c r="E8681" s="314"/>
      <c r="F8681" s="314"/>
      <c r="G8681" s="175" t="s">
        <v>4131</v>
      </c>
    </row>
    <row r="8682" spans="1:7" x14ac:dyDescent="0.2">
      <c r="G8682" s="144"/>
    </row>
    <row r="8683" spans="1:7" ht="21" x14ac:dyDescent="0.2">
      <c r="A8683" s="175" t="s">
        <v>4118</v>
      </c>
      <c r="B8683" s="174" t="s">
        <v>4117</v>
      </c>
      <c r="C8683" s="171" t="s">
        <v>4114</v>
      </c>
      <c r="D8683" s="171" t="s">
        <v>4113</v>
      </c>
      <c r="E8683" s="171" t="s">
        <v>4112</v>
      </c>
      <c r="F8683" s="182" t="s">
        <v>4116</v>
      </c>
      <c r="G8683" s="181" t="s">
        <v>4115</v>
      </c>
    </row>
    <row r="8684" spans="1:7" x14ac:dyDescent="0.2">
      <c r="A8684" s="149">
        <v>4</v>
      </c>
      <c r="B8684" s="138" t="s">
        <v>4262</v>
      </c>
      <c r="C8684" s="152">
        <v>8.56</v>
      </c>
      <c r="D8684" s="152">
        <v>18.649999999999999</v>
      </c>
      <c r="E8684" s="83">
        <v>117.99</v>
      </c>
      <c r="F8684" s="136">
        <v>1.19</v>
      </c>
      <c r="G8684" s="161">
        <f>TRUNC(F8684*D8684,2)</f>
        <v>22.19</v>
      </c>
    </row>
    <row r="8685" spans="1:7" x14ac:dyDescent="0.2">
      <c r="A8685" s="162">
        <v>5</v>
      </c>
      <c r="B8685" s="128" t="s">
        <v>3745</v>
      </c>
      <c r="C8685" s="152">
        <v>5.12</v>
      </c>
      <c r="D8685" s="152">
        <v>11.16</v>
      </c>
      <c r="E8685" s="83">
        <v>117.99</v>
      </c>
      <c r="F8685" s="140">
        <v>1.466</v>
      </c>
      <c r="G8685" s="161">
        <f>TRUNC(F8685*D8685,2)</f>
        <v>16.36</v>
      </c>
    </row>
    <row r="8686" spans="1:7" x14ac:dyDescent="0.2">
      <c r="A8686" s="311" t="s">
        <v>4138</v>
      </c>
      <c r="B8686" s="311"/>
      <c r="C8686" s="311"/>
      <c r="D8686" s="311"/>
      <c r="E8686" s="311"/>
      <c r="F8686" s="311"/>
      <c r="G8686" s="155">
        <f>SUM(G8684:G8685)</f>
        <v>38.549999999999997</v>
      </c>
    </row>
    <row r="8687" spans="1:7" x14ac:dyDescent="0.2">
      <c r="G8687" s="144"/>
    </row>
    <row r="8688" spans="1:7" ht="21" x14ac:dyDescent="0.2">
      <c r="A8688" s="175" t="s">
        <v>4118</v>
      </c>
      <c r="B8688" s="174" t="s">
        <v>4130</v>
      </c>
      <c r="C8688" s="171" t="s">
        <v>4129</v>
      </c>
      <c r="D8688" s="171" t="s">
        <v>4128</v>
      </c>
      <c r="E8688" s="171" t="s">
        <v>4116</v>
      </c>
      <c r="F8688" s="173" t="s">
        <v>4127</v>
      </c>
      <c r="G8688" s="144"/>
    </row>
    <row r="8689" spans="1:7" x14ac:dyDescent="0.2">
      <c r="A8689" s="129">
        <v>2889</v>
      </c>
      <c r="B8689" s="128" t="s">
        <v>3331</v>
      </c>
      <c r="C8689" s="127" t="s">
        <v>3287</v>
      </c>
      <c r="D8689" s="127">
        <v>100.58999999999999</v>
      </c>
      <c r="E8689" s="140">
        <v>0.86499999999999999</v>
      </c>
      <c r="F8689" s="127">
        <f t="shared" ref="F8689:F8704" si="82">TRUNC(E8689*D8689,2)</f>
        <v>87.01</v>
      </c>
      <c r="G8689" s="144"/>
    </row>
    <row r="8690" spans="1:7" x14ac:dyDescent="0.2">
      <c r="A8690" s="129">
        <v>1334</v>
      </c>
      <c r="B8690" s="128" t="s">
        <v>3330</v>
      </c>
      <c r="C8690" s="127" t="s">
        <v>3287</v>
      </c>
      <c r="D8690" s="127">
        <v>10.44</v>
      </c>
      <c r="E8690" s="140">
        <v>6.1100000000000002E-2</v>
      </c>
      <c r="F8690" s="127">
        <f t="shared" si="82"/>
        <v>0.63</v>
      </c>
      <c r="G8690" s="144"/>
    </row>
    <row r="8691" spans="1:7" ht="22.5" x14ac:dyDescent="0.2">
      <c r="A8691" s="129">
        <v>1264</v>
      </c>
      <c r="B8691" s="128" t="s">
        <v>3329</v>
      </c>
      <c r="C8691" s="127" t="s">
        <v>3287</v>
      </c>
      <c r="D8691" s="127">
        <v>13.34</v>
      </c>
      <c r="E8691" s="140">
        <v>5.9499999999999997E-2</v>
      </c>
      <c r="F8691" s="127">
        <f t="shared" si="82"/>
        <v>0.79</v>
      </c>
      <c r="G8691" s="144"/>
    </row>
    <row r="8692" spans="1:7" x14ac:dyDescent="0.2">
      <c r="A8692" s="129">
        <v>1215</v>
      </c>
      <c r="B8692" s="128" t="s">
        <v>3293</v>
      </c>
      <c r="C8692" s="127" t="s">
        <v>3292</v>
      </c>
      <c r="D8692" s="127">
        <v>0.54</v>
      </c>
      <c r="E8692" s="140">
        <v>4.4249999999999998</v>
      </c>
      <c r="F8692" s="127">
        <f t="shared" si="82"/>
        <v>2.38</v>
      </c>
      <c r="G8692" s="144"/>
    </row>
    <row r="8693" spans="1:7" x14ac:dyDescent="0.2">
      <c r="A8693" s="129">
        <v>2481</v>
      </c>
      <c r="B8693" s="128" t="s">
        <v>3328</v>
      </c>
      <c r="C8693" s="127" t="s">
        <v>3292</v>
      </c>
      <c r="D8693" s="127">
        <v>8.48</v>
      </c>
      <c r="E8693" s="140">
        <v>8.8900000000000007E-2</v>
      </c>
      <c r="F8693" s="127">
        <f t="shared" si="82"/>
        <v>0.75</v>
      </c>
      <c r="G8693" s="144"/>
    </row>
    <row r="8694" spans="1:7" x14ac:dyDescent="0.2">
      <c r="A8694" s="129">
        <v>2256</v>
      </c>
      <c r="B8694" s="128" t="s">
        <v>3289</v>
      </c>
      <c r="C8694" s="127" t="s">
        <v>3287</v>
      </c>
      <c r="D8694" s="127">
        <v>22.15</v>
      </c>
      <c r="E8694" s="140">
        <v>0.15870000000000001</v>
      </c>
      <c r="F8694" s="127">
        <f t="shared" si="82"/>
        <v>3.51</v>
      </c>
      <c r="G8694" s="144"/>
    </row>
    <row r="8695" spans="1:7" x14ac:dyDescent="0.2">
      <c r="A8695" s="129">
        <v>104</v>
      </c>
      <c r="B8695" s="128" t="s">
        <v>3327</v>
      </c>
      <c r="C8695" s="127" t="s">
        <v>3285</v>
      </c>
      <c r="D8695" s="127">
        <v>146.28</v>
      </c>
      <c r="E8695" s="140">
        <v>1.3299999999999999E-2</v>
      </c>
      <c r="F8695" s="127">
        <f t="shared" si="82"/>
        <v>1.94</v>
      </c>
      <c r="G8695" s="144"/>
    </row>
    <row r="8696" spans="1:7" x14ac:dyDescent="0.2">
      <c r="A8696" s="129">
        <v>2386</v>
      </c>
      <c r="B8696" s="128" t="s">
        <v>3286</v>
      </c>
      <c r="C8696" s="127" t="s">
        <v>3285</v>
      </c>
      <c r="D8696" s="127">
        <v>114.18</v>
      </c>
      <c r="E8696" s="140">
        <v>6.1999999999999998E-3</v>
      </c>
      <c r="F8696" s="127">
        <f t="shared" si="82"/>
        <v>0.7</v>
      </c>
      <c r="G8696" s="144"/>
    </row>
    <row r="8697" spans="1:7" x14ac:dyDescent="0.2">
      <c r="A8697" s="129">
        <v>2387</v>
      </c>
      <c r="B8697" s="128" t="s">
        <v>3326</v>
      </c>
      <c r="C8697" s="127" t="s">
        <v>3285</v>
      </c>
      <c r="D8697" s="127">
        <v>122.26</v>
      </c>
      <c r="E8697" s="140">
        <v>6.1999999999999998E-3</v>
      </c>
      <c r="F8697" s="127">
        <f t="shared" si="82"/>
        <v>0.75</v>
      </c>
      <c r="G8697" s="144"/>
    </row>
    <row r="8698" spans="1:7" x14ac:dyDescent="0.2">
      <c r="A8698" s="129">
        <v>1672</v>
      </c>
      <c r="B8698" s="128" t="s">
        <v>3325</v>
      </c>
      <c r="C8698" s="127" t="s">
        <v>3287</v>
      </c>
      <c r="D8698" s="127">
        <v>2.3199999999999998</v>
      </c>
      <c r="E8698" s="140">
        <v>0.29759999999999998</v>
      </c>
      <c r="F8698" s="127">
        <f t="shared" si="82"/>
        <v>0.69</v>
      </c>
      <c r="G8698" s="144"/>
    </row>
    <row r="8699" spans="1:7" x14ac:dyDescent="0.2">
      <c r="A8699" s="129">
        <v>2417</v>
      </c>
      <c r="B8699" s="128" t="s">
        <v>3324</v>
      </c>
      <c r="C8699" s="127" t="s">
        <v>3292</v>
      </c>
      <c r="D8699" s="127">
        <v>28.06</v>
      </c>
      <c r="E8699" s="140">
        <v>0.23810000000000001</v>
      </c>
      <c r="F8699" s="127">
        <f t="shared" si="82"/>
        <v>6.68</v>
      </c>
      <c r="G8699" s="144"/>
    </row>
    <row r="8700" spans="1:7" x14ac:dyDescent="0.2">
      <c r="A8700" s="129">
        <v>2374</v>
      </c>
      <c r="B8700" s="128" t="s">
        <v>3323</v>
      </c>
      <c r="C8700" s="127" t="s">
        <v>3292</v>
      </c>
      <c r="D8700" s="127">
        <v>10.27</v>
      </c>
      <c r="E8700" s="140">
        <v>2.3071000000000002</v>
      </c>
      <c r="F8700" s="127">
        <f t="shared" si="82"/>
        <v>23.69</v>
      </c>
      <c r="G8700" s="144"/>
    </row>
    <row r="8701" spans="1:7" x14ac:dyDescent="0.2">
      <c r="A8701" s="129">
        <v>2246</v>
      </c>
      <c r="B8701" s="128" t="s">
        <v>3322</v>
      </c>
      <c r="C8701" s="127" t="s">
        <v>3292</v>
      </c>
      <c r="D8701" s="127">
        <v>21.66</v>
      </c>
      <c r="E8701" s="140">
        <v>4.2099999999999999E-2</v>
      </c>
      <c r="F8701" s="127">
        <f t="shared" si="82"/>
        <v>0.91</v>
      </c>
      <c r="G8701" s="144"/>
    </row>
    <row r="8702" spans="1:7" x14ac:dyDescent="0.2">
      <c r="A8702" s="129" t="s">
        <v>3321</v>
      </c>
      <c r="B8702" s="128" t="s">
        <v>3320</v>
      </c>
      <c r="C8702" s="127" t="s">
        <v>3290</v>
      </c>
      <c r="D8702" s="127">
        <v>60.8</v>
      </c>
      <c r="E8702" s="140">
        <v>2.9365000000000001</v>
      </c>
      <c r="F8702" s="127">
        <f t="shared" si="82"/>
        <v>178.53</v>
      </c>
      <c r="G8702" s="144"/>
    </row>
    <row r="8703" spans="1:7" x14ac:dyDescent="0.2">
      <c r="A8703" s="139">
        <v>2672</v>
      </c>
      <c r="B8703" s="138" t="s">
        <v>3319</v>
      </c>
      <c r="C8703" s="137" t="s">
        <v>3294</v>
      </c>
      <c r="D8703" s="127">
        <v>33.76</v>
      </c>
      <c r="E8703" s="136">
        <v>1</v>
      </c>
      <c r="F8703" s="127">
        <f t="shared" si="82"/>
        <v>33.76</v>
      </c>
      <c r="G8703" s="144"/>
    </row>
    <row r="8704" spans="1:7" ht="33.75" x14ac:dyDescent="0.2">
      <c r="A8704" s="139">
        <v>2529</v>
      </c>
      <c r="B8704" s="138" t="s">
        <v>3318</v>
      </c>
      <c r="C8704" s="137" t="s">
        <v>3287</v>
      </c>
      <c r="D8704" s="127">
        <v>3.59</v>
      </c>
      <c r="E8704" s="136">
        <v>0.3175</v>
      </c>
      <c r="F8704" s="127">
        <f t="shared" si="82"/>
        <v>1.1299999999999999</v>
      </c>
      <c r="G8704" s="144"/>
    </row>
    <row r="8705" spans="1:7" x14ac:dyDescent="0.2">
      <c r="A8705" s="311" t="s">
        <v>4125</v>
      </c>
      <c r="B8705" s="311"/>
      <c r="C8705" s="311"/>
      <c r="D8705" s="311"/>
      <c r="E8705" s="311"/>
      <c r="F8705" s="165">
        <f>SUM(F8689:F8704)</f>
        <v>343.85</v>
      </c>
      <c r="G8705" s="144"/>
    </row>
    <row r="8706" spans="1:7" x14ac:dyDescent="0.2">
      <c r="G8706" s="144"/>
    </row>
    <row r="8707" spans="1:7" x14ac:dyDescent="0.2">
      <c r="A8707" s="312" t="s">
        <v>4124</v>
      </c>
      <c r="B8707" s="312"/>
      <c r="C8707" s="312"/>
      <c r="D8707" s="312"/>
      <c r="E8707" s="312"/>
      <c r="F8707" s="173">
        <f>F8705+G8686</f>
        <v>382.40000000000003</v>
      </c>
      <c r="G8707" s="144"/>
    </row>
    <row r="8708" spans="1:7" ht="12.75" customHeight="1" x14ac:dyDescent="0.2">
      <c r="A8708" s="312" t="s">
        <v>4742</v>
      </c>
      <c r="B8708" s="312"/>
      <c r="C8708" s="312"/>
      <c r="D8708" s="312"/>
      <c r="E8708" s="313"/>
      <c r="F8708" s="180">
        <f>TRUNC('compos apresentar'!F8707*bdi!$D$19,2)</f>
        <v>77.78</v>
      </c>
      <c r="G8708" s="144"/>
    </row>
    <row r="8709" spans="1:7" x14ac:dyDescent="0.2">
      <c r="A8709" s="312" t="s">
        <v>4123</v>
      </c>
      <c r="B8709" s="312"/>
      <c r="C8709" s="312"/>
      <c r="D8709" s="312"/>
      <c r="E8709" s="312"/>
      <c r="F8709" s="179">
        <f>SUM(F8707:F8708)</f>
        <v>460.18000000000006</v>
      </c>
      <c r="G8709" s="144"/>
    </row>
    <row r="8710" spans="1:7" x14ac:dyDescent="0.2">
      <c r="A8710" s="178"/>
      <c r="B8710" s="178"/>
      <c r="C8710" s="178"/>
      <c r="D8710" s="178"/>
      <c r="E8710" s="178"/>
      <c r="F8710" s="178"/>
      <c r="G8710" s="144"/>
    </row>
    <row r="8711" spans="1:7" ht="21" x14ac:dyDescent="0.2">
      <c r="A8711" s="314" t="s">
        <v>5138</v>
      </c>
      <c r="B8711" s="314"/>
      <c r="C8711" s="314"/>
      <c r="D8711" s="314"/>
      <c r="E8711" s="314"/>
      <c r="F8711" s="314"/>
      <c r="G8711" s="175" t="s">
        <v>4131</v>
      </c>
    </row>
    <row r="8712" spans="1:7" x14ac:dyDescent="0.2">
      <c r="G8712" s="144"/>
    </row>
    <row r="8713" spans="1:7" ht="21" x14ac:dyDescent="0.2">
      <c r="A8713" s="175" t="s">
        <v>4118</v>
      </c>
      <c r="B8713" s="174" t="s">
        <v>4117</v>
      </c>
      <c r="C8713" s="171" t="s">
        <v>4114</v>
      </c>
      <c r="D8713" s="171" t="s">
        <v>4113</v>
      </c>
      <c r="E8713" s="171" t="s">
        <v>4112</v>
      </c>
      <c r="F8713" s="182" t="s">
        <v>4116</v>
      </c>
      <c r="G8713" s="181" t="s">
        <v>4115</v>
      </c>
    </row>
    <row r="8714" spans="1:7" x14ac:dyDescent="0.2">
      <c r="A8714" s="149">
        <v>4</v>
      </c>
      <c r="B8714" s="138" t="s">
        <v>4262</v>
      </c>
      <c r="C8714" s="152">
        <v>8.56</v>
      </c>
      <c r="D8714" s="152">
        <v>18.649999999999999</v>
      </c>
      <c r="E8714" s="83">
        <v>117.99</v>
      </c>
      <c r="F8714" s="136">
        <v>1.1904999999999999</v>
      </c>
      <c r="G8714" s="161">
        <f>TRUNC(F8714*D8714,2)</f>
        <v>22.2</v>
      </c>
    </row>
    <row r="8715" spans="1:7" x14ac:dyDescent="0.2">
      <c r="A8715" s="162">
        <v>5</v>
      </c>
      <c r="B8715" s="128" t="s">
        <v>3745</v>
      </c>
      <c r="C8715" s="152">
        <v>5.12</v>
      </c>
      <c r="D8715" s="152">
        <v>11.16</v>
      </c>
      <c r="E8715" s="83">
        <v>117.99</v>
      </c>
      <c r="F8715" s="140">
        <v>1.284</v>
      </c>
      <c r="G8715" s="161">
        <f>TRUNC(F8715*D8715,2)</f>
        <v>14.32</v>
      </c>
    </row>
    <row r="8716" spans="1:7" x14ac:dyDescent="0.2">
      <c r="A8716" s="311" t="s">
        <v>4138</v>
      </c>
      <c r="B8716" s="311"/>
      <c r="C8716" s="311"/>
      <c r="D8716" s="311"/>
      <c r="E8716" s="311"/>
      <c r="F8716" s="311"/>
      <c r="G8716" s="155">
        <f>SUM(G8714:G8715)</f>
        <v>36.519999999999996</v>
      </c>
    </row>
    <row r="8717" spans="1:7" x14ac:dyDescent="0.2">
      <c r="G8717" s="144"/>
    </row>
    <row r="8718" spans="1:7" ht="21" x14ac:dyDescent="0.2">
      <c r="A8718" s="175" t="s">
        <v>4118</v>
      </c>
      <c r="B8718" s="174" t="s">
        <v>4130</v>
      </c>
      <c r="C8718" s="171" t="s">
        <v>4129</v>
      </c>
      <c r="D8718" s="171" t="s">
        <v>4128</v>
      </c>
      <c r="E8718" s="171" t="s">
        <v>4116</v>
      </c>
      <c r="F8718" s="173" t="s">
        <v>4127</v>
      </c>
      <c r="G8718" s="144"/>
    </row>
    <row r="8719" spans="1:7" x14ac:dyDescent="0.2">
      <c r="A8719" s="129">
        <v>2897</v>
      </c>
      <c r="B8719" s="128" t="s">
        <v>3331</v>
      </c>
      <c r="C8719" s="127" t="s">
        <v>3307</v>
      </c>
      <c r="D8719" s="127">
        <v>76.53</v>
      </c>
      <c r="E8719" s="140">
        <v>1</v>
      </c>
      <c r="F8719" s="127">
        <f t="shared" ref="F8719:F8734" si="83">TRUNC(E8719*D8719,2)</f>
        <v>76.53</v>
      </c>
      <c r="G8719" s="144"/>
    </row>
    <row r="8720" spans="1:7" ht="33.75" x14ac:dyDescent="0.2">
      <c r="A8720" s="129">
        <v>2809</v>
      </c>
      <c r="B8720" s="128" t="s">
        <v>5139</v>
      </c>
      <c r="C8720" s="127" t="s">
        <v>3307</v>
      </c>
      <c r="D8720" s="127">
        <v>103.08</v>
      </c>
      <c r="E8720" s="140">
        <v>0.2</v>
      </c>
      <c r="F8720" s="127">
        <f t="shared" si="83"/>
        <v>20.61</v>
      </c>
      <c r="G8720" s="144"/>
    </row>
    <row r="8721" spans="1:7" x14ac:dyDescent="0.2">
      <c r="A8721" s="129">
        <v>2812</v>
      </c>
      <c r="B8721" s="128" t="s">
        <v>3750</v>
      </c>
      <c r="C8721" s="127" t="s">
        <v>3307</v>
      </c>
      <c r="D8721" s="127">
        <v>16.66</v>
      </c>
      <c r="E8721" s="140">
        <v>0.4</v>
      </c>
      <c r="F8721" s="127">
        <f t="shared" si="83"/>
        <v>6.66</v>
      </c>
      <c r="G8721" s="144"/>
    </row>
    <row r="8722" spans="1:7" x14ac:dyDescent="0.2">
      <c r="A8722" s="129">
        <v>2817</v>
      </c>
      <c r="B8722" s="128" t="s">
        <v>3749</v>
      </c>
      <c r="C8722" s="127" t="s">
        <v>3307</v>
      </c>
      <c r="D8722" s="127">
        <v>10.050000000000001</v>
      </c>
      <c r="E8722" s="140">
        <v>0.4</v>
      </c>
      <c r="F8722" s="127">
        <f t="shared" si="83"/>
        <v>4.0199999999999996</v>
      </c>
      <c r="G8722" s="144"/>
    </row>
    <row r="8723" spans="1:7" x14ac:dyDescent="0.2">
      <c r="A8723" s="129">
        <v>2767</v>
      </c>
      <c r="B8723" s="128" t="s">
        <v>5140</v>
      </c>
      <c r="C8723" s="127" t="s">
        <v>3356</v>
      </c>
      <c r="D8723" s="127">
        <v>11.13</v>
      </c>
      <c r="E8723" s="140">
        <v>6.1520000000000001</v>
      </c>
      <c r="F8723" s="127">
        <f t="shared" si="83"/>
        <v>68.47</v>
      </c>
      <c r="G8723" s="144"/>
    </row>
    <row r="8724" spans="1:7" x14ac:dyDescent="0.2">
      <c r="A8724" s="129">
        <v>1672</v>
      </c>
      <c r="B8724" s="128" t="s">
        <v>3325</v>
      </c>
      <c r="C8724" s="127" t="s">
        <v>3307</v>
      </c>
      <c r="D8724" s="127">
        <v>2.3199999999999998</v>
      </c>
      <c r="E8724" s="140">
        <v>0.29759999999999998</v>
      </c>
      <c r="F8724" s="127">
        <f t="shared" si="83"/>
        <v>0.69</v>
      </c>
      <c r="G8724" s="144"/>
    </row>
    <row r="8725" spans="1:7" x14ac:dyDescent="0.2">
      <c r="A8725" s="129">
        <v>2417</v>
      </c>
      <c r="B8725" s="128" t="s">
        <v>3324</v>
      </c>
      <c r="C8725" s="127" t="s">
        <v>3356</v>
      </c>
      <c r="D8725" s="127">
        <v>28.06</v>
      </c>
      <c r="E8725" s="140">
        <v>0.23810000000000001</v>
      </c>
      <c r="F8725" s="127">
        <f t="shared" si="83"/>
        <v>6.68</v>
      </c>
      <c r="G8725" s="144"/>
    </row>
    <row r="8726" spans="1:7" x14ac:dyDescent="0.2">
      <c r="A8726" s="129">
        <v>2766</v>
      </c>
      <c r="B8726" s="128" t="s">
        <v>3919</v>
      </c>
      <c r="C8726" s="127" t="s">
        <v>3356</v>
      </c>
      <c r="D8726" s="127">
        <v>9.89</v>
      </c>
      <c r="E8726" s="140">
        <v>0.88400000000000001</v>
      </c>
      <c r="F8726" s="127">
        <f t="shared" si="83"/>
        <v>8.74</v>
      </c>
      <c r="G8726" s="144"/>
    </row>
    <row r="8727" spans="1:7" x14ac:dyDescent="0.2">
      <c r="A8727" s="129">
        <v>2246</v>
      </c>
      <c r="B8727" s="128" t="s">
        <v>3322</v>
      </c>
      <c r="C8727" s="127" t="s">
        <v>3356</v>
      </c>
      <c r="D8727" s="127">
        <v>21.66</v>
      </c>
      <c r="E8727" s="140">
        <v>8.48E-2</v>
      </c>
      <c r="F8727" s="127">
        <f t="shared" si="83"/>
        <v>1.83</v>
      </c>
      <c r="G8727" s="144"/>
    </row>
    <row r="8728" spans="1:7" x14ac:dyDescent="0.2">
      <c r="A8728" s="129">
        <v>1265</v>
      </c>
      <c r="B8728" s="128" t="s">
        <v>3342</v>
      </c>
      <c r="C8728" s="127" t="s">
        <v>3307</v>
      </c>
      <c r="D8728" s="127">
        <v>11.61</v>
      </c>
      <c r="E8728" s="140">
        <v>0.6</v>
      </c>
      <c r="F8728" s="127">
        <f t="shared" si="83"/>
        <v>6.96</v>
      </c>
      <c r="G8728" s="144"/>
    </row>
    <row r="8729" spans="1:7" x14ac:dyDescent="0.2">
      <c r="A8729" s="129">
        <v>2375</v>
      </c>
      <c r="B8729" s="128" t="s">
        <v>3922</v>
      </c>
      <c r="C8729" s="127" t="s">
        <v>3356</v>
      </c>
      <c r="D8729" s="127">
        <v>9.3800000000000008</v>
      </c>
      <c r="E8729" s="140">
        <v>1.44</v>
      </c>
      <c r="F8729" s="127">
        <f t="shared" si="83"/>
        <v>13.5</v>
      </c>
      <c r="G8729" s="144"/>
    </row>
    <row r="8730" spans="1:7" x14ac:dyDescent="0.2">
      <c r="A8730" s="129">
        <v>2256</v>
      </c>
      <c r="B8730" s="128" t="s">
        <v>3289</v>
      </c>
      <c r="C8730" s="127" t="s">
        <v>3307</v>
      </c>
      <c r="D8730" s="127">
        <v>22.15</v>
      </c>
      <c r="E8730" s="140">
        <v>0.2</v>
      </c>
      <c r="F8730" s="127">
        <f t="shared" si="83"/>
        <v>4.43</v>
      </c>
      <c r="G8730" s="144"/>
    </row>
    <row r="8731" spans="1:7" x14ac:dyDescent="0.2">
      <c r="A8731" s="129">
        <v>2372</v>
      </c>
      <c r="B8731" s="128" t="s">
        <v>3340</v>
      </c>
      <c r="C8731" s="127" t="s">
        <v>3356</v>
      </c>
      <c r="D8731" s="127">
        <v>9.1</v>
      </c>
      <c r="E8731" s="140">
        <v>11.268000000000001</v>
      </c>
      <c r="F8731" s="127">
        <f t="shared" si="83"/>
        <v>102.53</v>
      </c>
      <c r="G8731" s="144"/>
    </row>
    <row r="8732" spans="1:7" x14ac:dyDescent="0.2">
      <c r="A8732" s="129">
        <v>2515</v>
      </c>
      <c r="B8732" s="128" t="s">
        <v>5141</v>
      </c>
      <c r="C8732" s="127" t="s">
        <v>3356</v>
      </c>
      <c r="D8732" s="127">
        <v>10.6</v>
      </c>
      <c r="E8732" s="140">
        <v>2.41</v>
      </c>
      <c r="F8732" s="127">
        <f t="shared" si="83"/>
        <v>25.54</v>
      </c>
      <c r="G8732" s="144"/>
    </row>
    <row r="8733" spans="1:7" ht="22.5" x14ac:dyDescent="0.2">
      <c r="A8733" s="139">
        <v>1264</v>
      </c>
      <c r="B8733" s="138" t="s">
        <v>3329</v>
      </c>
      <c r="C8733" s="137" t="s">
        <v>3307</v>
      </c>
      <c r="D8733" s="127">
        <v>13.34</v>
      </c>
      <c r="E8733" s="136">
        <v>5.9499999999999997E-2</v>
      </c>
      <c r="F8733" s="127">
        <f t="shared" si="83"/>
        <v>0.79</v>
      </c>
      <c r="G8733" s="144"/>
    </row>
    <row r="8734" spans="1:7" x14ac:dyDescent="0.2">
      <c r="A8734" s="139">
        <v>1334</v>
      </c>
      <c r="B8734" s="138" t="s">
        <v>3330</v>
      </c>
      <c r="C8734" s="137" t="s">
        <v>3307</v>
      </c>
      <c r="D8734" s="127">
        <v>10.44</v>
      </c>
      <c r="E8734" s="136">
        <v>4.9000000000000002E-2</v>
      </c>
      <c r="F8734" s="127">
        <f t="shared" si="83"/>
        <v>0.51</v>
      </c>
      <c r="G8734" s="144"/>
    </row>
    <row r="8735" spans="1:7" x14ac:dyDescent="0.2">
      <c r="A8735" s="311" t="s">
        <v>4125</v>
      </c>
      <c r="B8735" s="311"/>
      <c r="C8735" s="311"/>
      <c r="D8735" s="311"/>
      <c r="E8735" s="311"/>
      <c r="F8735" s="165">
        <f>SUM(F8719:F8734)</f>
        <v>348.49000000000007</v>
      </c>
      <c r="G8735" s="144"/>
    </row>
    <row r="8736" spans="1:7" x14ac:dyDescent="0.2">
      <c r="G8736" s="144"/>
    </row>
    <row r="8737" spans="1:7" x14ac:dyDescent="0.2">
      <c r="A8737" s="312" t="s">
        <v>4124</v>
      </c>
      <c r="B8737" s="312"/>
      <c r="C8737" s="312"/>
      <c r="D8737" s="312"/>
      <c r="E8737" s="312"/>
      <c r="F8737" s="173">
        <f>F8735+G8716</f>
        <v>385.01000000000005</v>
      </c>
      <c r="G8737" s="144"/>
    </row>
    <row r="8738" spans="1:7" x14ac:dyDescent="0.2">
      <c r="A8738" s="312" t="s">
        <v>4742</v>
      </c>
      <c r="B8738" s="312"/>
      <c r="C8738" s="312"/>
      <c r="D8738" s="312"/>
      <c r="E8738" s="313"/>
      <c r="F8738" s="180">
        <f>TRUNC('compos apresentar'!F8737*bdi!$D$19,2)</f>
        <v>78.31</v>
      </c>
      <c r="G8738" s="144"/>
    </row>
    <row r="8739" spans="1:7" x14ac:dyDescent="0.2">
      <c r="A8739" s="312" t="s">
        <v>4123</v>
      </c>
      <c r="B8739" s="312"/>
      <c r="C8739" s="312"/>
      <c r="D8739" s="312"/>
      <c r="E8739" s="312"/>
      <c r="F8739" s="179">
        <f>SUM(F8737:F8738)</f>
        <v>463.32000000000005</v>
      </c>
      <c r="G8739" s="144"/>
    </row>
    <row r="8740" spans="1:7" x14ac:dyDescent="0.2">
      <c r="A8740" s="178"/>
      <c r="B8740" s="178"/>
      <c r="C8740" s="178"/>
      <c r="D8740" s="178"/>
      <c r="E8740" s="178"/>
      <c r="F8740" s="178"/>
      <c r="G8740" s="144"/>
    </row>
    <row r="8741" spans="1:7" x14ac:dyDescent="0.2">
      <c r="A8741" s="178"/>
      <c r="B8741" s="178"/>
      <c r="C8741" s="178"/>
      <c r="D8741" s="178"/>
      <c r="E8741" s="178"/>
      <c r="F8741" s="178"/>
      <c r="G8741" s="144"/>
    </row>
    <row r="8742" spans="1:7" ht="29.45" customHeight="1" x14ac:dyDescent="0.2">
      <c r="A8742" s="316" t="s">
        <v>4337</v>
      </c>
      <c r="B8742" s="316"/>
      <c r="C8742" s="316"/>
      <c r="D8742" s="316"/>
      <c r="E8742" s="316"/>
      <c r="F8742" s="316"/>
      <c r="G8742" s="175" t="s">
        <v>4279</v>
      </c>
    </row>
    <row r="8743" spans="1:7" x14ac:dyDescent="0.2">
      <c r="G8743" s="144"/>
    </row>
    <row r="8744" spans="1:7" ht="21" x14ac:dyDescent="0.2">
      <c r="A8744" s="175" t="s">
        <v>4118</v>
      </c>
      <c r="B8744" s="174" t="s">
        <v>4117</v>
      </c>
      <c r="C8744" s="171" t="s">
        <v>4114</v>
      </c>
      <c r="D8744" s="171" t="s">
        <v>4113</v>
      </c>
      <c r="E8744" s="171" t="s">
        <v>4112</v>
      </c>
      <c r="F8744" s="182" t="s">
        <v>4116</v>
      </c>
      <c r="G8744" s="181" t="s">
        <v>4115</v>
      </c>
    </row>
    <row r="8745" spans="1:7" x14ac:dyDescent="0.2">
      <c r="A8745" s="162">
        <v>10</v>
      </c>
      <c r="B8745" s="128" t="s">
        <v>4143</v>
      </c>
      <c r="C8745" s="148">
        <v>8.56</v>
      </c>
      <c r="D8745" s="148">
        <v>18.649999999999999</v>
      </c>
      <c r="E8745" s="83">
        <v>117.99</v>
      </c>
      <c r="F8745" s="127">
        <v>7.08</v>
      </c>
      <c r="G8745" s="161">
        <f>TRUNC(F8745*D8745,2)</f>
        <v>132.04</v>
      </c>
    </row>
    <row r="8746" spans="1:7" x14ac:dyDescent="0.2">
      <c r="A8746" s="149">
        <v>8</v>
      </c>
      <c r="B8746" s="138" t="s">
        <v>4141</v>
      </c>
      <c r="C8746" s="152">
        <v>5.65</v>
      </c>
      <c r="D8746" s="152">
        <v>12.31</v>
      </c>
      <c r="E8746" s="83">
        <v>117.99</v>
      </c>
      <c r="F8746" s="137">
        <v>8.17</v>
      </c>
      <c r="G8746" s="161">
        <f>TRUNC(F8746*D8746,2)</f>
        <v>100.57</v>
      </c>
    </row>
    <row r="8747" spans="1:7" x14ac:dyDescent="0.2">
      <c r="A8747" s="149">
        <v>4</v>
      </c>
      <c r="B8747" s="138" t="s">
        <v>4262</v>
      </c>
      <c r="C8747" s="152">
        <v>8.56</v>
      </c>
      <c r="D8747" s="152">
        <v>18.649999999999999</v>
      </c>
      <c r="E8747" s="83">
        <v>117.99</v>
      </c>
      <c r="F8747" s="137">
        <v>4.34</v>
      </c>
      <c r="G8747" s="161">
        <f>TRUNC(F8747*D8747,2)</f>
        <v>80.94</v>
      </c>
    </row>
    <row r="8748" spans="1:7" x14ac:dyDescent="0.2">
      <c r="A8748" s="149">
        <v>5</v>
      </c>
      <c r="B8748" s="138" t="s">
        <v>4140</v>
      </c>
      <c r="C8748" s="148">
        <v>5.12</v>
      </c>
      <c r="D8748" s="148">
        <v>11.16</v>
      </c>
      <c r="E8748" s="83">
        <v>117.99</v>
      </c>
      <c r="F8748" s="137">
        <v>16.591000000000001</v>
      </c>
      <c r="G8748" s="161">
        <f>TRUNC(F8748*D8748,2)</f>
        <v>185.15</v>
      </c>
    </row>
    <row r="8749" spans="1:7" x14ac:dyDescent="0.2">
      <c r="A8749" s="311" t="s">
        <v>4138</v>
      </c>
      <c r="B8749" s="311"/>
      <c r="C8749" s="311"/>
      <c r="D8749" s="311"/>
      <c r="E8749" s="311"/>
      <c r="F8749" s="311"/>
      <c r="G8749" s="155">
        <f>SUM(G8745:G8748)</f>
        <v>498.69999999999993</v>
      </c>
    </row>
    <row r="8750" spans="1:7" x14ac:dyDescent="0.2">
      <c r="G8750" s="144"/>
    </row>
    <row r="8751" spans="1:7" ht="21" x14ac:dyDescent="0.2">
      <c r="A8751" s="175" t="s">
        <v>4118</v>
      </c>
      <c r="B8751" s="174" t="s">
        <v>4130</v>
      </c>
      <c r="C8751" s="171" t="s">
        <v>4129</v>
      </c>
      <c r="D8751" s="171" t="s">
        <v>4128</v>
      </c>
      <c r="E8751" s="171" t="s">
        <v>4116</v>
      </c>
      <c r="F8751" s="173" t="s">
        <v>4127</v>
      </c>
      <c r="G8751" s="144"/>
    </row>
    <row r="8752" spans="1:7" x14ac:dyDescent="0.2">
      <c r="A8752" s="129">
        <v>2023</v>
      </c>
      <c r="B8752" s="128" t="s">
        <v>4133</v>
      </c>
      <c r="C8752" s="127" t="s">
        <v>3290</v>
      </c>
      <c r="D8752" s="137">
        <v>12.28</v>
      </c>
      <c r="E8752" s="127">
        <v>1.8945000000000001</v>
      </c>
      <c r="F8752" s="127">
        <f t="shared" ref="F8752:F8759" si="84">TRUNC(E8752*D8752,2)</f>
        <v>23.26</v>
      </c>
      <c r="G8752" s="144"/>
    </row>
    <row r="8753" spans="1:7" x14ac:dyDescent="0.2">
      <c r="A8753" s="139">
        <v>1863</v>
      </c>
      <c r="B8753" s="138" t="s">
        <v>3300</v>
      </c>
      <c r="C8753" s="137" t="s">
        <v>3292</v>
      </c>
      <c r="D8753" s="137">
        <v>23.1</v>
      </c>
      <c r="E8753" s="137">
        <v>0.57484999999999997</v>
      </c>
      <c r="F8753" s="127">
        <f t="shared" si="84"/>
        <v>13.27</v>
      </c>
      <c r="G8753" s="144"/>
    </row>
    <row r="8754" spans="1:7" x14ac:dyDescent="0.2">
      <c r="A8754" s="139">
        <v>1858</v>
      </c>
      <c r="B8754" s="138" t="s">
        <v>3301</v>
      </c>
      <c r="C8754" s="137" t="s">
        <v>3290</v>
      </c>
      <c r="D8754" s="137">
        <v>6.75</v>
      </c>
      <c r="E8754" s="137">
        <v>8.484</v>
      </c>
      <c r="F8754" s="127">
        <f t="shared" si="84"/>
        <v>57.26</v>
      </c>
      <c r="G8754" s="144"/>
    </row>
    <row r="8755" spans="1:7" x14ac:dyDescent="0.2">
      <c r="A8755" s="139">
        <v>2386</v>
      </c>
      <c r="B8755" s="138" t="s">
        <v>4135</v>
      </c>
      <c r="C8755" s="137" t="s">
        <v>3285</v>
      </c>
      <c r="D8755" s="137">
        <v>114.18</v>
      </c>
      <c r="E8755" s="137">
        <v>0.2455</v>
      </c>
      <c r="F8755" s="127">
        <f t="shared" si="84"/>
        <v>28.03</v>
      </c>
      <c r="G8755" s="144"/>
    </row>
    <row r="8756" spans="1:7" x14ac:dyDescent="0.2">
      <c r="A8756" s="139">
        <v>2804</v>
      </c>
      <c r="B8756" s="138" t="s">
        <v>4282</v>
      </c>
      <c r="C8756" s="137" t="s">
        <v>3285</v>
      </c>
      <c r="D8756" s="137">
        <v>145.30000000000001</v>
      </c>
      <c r="E8756" s="137">
        <v>0.96450000000000002</v>
      </c>
      <c r="F8756" s="127">
        <f t="shared" si="84"/>
        <v>140.13999999999999</v>
      </c>
      <c r="G8756" s="144"/>
    </row>
    <row r="8757" spans="1:7" x14ac:dyDescent="0.2">
      <c r="A8757" s="139">
        <v>2497</v>
      </c>
      <c r="B8757" s="138" t="s">
        <v>4059</v>
      </c>
      <c r="C8757" s="137" t="s">
        <v>3285</v>
      </c>
      <c r="D8757" s="137">
        <v>112.24</v>
      </c>
      <c r="E8757" s="137">
        <v>0.24545</v>
      </c>
      <c r="F8757" s="127">
        <f t="shared" si="84"/>
        <v>27.54</v>
      </c>
      <c r="G8757" s="144"/>
    </row>
    <row r="8758" spans="1:7" x14ac:dyDescent="0.2">
      <c r="A8758" s="139">
        <v>1695</v>
      </c>
      <c r="B8758" s="138" t="s">
        <v>3996</v>
      </c>
      <c r="C8758" s="137" t="s">
        <v>3294</v>
      </c>
      <c r="D8758" s="137">
        <v>23.81</v>
      </c>
      <c r="E8758" s="137">
        <v>1.7250000000000001</v>
      </c>
      <c r="F8758" s="127">
        <f t="shared" si="84"/>
        <v>41.07</v>
      </c>
      <c r="G8758" s="144"/>
    </row>
    <row r="8759" spans="1:7" x14ac:dyDescent="0.2">
      <c r="A8759" s="139">
        <v>1215</v>
      </c>
      <c r="B8759" s="138" t="s">
        <v>4134</v>
      </c>
      <c r="C8759" s="137" t="s">
        <v>3292</v>
      </c>
      <c r="D8759" s="137">
        <v>0.54</v>
      </c>
      <c r="E8759" s="137">
        <v>181.745</v>
      </c>
      <c r="F8759" s="127">
        <f t="shared" si="84"/>
        <v>98.14</v>
      </c>
      <c r="G8759" s="144"/>
    </row>
    <row r="8760" spans="1:7" x14ac:dyDescent="0.2">
      <c r="A8760" s="311" t="s">
        <v>4125</v>
      </c>
      <c r="B8760" s="311"/>
      <c r="C8760" s="311"/>
      <c r="D8760" s="311"/>
      <c r="E8760" s="311"/>
      <c r="F8760" s="165">
        <f>SUM(F8752:F8759)</f>
        <v>428.71</v>
      </c>
      <c r="G8760" s="144"/>
    </row>
    <row r="8761" spans="1:7" x14ac:dyDescent="0.2">
      <c r="G8761" s="144"/>
    </row>
    <row r="8762" spans="1:7" x14ac:dyDescent="0.2">
      <c r="A8762" s="312" t="s">
        <v>4124</v>
      </c>
      <c r="B8762" s="312"/>
      <c r="C8762" s="312"/>
      <c r="D8762" s="312"/>
      <c r="E8762" s="312"/>
      <c r="F8762" s="173">
        <f>F8760+G8749</f>
        <v>927.40999999999985</v>
      </c>
      <c r="G8762" s="144"/>
    </row>
    <row r="8763" spans="1:7" ht="12.75" customHeight="1" x14ac:dyDescent="0.2">
      <c r="A8763" s="312" t="s">
        <v>4742</v>
      </c>
      <c r="B8763" s="312"/>
      <c r="C8763" s="312"/>
      <c r="D8763" s="312"/>
      <c r="E8763" s="313"/>
      <c r="F8763" s="180">
        <f>TRUNC('compos apresentar'!F8762*bdi!$D$19,2)</f>
        <v>188.63</v>
      </c>
      <c r="G8763" s="144"/>
    </row>
    <row r="8764" spans="1:7" x14ac:dyDescent="0.2">
      <c r="A8764" s="312" t="s">
        <v>4123</v>
      </c>
      <c r="B8764" s="312"/>
      <c r="C8764" s="312"/>
      <c r="D8764" s="312"/>
      <c r="E8764" s="312"/>
      <c r="F8764" s="179">
        <f>SUM(F8762:F8763)</f>
        <v>1116.04</v>
      </c>
      <c r="G8764" s="144"/>
    </row>
    <row r="8765" spans="1:7" x14ac:dyDescent="0.2">
      <c r="A8765" s="178"/>
      <c r="B8765" s="178"/>
      <c r="C8765" s="178"/>
      <c r="D8765" s="178"/>
      <c r="E8765" s="178"/>
      <c r="F8765" s="178"/>
      <c r="G8765" s="144"/>
    </row>
    <row r="8766" spans="1:7" ht="21" x14ac:dyDescent="0.2">
      <c r="A8766" s="196" t="s">
        <v>2445</v>
      </c>
      <c r="B8766" s="315" t="s">
        <v>2446</v>
      </c>
      <c r="C8766" s="315"/>
      <c r="D8766" s="315"/>
      <c r="E8766" s="315"/>
      <c r="F8766" s="315"/>
      <c r="G8766" s="183" t="s">
        <v>230</v>
      </c>
    </row>
    <row r="8767" spans="1:7" x14ac:dyDescent="0.2">
      <c r="G8767" s="144"/>
    </row>
    <row r="8768" spans="1:7" ht="21" x14ac:dyDescent="0.2">
      <c r="A8768" s="175" t="s">
        <v>4118</v>
      </c>
      <c r="B8768" s="174" t="s">
        <v>4130</v>
      </c>
      <c r="C8768" s="171" t="s">
        <v>4129</v>
      </c>
      <c r="D8768" s="171" t="s">
        <v>4128</v>
      </c>
      <c r="E8768" s="171" t="s">
        <v>4116</v>
      </c>
      <c r="F8768" s="173" t="s">
        <v>4127</v>
      </c>
      <c r="G8768" s="144"/>
    </row>
    <row r="8769" spans="1:7" ht="22.5" x14ac:dyDescent="0.2">
      <c r="A8769" s="132" t="s">
        <v>4336</v>
      </c>
      <c r="B8769" s="131" t="s">
        <v>4335</v>
      </c>
      <c r="C8769" s="130" t="s">
        <v>2360</v>
      </c>
      <c r="D8769" s="141">
        <v>3125.97</v>
      </c>
      <c r="E8769" s="141">
        <v>0.99530399999999997</v>
      </c>
      <c r="F8769" s="127">
        <f>TRUNC(E8769*D8769,2)</f>
        <v>3111.29</v>
      </c>
      <c r="G8769" s="144"/>
    </row>
    <row r="8770" spans="1:7" x14ac:dyDescent="0.2">
      <c r="A8770" s="311" t="s">
        <v>4125</v>
      </c>
      <c r="B8770" s="311"/>
      <c r="C8770" s="311"/>
      <c r="D8770" s="311"/>
      <c r="E8770" s="311"/>
      <c r="F8770" s="165">
        <f>F8769</f>
        <v>3111.29</v>
      </c>
      <c r="G8770" s="144"/>
    </row>
    <row r="8771" spans="1:7" x14ac:dyDescent="0.2">
      <c r="G8771" s="144"/>
    </row>
    <row r="8772" spans="1:7" x14ac:dyDescent="0.2">
      <c r="A8772" s="312" t="s">
        <v>4124</v>
      </c>
      <c r="B8772" s="312"/>
      <c r="C8772" s="312"/>
      <c r="D8772" s="312"/>
      <c r="E8772" s="312"/>
      <c r="F8772" s="173">
        <f>F8770</f>
        <v>3111.29</v>
      </c>
      <c r="G8772" s="144"/>
    </row>
    <row r="8773" spans="1:7" ht="12.75" customHeight="1" x14ac:dyDescent="0.2">
      <c r="A8773" s="312" t="s">
        <v>4742</v>
      </c>
      <c r="B8773" s="312"/>
      <c r="C8773" s="312"/>
      <c r="D8773" s="312"/>
      <c r="E8773" s="313"/>
      <c r="F8773" s="180">
        <f>TRUNC('compos apresentar'!F8772*bdi!$D$19,2)</f>
        <v>632.83000000000004</v>
      </c>
      <c r="G8773" s="144"/>
    </row>
    <row r="8774" spans="1:7" x14ac:dyDescent="0.2">
      <c r="A8774" s="312" t="s">
        <v>4123</v>
      </c>
      <c r="B8774" s="312"/>
      <c r="C8774" s="312"/>
      <c r="D8774" s="312"/>
      <c r="E8774" s="312"/>
      <c r="F8774" s="179">
        <f>SUM(F8772:F8773)</f>
        <v>3744.12</v>
      </c>
      <c r="G8774" s="144"/>
    </row>
    <row r="8775" spans="1:7" x14ac:dyDescent="0.2">
      <c r="G8775" s="144"/>
    </row>
    <row r="8776" spans="1:7" ht="25.15" customHeight="1" x14ac:dyDescent="0.2">
      <c r="A8776" s="314" t="s">
        <v>4334</v>
      </c>
      <c r="B8776" s="314"/>
      <c r="C8776" s="314"/>
      <c r="D8776" s="314"/>
      <c r="E8776" s="314"/>
      <c r="F8776" s="314"/>
      <c r="G8776" s="175" t="s">
        <v>4279</v>
      </c>
    </row>
    <row r="8777" spans="1:7" x14ac:dyDescent="0.2">
      <c r="G8777" s="144"/>
    </row>
    <row r="8778" spans="1:7" ht="21" x14ac:dyDescent="0.2">
      <c r="A8778" s="175" t="s">
        <v>4118</v>
      </c>
      <c r="B8778" s="174" t="s">
        <v>4130</v>
      </c>
      <c r="C8778" s="171" t="s">
        <v>4129</v>
      </c>
      <c r="D8778" s="171" t="s">
        <v>4128</v>
      </c>
      <c r="E8778" s="171" t="s">
        <v>4116</v>
      </c>
      <c r="F8778" s="173" t="s">
        <v>4127</v>
      </c>
      <c r="G8778" s="144"/>
    </row>
    <row r="8779" spans="1:7" x14ac:dyDescent="0.2">
      <c r="A8779" s="129">
        <v>3679</v>
      </c>
      <c r="B8779" s="128" t="s">
        <v>4027</v>
      </c>
      <c r="C8779" s="127" t="s">
        <v>3561</v>
      </c>
      <c r="D8779" s="127">
        <v>167.42</v>
      </c>
      <c r="E8779" s="127">
        <v>0.99531000000000003</v>
      </c>
      <c r="F8779" s="127">
        <f>TRUNC(E8779*D8779,2)</f>
        <v>166.63</v>
      </c>
      <c r="G8779" s="144"/>
    </row>
    <row r="8780" spans="1:7" x14ac:dyDescent="0.2">
      <c r="A8780" s="311" t="s">
        <v>4125</v>
      </c>
      <c r="B8780" s="311"/>
      <c r="C8780" s="311"/>
      <c r="D8780" s="311"/>
      <c r="E8780" s="311"/>
      <c r="F8780" s="165">
        <f>F8779</f>
        <v>166.63</v>
      </c>
      <c r="G8780" s="144"/>
    </row>
    <row r="8781" spans="1:7" x14ac:dyDescent="0.2">
      <c r="G8781" s="144"/>
    </row>
    <row r="8782" spans="1:7" x14ac:dyDescent="0.2">
      <c r="A8782" s="312" t="s">
        <v>4124</v>
      </c>
      <c r="B8782" s="312"/>
      <c r="C8782" s="312"/>
      <c r="D8782" s="312"/>
      <c r="E8782" s="312"/>
      <c r="F8782" s="173">
        <f>F8780</f>
        <v>166.63</v>
      </c>
      <c r="G8782" s="144"/>
    </row>
    <row r="8783" spans="1:7" ht="12.75" customHeight="1" x14ac:dyDescent="0.2">
      <c r="A8783" s="312" t="s">
        <v>4742</v>
      </c>
      <c r="B8783" s="312"/>
      <c r="C8783" s="312"/>
      <c r="D8783" s="312"/>
      <c r="E8783" s="313"/>
      <c r="F8783" s="180">
        <f>TRUNC('compos apresentar'!F8782*bdi!$D$19,2)</f>
        <v>33.89</v>
      </c>
      <c r="G8783" s="144"/>
    </row>
    <row r="8784" spans="1:7" x14ac:dyDescent="0.2">
      <c r="A8784" s="312" t="s">
        <v>4123</v>
      </c>
      <c r="B8784" s="312"/>
      <c r="C8784" s="312"/>
      <c r="D8784" s="312"/>
      <c r="E8784" s="312"/>
      <c r="F8784" s="179">
        <f>SUM(F8782:F8783)</f>
        <v>200.51999999999998</v>
      </c>
      <c r="G8784" s="144"/>
    </row>
    <row r="8785" spans="1:7" x14ac:dyDescent="0.2">
      <c r="G8785" s="144"/>
    </row>
    <row r="8786" spans="1:7" x14ac:dyDescent="0.2">
      <c r="G8786" s="144"/>
    </row>
    <row r="8787" spans="1:7" ht="21" x14ac:dyDescent="0.2">
      <c r="A8787" s="184" t="s">
        <v>2337</v>
      </c>
      <c r="B8787" s="315" t="s">
        <v>4333</v>
      </c>
      <c r="C8787" s="315"/>
      <c r="D8787" s="315"/>
      <c r="E8787" s="315"/>
      <c r="F8787" s="315"/>
      <c r="G8787" s="183" t="s">
        <v>230</v>
      </c>
    </row>
    <row r="8788" spans="1:7" x14ac:dyDescent="0.2">
      <c r="G8788" s="144"/>
    </row>
    <row r="8789" spans="1:7" ht="21" x14ac:dyDescent="0.2">
      <c r="A8789" s="175" t="s">
        <v>4118</v>
      </c>
      <c r="B8789" s="174" t="s">
        <v>4117</v>
      </c>
      <c r="C8789" s="171" t="s">
        <v>4114</v>
      </c>
      <c r="D8789" s="171" t="s">
        <v>4113</v>
      </c>
      <c r="E8789" s="171" t="s">
        <v>4112</v>
      </c>
      <c r="F8789" s="182" t="s">
        <v>4116</v>
      </c>
      <c r="G8789" s="181" t="s">
        <v>4115</v>
      </c>
    </row>
    <row r="8790" spans="1:7" x14ac:dyDescent="0.2">
      <c r="A8790" s="170">
        <v>8</v>
      </c>
      <c r="B8790" s="131" t="s">
        <v>4093</v>
      </c>
      <c r="C8790" s="152">
        <v>5.65</v>
      </c>
      <c r="D8790" s="152">
        <v>12.31</v>
      </c>
      <c r="E8790" s="83">
        <v>117.99</v>
      </c>
      <c r="F8790" s="141">
        <v>8.3400000000000002E-2</v>
      </c>
      <c r="G8790" s="161">
        <f>TRUNC(F8790*D8790,2)</f>
        <v>1.02</v>
      </c>
    </row>
    <row r="8791" spans="1:7" x14ac:dyDescent="0.2">
      <c r="A8791" s="169">
        <v>12</v>
      </c>
      <c r="B8791" s="134" t="s">
        <v>3956</v>
      </c>
      <c r="C8791" s="152">
        <v>8.56</v>
      </c>
      <c r="D8791" s="152">
        <v>18.649999999999999</v>
      </c>
      <c r="E8791" s="83">
        <v>117.99</v>
      </c>
      <c r="F8791" s="153">
        <v>8.4000000000000005E-2</v>
      </c>
      <c r="G8791" s="161">
        <f>TRUNC(F8791*D8791,2)</f>
        <v>1.56</v>
      </c>
    </row>
    <row r="8792" spans="1:7" x14ac:dyDescent="0.2">
      <c r="A8792" s="311" t="s">
        <v>4138</v>
      </c>
      <c r="B8792" s="311"/>
      <c r="C8792" s="311"/>
      <c r="D8792" s="311"/>
      <c r="E8792" s="311"/>
      <c r="F8792" s="311"/>
      <c r="G8792" s="155">
        <f>SUM(G8790:G8791)</f>
        <v>2.58</v>
      </c>
    </row>
    <row r="8793" spans="1:7" x14ac:dyDescent="0.2">
      <c r="G8793" s="144"/>
    </row>
    <row r="8794" spans="1:7" ht="21" x14ac:dyDescent="0.2">
      <c r="A8794" s="175" t="s">
        <v>4118</v>
      </c>
      <c r="B8794" s="174" t="s">
        <v>4130</v>
      </c>
      <c r="C8794" s="171" t="s">
        <v>4129</v>
      </c>
      <c r="D8794" s="171" t="s">
        <v>4128</v>
      </c>
      <c r="E8794" s="171" t="s">
        <v>4116</v>
      </c>
      <c r="F8794" s="173" t="s">
        <v>4127</v>
      </c>
      <c r="G8794" s="144"/>
    </row>
    <row r="8795" spans="1:7" ht="22.5" x14ac:dyDescent="0.2">
      <c r="A8795" s="132" t="s">
        <v>3772</v>
      </c>
      <c r="B8795" s="131" t="s">
        <v>3771</v>
      </c>
      <c r="C8795" s="130" t="s">
        <v>230</v>
      </c>
      <c r="D8795" s="141">
        <v>1.32</v>
      </c>
      <c r="E8795" s="127">
        <v>1</v>
      </c>
      <c r="F8795" s="127">
        <f>TRUNC(E8795*D8795,2)</f>
        <v>1.32</v>
      </c>
      <c r="G8795" s="144"/>
    </row>
    <row r="8796" spans="1:7" x14ac:dyDescent="0.2">
      <c r="A8796" s="311" t="s">
        <v>4125</v>
      </c>
      <c r="B8796" s="311"/>
      <c r="C8796" s="311"/>
      <c r="D8796" s="311"/>
      <c r="E8796" s="311"/>
      <c r="F8796" s="165">
        <f>F8795</f>
        <v>1.32</v>
      </c>
      <c r="G8796" s="144"/>
    </row>
    <row r="8797" spans="1:7" x14ac:dyDescent="0.2">
      <c r="G8797" s="144"/>
    </row>
    <row r="8798" spans="1:7" x14ac:dyDescent="0.2">
      <c r="A8798" s="312" t="s">
        <v>4124</v>
      </c>
      <c r="B8798" s="312"/>
      <c r="C8798" s="312"/>
      <c r="D8798" s="312"/>
      <c r="E8798" s="312"/>
      <c r="F8798" s="173">
        <f>F8796+G8792</f>
        <v>3.9000000000000004</v>
      </c>
      <c r="G8798" s="144"/>
    </row>
    <row r="8799" spans="1:7" ht="12.75" customHeight="1" x14ac:dyDescent="0.2">
      <c r="A8799" s="312" t="s">
        <v>4742</v>
      </c>
      <c r="B8799" s="312"/>
      <c r="C8799" s="312"/>
      <c r="D8799" s="312"/>
      <c r="E8799" s="313"/>
      <c r="F8799" s="180">
        <f>TRUNC('compos apresentar'!F8798*bdi!$D$19,2)</f>
        <v>0.79</v>
      </c>
      <c r="G8799" s="144"/>
    </row>
    <row r="8800" spans="1:7" x14ac:dyDescent="0.2">
      <c r="A8800" s="312" t="s">
        <v>4123</v>
      </c>
      <c r="B8800" s="312"/>
      <c r="C8800" s="312"/>
      <c r="D8800" s="312"/>
      <c r="E8800" s="312"/>
      <c r="F8800" s="179">
        <f>SUM(F8798:F8799)</f>
        <v>4.6900000000000004</v>
      </c>
      <c r="G8800" s="144"/>
    </row>
    <row r="8801" spans="1:7" x14ac:dyDescent="0.2">
      <c r="G8801" s="144"/>
    </row>
    <row r="8802" spans="1:7" x14ac:dyDescent="0.2">
      <c r="G8802" s="144"/>
    </row>
    <row r="8803" spans="1:7" ht="22.9" customHeight="1" x14ac:dyDescent="0.2">
      <c r="A8803" s="314" t="s">
        <v>4332</v>
      </c>
      <c r="B8803" s="314"/>
      <c r="C8803" s="314"/>
      <c r="D8803" s="314"/>
      <c r="E8803" s="314"/>
      <c r="F8803" s="314"/>
      <c r="G8803" s="175" t="s">
        <v>4155</v>
      </c>
    </row>
    <row r="8804" spans="1:7" x14ac:dyDescent="0.2">
      <c r="G8804" s="144"/>
    </row>
    <row r="8805" spans="1:7" ht="21" x14ac:dyDescent="0.2">
      <c r="A8805" s="175" t="s">
        <v>4118</v>
      </c>
      <c r="B8805" s="174" t="s">
        <v>4117</v>
      </c>
      <c r="C8805" s="171" t="s">
        <v>4114</v>
      </c>
      <c r="D8805" s="171" t="s">
        <v>4113</v>
      </c>
      <c r="E8805" s="171" t="s">
        <v>4112</v>
      </c>
      <c r="F8805" s="182" t="s">
        <v>4116</v>
      </c>
      <c r="G8805" s="181" t="s">
        <v>4115</v>
      </c>
    </row>
    <row r="8806" spans="1:7" x14ac:dyDescent="0.2">
      <c r="A8806" s="162">
        <v>11</v>
      </c>
      <c r="B8806" s="128" t="s">
        <v>4146</v>
      </c>
      <c r="C8806" s="152">
        <v>8.56</v>
      </c>
      <c r="D8806" s="152">
        <v>18.649999999999999</v>
      </c>
      <c r="E8806" s="83">
        <v>117.99</v>
      </c>
      <c r="F8806" s="127">
        <v>0.65500000000000003</v>
      </c>
      <c r="G8806" s="161">
        <f>TRUNC(F8806*D8806,2)</f>
        <v>12.21</v>
      </c>
    </row>
    <row r="8807" spans="1:7" x14ac:dyDescent="0.2">
      <c r="A8807" s="149">
        <v>8</v>
      </c>
      <c r="B8807" s="138" t="s">
        <v>4141</v>
      </c>
      <c r="C8807" s="152">
        <v>5.65</v>
      </c>
      <c r="D8807" s="152">
        <v>12.31</v>
      </c>
      <c r="E8807" s="83">
        <v>117.99</v>
      </c>
      <c r="F8807" s="137">
        <v>0.65200000000000002</v>
      </c>
      <c r="G8807" s="161">
        <f>TRUNC(F8807*D8807,2)</f>
        <v>8.02</v>
      </c>
    </row>
    <row r="8808" spans="1:7" x14ac:dyDescent="0.2">
      <c r="A8808" s="311" t="s">
        <v>4138</v>
      </c>
      <c r="B8808" s="311"/>
      <c r="C8808" s="311"/>
      <c r="D8808" s="311"/>
      <c r="E8808" s="311"/>
      <c r="F8808" s="311"/>
      <c r="G8808" s="155">
        <f>SUM(G8806:G8807)</f>
        <v>20.23</v>
      </c>
    </row>
    <row r="8809" spans="1:7" x14ac:dyDescent="0.2">
      <c r="G8809" s="144"/>
    </row>
    <row r="8810" spans="1:7" ht="21" x14ac:dyDescent="0.2">
      <c r="A8810" s="175" t="s">
        <v>4118</v>
      </c>
      <c r="B8810" s="174" t="s">
        <v>4130</v>
      </c>
      <c r="C8810" s="171" t="s">
        <v>4129</v>
      </c>
      <c r="D8810" s="171" t="s">
        <v>4128</v>
      </c>
      <c r="E8810" s="171" t="s">
        <v>4116</v>
      </c>
      <c r="F8810" s="173" t="s">
        <v>4127</v>
      </c>
      <c r="G8810" s="144"/>
    </row>
    <row r="8811" spans="1:7" x14ac:dyDescent="0.2">
      <c r="A8811" s="129" t="s">
        <v>4154</v>
      </c>
      <c r="B8811" s="128" t="s">
        <v>4153</v>
      </c>
      <c r="C8811" s="127" t="s">
        <v>3290</v>
      </c>
      <c r="D8811" s="137">
        <v>0.38</v>
      </c>
      <c r="E8811" s="127">
        <v>0.3</v>
      </c>
      <c r="F8811" s="127">
        <f>TRUNC(E8811*D8811,2)</f>
        <v>0.11</v>
      </c>
      <c r="G8811" s="144"/>
    </row>
    <row r="8812" spans="1:7" x14ac:dyDescent="0.2">
      <c r="A8812" s="139" t="s">
        <v>3770</v>
      </c>
      <c r="B8812" s="138" t="s">
        <v>3769</v>
      </c>
      <c r="C8812" s="137" t="s">
        <v>3287</v>
      </c>
      <c r="D8812" s="137">
        <v>74.930000000000007</v>
      </c>
      <c r="E8812" s="137">
        <v>1</v>
      </c>
      <c r="F8812" s="127">
        <f>TRUNC(E8812*D8812,2)</f>
        <v>74.930000000000007</v>
      </c>
      <c r="G8812" s="144"/>
    </row>
    <row r="8813" spans="1:7" x14ac:dyDescent="0.2">
      <c r="A8813" s="311" t="s">
        <v>4125</v>
      </c>
      <c r="B8813" s="311"/>
      <c r="C8813" s="311"/>
      <c r="D8813" s="311"/>
      <c r="E8813" s="311"/>
      <c r="F8813" s="165">
        <f>SUM(F8811:F8812)</f>
        <v>75.040000000000006</v>
      </c>
      <c r="G8813" s="144"/>
    </row>
    <row r="8814" spans="1:7" x14ac:dyDescent="0.2">
      <c r="G8814" s="144"/>
    </row>
    <row r="8815" spans="1:7" x14ac:dyDescent="0.2">
      <c r="A8815" s="312" t="s">
        <v>4124</v>
      </c>
      <c r="B8815" s="312"/>
      <c r="C8815" s="312"/>
      <c r="D8815" s="312"/>
      <c r="E8815" s="312"/>
      <c r="F8815" s="173">
        <f>F8813+G8808</f>
        <v>95.27000000000001</v>
      </c>
      <c r="G8815" s="144"/>
    </row>
    <row r="8816" spans="1:7" ht="12.75" customHeight="1" x14ac:dyDescent="0.2">
      <c r="A8816" s="312" t="s">
        <v>4742</v>
      </c>
      <c r="B8816" s="312"/>
      <c r="C8816" s="312"/>
      <c r="D8816" s="312"/>
      <c r="E8816" s="313"/>
      <c r="F8816" s="180">
        <f>TRUNC('compos apresentar'!F8815*bdi!$D$19,2)</f>
        <v>19.37</v>
      </c>
      <c r="G8816" s="144"/>
    </row>
    <row r="8817" spans="1:7" x14ac:dyDescent="0.2">
      <c r="A8817" s="312" t="s">
        <v>4123</v>
      </c>
      <c r="B8817" s="312"/>
      <c r="C8817" s="312"/>
      <c r="D8817" s="312"/>
      <c r="E8817" s="312"/>
      <c r="F8817" s="179">
        <f>SUM(F8815:F8816)</f>
        <v>114.64000000000001</v>
      </c>
      <c r="G8817" s="144"/>
    </row>
    <row r="8818" spans="1:7" x14ac:dyDescent="0.2">
      <c r="A8818" s="178"/>
      <c r="B8818" s="178"/>
      <c r="C8818" s="178"/>
      <c r="D8818" s="178"/>
      <c r="E8818" s="178"/>
      <c r="F8818" s="178"/>
      <c r="G8818" s="144"/>
    </row>
    <row r="8819" spans="1:7" ht="26.45" customHeight="1" x14ac:dyDescent="0.2">
      <c r="A8819" s="314" t="s">
        <v>4331</v>
      </c>
      <c r="B8819" s="314"/>
      <c r="C8819" s="314"/>
      <c r="D8819" s="314"/>
      <c r="E8819" s="314"/>
      <c r="F8819" s="314"/>
      <c r="G8819" s="175" t="s">
        <v>4196</v>
      </c>
    </row>
    <row r="8820" spans="1:7" x14ac:dyDescent="0.2">
      <c r="G8820" s="144"/>
    </row>
    <row r="8821" spans="1:7" ht="21" x14ac:dyDescent="0.2">
      <c r="A8821" s="175" t="s">
        <v>4118</v>
      </c>
      <c r="B8821" s="174" t="s">
        <v>4117</v>
      </c>
      <c r="C8821" s="171" t="s">
        <v>4114</v>
      </c>
      <c r="D8821" s="171" t="s">
        <v>4113</v>
      </c>
      <c r="E8821" s="171" t="s">
        <v>4112</v>
      </c>
      <c r="F8821" s="182" t="s">
        <v>4116</v>
      </c>
      <c r="G8821" s="181" t="s">
        <v>4115</v>
      </c>
    </row>
    <row r="8822" spans="1:7" x14ac:dyDescent="0.2">
      <c r="A8822" s="162">
        <v>8</v>
      </c>
      <c r="B8822" s="128" t="s">
        <v>4141</v>
      </c>
      <c r="C8822" s="152">
        <v>5.65</v>
      </c>
      <c r="D8822" s="152">
        <v>12.31</v>
      </c>
      <c r="E8822" s="83">
        <v>117.99</v>
      </c>
      <c r="F8822" s="127">
        <v>0.52300000000000002</v>
      </c>
      <c r="G8822" s="161">
        <f>TRUNC(F8822*D8822,2)</f>
        <v>6.43</v>
      </c>
    </row>
    <row r="8823" spans="1:7" x14ac:dyDescent="0.2">
      <c r="A8823" s="149">
        <v>11</v>
      </c>
      <c r="B8823" s="138" t="s">
        <v>3943</v>
      </c>
      <c r="C8823" s="152">
        <v>8.56</v>
      </c>
      <c r="D8823" s="152">
        <v>18.649999999999999</v>
      </c>
      <c r="E8823" s="83">
        <v>117.99</v>
      </c>
      <c r="F8823" s="137">
        <v>0.52300000000000002</v>
      </c>
      <c r="G8823" s="161">
        <f>TRUNC(F8823*D8823,2)</f>
        <v>9.75</v>
      </c>
    </row>
    <row r="8824" spans="1:7" x14ac:dyDescent="0.2">
      <c r="A8824" s="311" t="s">
        <v>4138</v>
      </c>
      <c r="B8824" s="311"/>
      <c r="C8824" s="311"/>
      <c r="D8824" s="311"/>
      <c r="E8824" s="311"/>
      <c r="F8824" s="311"/>
      <c r="G8824" s="155">
        <f>SUM(G8822:G8823)</f>
        <v>16.18</v>
      </c>
    </row>
    <row r="8825" spans="1:7" x14ac:dyDescent="0.2">
      <c r="G8825" s="144"/>
    </row>
    <row r="8826" spans="1:7" ht="21" x14ac:dyDescent="0.2">
      <c r="A8826" s="175" t="s">
        <v>4118</v>
      </c>
      <c r="B8826" s="174" t="s">
        <v>4130</v>
      </c>
      <c r="C8826" s="171" t="s">
        <v>4129</v>
      </c>
      <c r="D8826" s="171" t="s">
        <v>4128</v>
      </c>
      <c r="E8826" s="171" t="s">
        <v>4116</v>
      </c>
      <c r="F8826" s="173" t="s">
        <v>4127</v>
      </c>
      <c r="G8826" s="144"/>
    </row>
    <row r="8827" spans="1:7" x14ac:dyDescent="0.2">
      <c r="A8827" s="129" t="s">
        <v>3588</v>
      </c>
      <c r="B8827" s="128" t="s">
        <v>3445</v>
      </c>
      <c r="C8827" s="127" t="s">
        <v>3384</v>
      </c>
      <c r="D8827" s="127">
        <v>12.84</v>
      </c>
      <c r="E8827" s="127">
        <v>1</v>
      </c>
      <c r="F8827" s="127">
        <f>TRUNC(E8827*D8827,2)</f>
        <v>12.84</v>
      </c>
      <c r="G8827" s="144"/>
    </row>
    <row r="8828" spans="1:7" x14ac:dyDescent="0.2">
      <c r="A8828" s="311" t="s">
        <v>4125</v>
      </c>
      <c r="B8828" s="311"/>
      <c r="C8828" s="311"/>
      <c r="D8828" s="311"/>
      <c r="E8828" s="311"/>
      <c r="F8828" s="165">
        <f>SUM(F8827)</f>
        <v>12.84</v>
      </c>
      <c r="G8828" s="144"/>
    </row>
    <row r="8829" spans="1:7" x14ac:dyDescent="0.2">
      <c r="G8829" s="144"/>
    </row>
    <row r="8830" spans="1:7" x14ac:dyDescent="0.2">
      <c r="A8830" s="312" t="s">
        <v>4124</v>
      </c>
      <c r="B8830" s="312"/>
      <c r="C8830" s="312"/>
      <c r="D8830" s="312"/>
      <c r="E8830" s="312"/>
      <c r="F8830" s="173">
        <f>F8828+G8824</f>
        <v>29.02</v>
      </c>
      <c r="G8830" s="144"/>
    </row>
    <row r="8831" spans="1:7" ht="12.75" customHeight="1" x14ac:dyDescent="0.2">
      <c r="A8831" s="312" t="s">
        <v>4742</v>
      </c>
      <c r="B8831" s="312"/>
      <c r="C8831" s="312"/>
      <c r="D8831" s="312"/>
      <c r="E8831" s="313"/>
      <c r="F8831" s="180">
        <f>TRUNC('compos apresentar'!F8830*bdi!$D$19,2)</f>
        <v>5.9</v>
      </c>
      <c r="G8831" s="144"/>
    </row>
    <row r="8832" spans="1:7" x14ac:dyDescent="0.2">
      <c r="A8832" s="312" t="s">
        <v>4123</v>
      </c>
      <c r="B8832" s="312"/>
      <c r="C8832" s="312"/>
      <c r="D8832" s="312"/>
      <c r="E8832" s="312"/>
      <c r="F8832" s="179">
        <f>SUM(F8830:F8831)</f>
        <v>34.92</v>
      </c>
      <c r="G8832" s="144"/>
    </row>
    <row r="8833" spans="1:7" x14ac:dyDescent="0.2">
      <c r="A8833" s="178"/>
      <c r="B8833" s="178"/>
      <c r="C8833" s="178"/>
      <c r="D8833" s="178"/>
      <c r="E8833" s="178"/>
      <c r="F8833" s="178"/>
      <c r="G8833" s="144"/>
    </row>
    <row r="8834" spans="1:7" ht="22.9" customHeight="1" x14ac:dyDescent="0.2">
      <c r="A8834" s="314" t="s">
        <v>4330</v>
      </c>
      <c r="B8834" s="314"/>
      <c r="C8834" s="314"/>
      <c r="D8834" s="314"/>
      <c r="E8834" s="314"/>
      <c r="F8834" s="314"/>
      <c r="G8834" s="175" t="s">
        <v>4196</v>
      </c>
    </row>
    <row r="8835" spans="1:7" x14ac:dyDescent="0.2">
      <c r="G8835" s="144"/>
    </row>
    <row r="8836" spans="1:7" ht="21" x14ac:dyDescent="0.2">
      <c r="A8836" s="175" t="s">
        <v>4118</v>
      </c>
      <c r="B8836" s="174" t="s">
        <v>4117</v>
      </c>
      <c r="C8836" s="171" t="s">
        <v>4114</v>
      </c>
      <c r="D8836" s="171" t="s">
        <v>4113</v>
      </c>
      <c r="E8836" s="171" t="s">
        <v>4112</v>
      </c>
      <c r="F8836" s="182" t="s">
        <v>4116</v>
      </c>
      <c r="G8836" s="181" t="s">
        <v>4115</v>
      </c>
    </row>
    <row r="8837" spans="1:7" x14ac:dyDescent="0.2">
      <c r="A8837" s="162">
        <v>8</v>
      </c>
      <c r="B8837" s="128" t="s">
        <v>4141</v>
      </c>
      <c r="C8837" s="152">
        <v>5.65</v>
      </c>
      <c r="D8837" s="152">
        <v>12.31</v>
      </c>
      <c r="E8837" s="83">
        <v>117.99</v>
      </c>
      <c r="F8837" s="127">
        <v>0.56200000000000006</v>
      </c>
      <c r="G8837" s="161">
        <f>TRUNC(F8837*D8837,2)</f>
        <v>6.91</v>
      </c>
    </row>
    <row r="8838" spans="1:7" x14ac:dyDescent="0.2">
      <c r="A8838" s="149">
        <v>11</v>
      </c>
      <c r="B8838" s="138" t="s">
        <v>3943</v>
      </c>
      <c r="C8838" s="152">
        <v>8.56</v>
      </c>
      <c r="D8838" s="152">
        <v>18.649999999999999</v>
      </c>
      <c r="E8838" s="83">
        <v>117.99</v>
      </c>
      <c r="F8838" s="137">
        <v>0.56399999999999995</v>
      </c>
      <c r="G8838" s="161">
        <f>TRUNC(F8838*D8838,2)</f>
        <v>10.51</v>
      </c>
    </row>
    <row r="8839" spans="1:7" x14ac:dyDescent="0.2">
      <c r="A8839" s="311" t="s">
        <v>4138</v>
      </c>
      <c r="B8839" s="311"/>
      <c r="C8839" s="311"/>
      <c r="D8839" s="311"/>
      <c r="E8839" s="311"/>
      <c r="F8839" s="311"/>
      <c r="G8839" s="155">
        <f>SUM(G8837:G8838)</f>
        <v>17.420000000000002</v>
      </c>
    </row>
    <row r="8840" spans="1:7" x14ac:dyDescent="0.2">
      <c r="G8840" s="144"/>
    </row>
    <row r="8841" spans="1:7" ht="21" x14ac:dyDescent="0.2">
      <c r="A8841" s="175" t="s">
        <v>4118</v>
      </c>
      <c r="B8841" s="174" t="s">
        <v>4130</v>
      </c>
      <c r="C8841" s="171" t="s">
        <v>4129</v>
      </c>
      <c r="D8841" s="171" t="s">
        <v>4128</v>
      </c>
      <c r="E8841" s="171" t="s">
        <v>4116</v>
      </c>
      <c r="F8841" s="173" t="s">
        <v>4127</v>
      </c>
      <c r="G8841" s="144"/>
    </row>
    <row r="8842" spans="1:7" x14ac:dyDescent="0.2">
      <c r="A8842" s="129" t="s">
        <v>4329</v>
      </c>
      <c r="B8842" s="128" t="s">
        <v>4328</v>
      </c>
      <c r="C8842" s="127" t="s">
        <v>3384</v>
      </c>
      <c r="D8842" s="127">
        <v>32.54</v>
      </c>
      <c r="E8842" s="127">
        <v>0.99939999999999996</v>
      </c>
      <c r="F8842" s="127">
        <f>TRUNC(E8842*D8842,2)</f>
        <v>32.520000000000003</v>
      </c>
      <c r="G8842" s="144"/>
    </row>
    <row r="8843" spans="1:7" x14ac:dyDescent="0.2">
      <c r="A8843" s="311" t="s">
        <v>4125</v>
      </c>
      <c r="B8843" s="311"/>
      <c r="C8843" s="311"/>
      <c r="D8843" s="311"/>
      <c r="E8843" s="311"/>
      <c r="F8843" s="165">
        <f>SUM(F8842)</f>
        <v>32.520000000000003</v>
      </c>
      <c r="G8843" s="144"/>
    </row>
    <row r="8844" spans="1:7" x14ac:dyDescent="0.2">
      <c r="G8844" s="144"/>
    </row>
    <row r="8845" spans="1:7" x14ac:dyDescent="0.2">
      <c r="A8845" s="312" t="s">
        <v>4124</v>
      </c>
      <c r="B8845" s="312"/>
      <c r="C8845" s="312"/>
      <c r="D8845" s="312"/>
      <c r="E8845" s="312"/>
      <c r="F8845" s="173">
        <f>F8843+G8839</f>
        <v>49.940000000000005</v>
      </c>
      <c r="G8845" s="144"/>
    </row>
    <row r="8846" spans="1:7" ht="12.75" customHeight="1" x14ac:dyDescent="0.2">
      <c r="A8846" s="312" t="s">
        <v>4742</v>
      </c>
      <c r="B8846" s="312"/>
      <c r="C8846" s="312"/>
      <c r="D8846" s="312"/>
      <c r="E8846" s="313"/>
      <c r="F8846" s="180">
        <f>TRUNC('compos apresentar'!F8845*bdi!$D$19,2)</f>
        <v>10.15</v>
      </c>
      <c r="G8846" s="144"/>
    </row>
    <row r="8847" spans="1:7" x14ac:dyDescent="0.2">
      <c r="A8847" s="312" t="s">
        <v>4123</v>
      </c>
      <c r="B8847" s="312"/>
      <c r="C8847" s="312"/>
      <c r="D8847" s="312"/>
      <c r="E8847" s="312"/>
      <c r="F8847" s="179">
        <f>SUM(F8845:F8846)</f>
        <v>60.09</v>
      </c>
      <c r="G8847" s="144"/>
    </row>
    <row r="8848" spans="1:7" x14ac:dyDescent="0.2">
      <c r="A8848" s="178"/>
      <c r="B8848" s="178"/>
      <c r="C8848" s="178"/>
      <c r="D8848" s="178"/>
      <c r="E8848" s="178"/>
      <c r="F8848" s="178"/>
      <c r="G8848" s="144"/>
    </row>
    <row r="8849" spans="1:7" ht="20.45" customHeight="1" x14ac:dyDescent="0.2">
      <c r="A8849" s="314" t="s">
        <v>4327</v>
      </c>
      <c r="B8849" s="314"/>
      <c r="C8849" s="314"/>
      <c r="D8849" s="314"/>
      <c r="E8849" s="314"/>
      <c r="F8849" s="314"/>
      <c r="G8849" s="175" t="s">
        <v>4131</v>
      </c>
    </row>
    <row r="8850" spans="1:7" x14ac:dyDescent="0.2">
      <c r="G8850" s="144"/>
    </row>
    <row r="8851" spans="1:7" ht="21" x14ac:dyDescent="0.2">
      <c r="A8851" s="175" t="s">
        <v>4118</v>
      </c>
      <c r="B8851" s="174" t="s">
        <v>4117</v>
      </c>
      <c r="C8851" s="171" t="s">
        <v>4114</v>
      </c>
      <c r="D8851" s="171" t="s">
        <v>4113</v>
      </c>
      <c r="E8851" s="171" t="s">
        <v>4112</v>
      </c>
      <c r="F8851" s="182" t="s">
        <v>4116</v>
      </c>
      <c r="G8851" s="181" t="s">
        <v>4115</v>
      </c>
    </row>
    <row r="8852" spans="1:7" x14ac:dyDescent="0.2">
      <c r="A8852" s="162">
        <v>8</v>
      </c>
      <c r="B8852" s="128" t="s">
        <v>4141</v>
      </c>
      <c r="C8852" s="152">
        <v>5.65</v>
      </c>
      <c r="D8852" s="152">
        <v>12.31</v>
      </c>
      <c r="E8852" s="83">
        <v>117.99</v>
      </c>
      <c r="F8852" s="140">
        <v>0.36</v>
      </c>
      <c r="G8852" s="161">
        <f>TRUNC(F8852*D8852,2)</f>
        <v>4.43</v>
      </c>
    </row>
    <row r="8853" spans="1:7" x14ac:dyDescent="0.2">
      <c r="A8853" s="149">
        <v>4</v>
      </c>
      <c r="B8853" s="138" t="s">
        <v>3794</v>
      </c>
      <c r="C8853" s="152">
        <v>8.56</v>
      </c>
      <c r="D8853" s="152">
        <v>18.649999999999999</v>
      </c>
      <c r="E8853" s="83">
        <v>117.99</v>
      </c>
      <c r="F8853" s="136">
        <v>0.21</v>
      </c>
      <c r="G8853" s="161">
        <f>TRUNC(F8853*D8853,2)</f>
        <v>3.91</v>
      </c>
    </row>
    <row r="8854" spans="1:7" x14ac:dyDescent="0.2">
      <c r="A8854" s="311" t="s">
        <v>4138</v>
      </c>
      <c r="B8854" s="311"/>
      <c r="C8854" s="311"/>
      <c r="D8854" s="311"/>
      <c r="E8854" s="311"/>
      <c r="F8854" s="311"/>
      <c r="G8854" s="155">
        <f>SUM(G8852:G8853)</f>
        <v>8.34</v>
      </c>
    </row>
    <row r="8855" spans="1:7" x14ac:dyDescent="0.2">
      <c r="G8855" s="144"/>
    </row>
    <row r="8856" spans="1:7" ht="21" x14ac:dyDescent="0.2">
      <c r="A8856" s="175" t="s">
        <v>4118</v>
      </c>
      <c r="B8856" s="174" t="s">
        <v>4130</v>
      </c>
      <c r="C8856" s="171" t="s">
        <v>4129</v>
      </c>
      <c r="D8856" s="171" t="s">
        <v>4128</v>
      </c>
      <c r="E8856" s="171" t="s">
        <v>4116</v>
      </c>
      <c r="F8856" s="173" t="s">
        <v>4127</v>
      </c>
      <c r="G8856" s="144"/>
    </row>
    <row r="8857" spans="1:7" x14ac:dyDescent="0.2">
      <c r="A8857" s="129">
        <v>1215</v>
      </c>
      <c r="B8857" s="128" t="s">
        <v>3293</v>
      </c>
      <c r="C8857" s="127" t="s">
        <v>3292</v>
      </c>
      <c r="D8857" s="127">
        <v>0.54</v>
      </c>
      <c r="E8857" s="140">
        <v>9.3699999999999992</v>
      </c>
      <c r="F8857" s="127">
        <f>TRUNC(E8857*D8857,2)</f>
        <v>5.05</v>
      </c>
      <c r="G8857" s="144"/>
    </row>
    <row r="8858" spans="1:7" x14ac:dyDescent="0.2">
      <c r="A8858" s="129">
        <v>104</v>
      </c>
      <c r="B8858" s="128" t="s">
        <v>3327</v>
      </c>
      <c r="C8858" s="127" t="s">
        <v>3285</v>
      </c>
      <c r="D8858" s="127">
        <v>146.28</v>
      </c>
      <c r="E8858" s="140">
        <v>2.46E-2</v>
      </c>
      <c r="F8858" s="127">
        <f>TRUNC(E8858*D8858,2)</f>
        <v>3.59</v>
      </c>
      <c r="G8858" s="144"/>
    </row>
    <row r="8859" spans="1:7" x14ac:dyDescent="0.2">
      <c r="A8859" s="311" t="s">
        <v>4125</v>
      </c>
      <c r="B8859" s="311"/>
      <c r="C8859" s="311"/>
      <c r="D8859" s="311"/>
      <c r="E8859" s="311"/>
      <c r="F8859" s="165">
        <f>SUM(F8857:F8858)</f>
        <v>8.64</v>
      </c>
      <c r="G8859" s="144"/>
    </row>
    <row r="8860" spans="1:7" x14ac:dyDescent="0.2">
      <c r="G8860" s="144"/>
    </row>
    <row r="8861" spans="1:7" x14ac:dyDescent="0.2">
      <c r="A8861" s="312" t="s">
        <v>4124</v>
      </c>
      <c r="B8861" s="312"/>
      <c r="C8861" s="312"/>
      <c r="D8861" s="312"/>
      <c r="E8861" s="312"/>
      <c r="F8861" s="173">
        <f>F8859+G8854</f>
        <v>16.98</v>
      </c>
      <c r="G8861" s="144"/>
    </row>
    <row r="8862" spans="1:7" ht="12.75" customHeight="1" x14ac:dyDescent="0.2">
      <c r="A8862" s="312" t="s">
        <v>4742</v>
      </c>
      <c r="B8862" s="312"/>
      <c r="C8862" s="312"/>
      <c r="D8862" s="312"/>
      <c r="E8862" s="313"/>
      <c r="F8862" s="180">
        <f>TRUNC('compos apresentar'!F8861*bdi!$D$19,2)</f>
        <v>3.45</v>
      </c>
      <c r="G8862" s="144"/>
    </row>
    <row r="8863" spans="1:7" x14ac:dyDescent="0.2">
      <c r="A8863" s="312" t="s">
        <v>4123</v>
      </c>
      <c r="B8863" s="312"/>
      <c r="C8863" s="312"/>
      <c r="D8863" s="312"/>
      <c r="E8863" s="312"/>
      <c r="F8863" s="179">
        <f>SUM(F8861:F8862)</f>
        <v>20.43</v>
      </c>
      <c r="G8863" s="144"/>
    </row>
    <row r="8864" spans="1:7" x14ac:dyDescent="0.2">
      <c r="A8864" s="178"/>
      <c r="B8864" s="178"/>
      <c r="C8864" s="178"/>
      <c r="D8864" s="178"/>
      <c r="E8864" s="178"/>
      <c r="F8864" s="178"/>
      <c r="G8864" s="144"/>
    </row>
    <row r="8865" spans="1:7" ht="21" x14ac:dyDescent="0.2">
      <c r="A8865" s="314" t="s">
        <v>5142</v>
      </c>
      <c r="B8865" s="314"/>
      <c r="C8865" s="314"/>
      <c r="D8865" s="314"/>
      <c r="E8865" s="314"/>
      <c r="F8865" s="314"/>
      <c r="G8865" s="175" t="s">
        <v>4170</v>
      </c>
    </row>
    <row r="8866" spans="1:7" x14ac:dyDescent="0.2">
      <c r="G8866" s="144"/>
    </row>
    <row r="8867" spans="1:7" ht="21" x14ac:dyDescent="0.2">
      <c r="A8867" s="175" t="s">
        <v>4118</v>
      </c>
      <c r="B8867" s="174" t="s">
        <v>4117</v>
      </c>
      <c r="C8867" s="171" t="s">
        <v>4114</v>
      </c>
      <c r="D8867" s="171" t="s">
        <v>4113</v>
      </c>
      <c r="E8867" s="171" t="s">
        <v>4112</v>
      </c>
      <c r="F8867" s="182" t="s">
        <v>4116</v>
      </c>
      <c r="G8867" s="181" t="s">
        <v>4115</v>
      </c>
    </row>
    <row r="8868" spans="1:7" x14ac:dyDescent="0.2">
      <c r="A8868" s="162">
        <v>8</v>
      </c>
      <c r="B8868" s="128" t="s">
        <v>4141</v>
      </c>
      <c r="C8868" s="152">
        <v>5.65</v>
      </c>
      <c r="D8868" s="152">
        <v>12.31</v>
      </c>
      <c r="E8868" s="83">
        <v>117.99</v>
      </c>
      <c r="F8868" s="127">
        <v>6.032</v>
      </c>
      <c r="G8868" s="161">
        <f>TRUNC(F8868*D8868,2)</f>
        <v>74.25</v>
      </c>
    </row>
    <row r="8869" spans="1:7" x14ac:dyDescent="0.2">
      <c r="A8869" s="149">
        <v>12</v>
      </c>
      <c r="B8869" s="138" t="s">
        <v>4213</v>
      </c>
      <c r="C8869" s="152">
        <v>8.56</v>
      </c>
      <c r="D8869" s="152">
        <v>18.649999999999999</v>
      </c>
      <c r="E8869" s="83">
        <v>117.99</v>
      </c>
      <c r="F8869" s="137">
        <v>6.0330000000000004</v>
      </c>
      <c r="G8869" s="161">
        <f>TRUNC(F8869*D8869,2)</f>
        <v>112.51</v>
      </c>
    </row>
    <row r="8870" spans="1:7" x14ac:dyDescent="0.2">
      <c r="A8870" s="311" t="s">
        <v>4138</v>
      </c>
      <c r="B8870" s="311"/>
      <c r="C8870" s="311"/>
      <c r="D8870" s="311"/>
      <c r="E8870" s="311"/>
      <c r="F8870" s="311"/>
      <c r="G8870" s="155">
        <f>SUM(G8868:G8869)</f>
        <v>186.76</v>
      </c>
    </row>
    <row r="8871" spans="1:7" x14ac:dyDescent="0.2">
      <c r="G8871" s="144"/>
    </row>
    <row r="8872" spans="1:7" ht="21" x14ac:dyDescent="0.2">
      <c r="A8872" s="175" t="s">
        <v>4118</v>
      </c>
      <c r="B8872" s="174" t="s">
        <v>4130</v>
      </c>
      <c r="C8872" s="171" t="s">
        <v>4129</v>
      </c>
      <c r="D8872" s="171" t="s">
        <v>4128</v>
      </c>
      <c r="E8872" s="171" t="s">
        <v>4116</v>
      </c>
      <c r="F8872" s="173" t="s">
        <v>4127</v>
      </c>
      <c r="G8872" s="144"/>
    </row>
    <row r="8873" spans="1:7" ht="22.5" x14ac:dyDescent="0.2">
      <c r="A8873" s="129">
        <v>3420</v>
      </c>
      <c r="B8873" s="128" t="s">
        <v>2193</v>
      </c>
      <c r="C8873" s="127" t="s">
        <v>3287</v>
      </c>
      <c r="D8873" s="127">
        <v>1560.09</v>
      </c>
      <c r="E8873" s="127" t="s">
        <v>3616</v>
      </c>
      <c r="F8873" s="127">
        <f>TRUNC(E8873*D8873,2)</f>
        <v>1560.09</v>
      </c>
      <c r="G8873" s="144"/>
    </row>
    <row r="8874" spans="1:7" x14ac:dyDescent="0.2">
      <c r="A8874" s="311" t="s">
        <v>4125</v>
      </c>
      <c r="B8874" s="311"/>
      <c r="C8874" s="311"/>
      <c r="D8874" s="311"/>
      <c r="E8874" s="311"/>
      <c r="F8874" s="165">
        <f>SUM(F8873)</f>
        <v>1560.09</v>
      </c>
      <c r="G8874" s="144"/>
    </row>
    <row r="8875" spans="1:7" x14ac:dyDescent="0.2">
      <c r="G8875" s="144"/>
    </row>
    <row r="8876" spans="1:7" x14ac:dyDescent="0.2">
      <c r="A8876" s="312" t="s">
        <v>4124</v>
      </c>
      <c r="B8876" s="312"/>
      <c r="C8876" s="312"/>
      <c r="D8876" s="312"/>
      <c r="E8876" s="312"/>
      <c r="F8876" s="173">
        <f>F8874+G8870</f>
        <v>1746.85</v>
      </c>
      <c r="G8876" s="144"/>
    </row>
    <row r="8877" spans="1:7" x14ac:dyDescent="0.2">
      <c r="A8877" s="312" t="s">
        <v>4742</v>
      </c>
      <c r="B8877" s="312"/>
      <c r="C8877" s="312"/>
      <c r="D8877" s="312"/>
      <c r="E8877" s="313"/>
      <c r="F8877" s="180">
        <f>TRUNC('compos apresentar'!F8876*bdi!$D$19,2)</f>
        <v>355.3</v>
      </c>
      <c r="G8877" s="144"/>
    </row>
    <row r="8878" spans="1:7" x14ac:dyDescent="0.2">
      <c r="A8878" s="312" t="s">
        <v>4123</v>
      </c>
      <c r="B8878" s="312"/>
      <c r="C8878" s="312"/>
      <c r="D8878" s="312"/>
      <c r="E8878" s="312"/>
      <c r="F8878" s="179">
        <f>SUM(F8876:F8877)</f>
        <v>2102.15</v>
      </c>
      <c r="G8878" s="144"/>
    </row>
    <row r="8879" spans="1:7" x14ac:dyDescent="0.2">
      <c r="A8879" s="178"/>
      <c r="B8879" s="178"/>
      <c r="C8879" s="178"/>
      <c r="D8879" s="178"/>
      <c r="E8879" s="178"/>
      <c r="F8879" s="178"/>
      <c r="G8879" s="144"/>
    </row>
    <row r="8880" spans="1:7" x14ac:dyDescent="0.2">
      <c r="A8880" s="178"/>
      <c r="B8880" s="178"/>
      <c r="C8880" s="178"/>
      <c r="D8880" s="178"/>
      <c r="E8880" s="178"/>
      <c r="F8880" s="178"/>
      <c r="G8880" s="144"/>
    </row>
    <row r="8881" spans="1:7" ht="21" x14ac:dyDescent="0.2">
      <c r="A8881" s="314" t="s">
        <v>4326</v>
      </c>
      <c r="B8881" s="314"/>
      <c r="C8881" s="314"/>
      <c r="D8881" s="314"/>
      <c r="E8881" s="314"/>
      <c r="F8881" s="314"/>
      <c r="G8881" s="175" t="s">
        <v>4170</v>
      </c>
    </row>
    <row r="8882" spans="1:7" x14ac:dyDescent="0.2">
      <c r="G8882" s="144"/>
    </row>
    <row r="8883" spans="1:7" ht="21" x14ac:dyDescent="0.2">
      <c r="A8883" s="175" t="s">
        <v>4118</v>
      </c>
      <c r="B8883" s="174" t="s">
        <v>4117</v>
      </c>
      <c r="C8883" s="171" t="s">
        <v>4114</v>
      </c>
      <c r="D8883" s="171" t="s">
        <v>4113</v>
      </c>
      <c r="E8883" s="171" t="s">
        <v>4112</v>
      </c>
      <c r="F8883" s="182" t="s">
        <v>4116</v>
      </c>
      <c r="G8883" s="181" t="s">
        <v>4115</v>
      </c>
    </row>
    <row r="8884" spans="1:7" x14ac:dyDescent="0.2">
      <c r="A8884" s="162">
        <v>8</v>
      </c>
      <c r="B8884" s="128" t="s">
        <v>4141</v>
      </c>
      <c r="C8884" s="152">
        <v>5.65</v>
      </c>
      <c r="D8884" s="152">
        <v>12.31</v>
      </c>
      <c r="E8884" s="83">
        <v>117.99</v>
      </c>
      <c r="F8884" s="127">
        <v>6.0049999999999999</v>
      </c>
      <c r="G8884" s="161">
        <f>TRUNC(F8884*D8884,2)</f>
        <v>73.92</v>
      </c>
    </row>
    <row r="8885" spans="1:7" x14ac:dyDescent="0.2">
      <c r="A8885" s="149">
        <v>12</v>
      </c>
      <c r="B8885" s="138" t="s">
        <v>4213</v>
      </c>
      <c r="C8885" s="152">
        <v>8.56</v>
      </c>
      <c r="D8885" s="152">
        <v>18.649999999999999</v>
      </c>
      <c r="E8885" s="83">
        <v>117.99</v>
      </c>
      <c r="F8885" s="137">
        <v>6.0510000000000002</v>
      </c>
      <c r="G8885" s="161">
        <f>TRUNC(F8885*D8885,2)</f>
        <v>112.85</v>
      </c>
    </row>
    <row r="8886" spans="1:7" x14ac:dyDescent="0.2">
      <c r="A8886" s="311" t="s">
        <v>4138</v>
      </c>
      <c r="B8886" s="311"/>
      <c r="C8886" s="311"/>
      <c r="D8886" s="311"/>
      <c r="E8886" s="311"/>
      <c r="F8886" s="311"/>
      <c r="G8886" s="155">
        <f>SUM(G8884:G8885)</f>
        <v>186.76999999999998</v>
      </c>
    </row>
    <row r="8887" spans="1:7" x14ac:dyDescent="0.2">
      <c r="G8887" s="144"/>
    </row>
    <row r="8888" spans="1:7" ht="21" x14ac:dyDescent="0.2">
      <c r="A8888" s="175" t="s">
        <v>4118</v>
      </c>
      <c r="B8888" s="174" t="s">
        <v>4130</v>
      </c>
      <c r="C8888" s="171" t="s">
        <v>4129</v>
      </c>
      <c r="D8888" s="171" t="s">
        <v>4128</v>
      </c>
      <c r="E8888" s="171" t="s">
        <v>4116</v>
      </c>
      <c r="F8888" s="173" t="s">
        <v>4127</v>
      </c>
      <c r="G8888" s="144"/>
    </row>
    <row r="8889" spans="1:7" ht="22.5" x14ac:dyDescent="0.2">
      <c r="A8889" s="129">
        <v>3421</v>
      </c>
      <c r="B8889" s="128" t="s">
        <v>4325</v>
      </c>
      <c r="C8889" s="127" t="s">
        <v>3287</v>
      </c>
      <c r="D8889" s="127">
        <v>1891.88</v>
      </c>
      <c r="E8889" s="127">
        <v>1</v>
      </c>
      <c r="F8889" s="127">
        <f>TRUNC(E8889*D8889,2)</f>
        <v>1891.88</v>
      </c>
      <c r="G8889" s="144"/>
    </row>
    <row r="8890" spans="1:7" x14ac:dyDescent="0.2">
      <c r="A8890" s="311" t="s">
        <v>4125</v>
      </c>
      <c r="B8890" s="311"/>
      <c r="C8890" s="311"/>
      <c r="D8890" s="311"/>
      <c r="E8890" s="311"/>
      <c r="F8890" s="165">
        <f>SUM(F8889)</f>
        <v>1891.88</v>
      </c>
      <c r="G8890" s="144"/>
    </row>
    <row r="8891" spans="1:7" x14ac:dyDescent="0.2">
      <c r="G8891" s="144"/>
    </row>
    <row r="8892" spans="1:7" x14ac:dyDescent="0.2">
      <c r="A8892" s="312" t="s">
        <v>4124</v>
      </c>
      <c r="B8892" s="312"/>
      <c r="C8892" s="312"/>
      <c r="D8892" s="312"/>
      <c r="E8892" s="312"/>
      <c r="F8892" s="173">
        <f>F8890+G8886</f>
        <v>2078.65</v>
      </c>
      <c r="G8892" s="144"/>
    </row>
    <row r="8893" spans="1:7" ht="12.75" customHeight="1" x14ac:dyDescent="0.2">
      <c r="A8893" s="312" t="s">
        <v>4742</v>
      </c>
      <c r="B8893" s="312"/>
      <c r="C8893" s="312"/>
      <c r="D8893" s="312"/>
      <c r="E8893" s="313"/>
      <c r="F8893" s="180">
        <f>TRUNC('compos apresentar'!F8892*bdi!$D$19,2)</f>
        <v>422.79</v>
      </c>
      <c r="G8893" s="144"/>
    </row>
    <row r="8894" spans="1:7" x14ac:dyDescent="0.2">
      <c r="A8894" s="312" t="s">
        <v>4123</v>
      </c>
      <c r="B8894" s="312"/>
      <c r="C8894" s="312"/>
      <c r="D8894" s="312"/>
      <c r="E8894" s="312"/>
      <c r="F8894" s="179">
        <f>SUM(F8892:F8893)</f>
        <v>2501.44</v>
      </c>
      <c r="G8894" s="144"/>
    </row>
    <row r="8895" spans="1:7" x14ac:dyDescent="0.2">
      <c r="A8895" s="178"/>
      <c r="B8895" s="178"/>
      <c r="C8895" s="178"/>
      <c r="D8895" s="178"/>
      <c r="E8895" s="178"/>
      <c r="F8895" s="178"/>
      <c r="G8895" s="144"/>
    </row>
    <row r="8896" spans="1:7" x14ac:dyDescent="0.2">
      <c r="A8896" s="178"/>
      <c r="B8896" s="178"/>
      <c r="C8896" s="178"/>
      <c r="D8896" s="178"/>
      <c r="E8896" s="178"/>
      <c r="F8896" s="178"/>
      <c r="G8896" s="144"/>
    </row>
    <row r="8897" spans="1:7" x14ac:dyDescent="0.2">
      <c r="G8897" s="144"/>
    </row>
    <row r="8898" spans="1:7" ht="41.45" customHeight="1" x14ac:dyDescent="0.2">
      <c r="A8898" s="317" t="s">
        <v>4324</v>
      </c>
      <c r="B8898" s="317"/>
      <c r="C8898" s="317"/>
      <c r="D8898" s="317"/>
      <c r="E8898" s="317"/>
      <c r="F8898" s="317"/>
      <c r="G8898" s="194" t="s">
        <v>4170</v>
      </c>
    </row>
    <row r="8899" spans="1:7" x14ac:dyDescent="0.2">
      <c r="G8899" s="144"/>
    </row>
    <row r="8900" spans="1:7" ht="21" x14ac:dyDescent="0.2">
      <c r="A8900" s="175" t="s">
        <v>4118</v>
      </c>
      <c r="B8900" s="174" t="s">
        <v>4117</v>
      </c>
      <c r="C8900" s="171" t="s">
        <v>4114</v>
      </c>
      <c r="D8900" s="171" t="s">
        <v>4113</v>
      </c>
      <c r="E8900" s="171" t="s">
        <v>4112</v>
      </c>
      <c r="F8900" s="182" t="s">
        <v>4116</v>
      </c>
      <c r="G8900" s="181" t="s">
        <v>4115</v>
      </c>
    </row>
    <row r="8901" spans="1:7" x14ac:dyDescent="0.2">
      <c r="A8901" s="162">
        <v>8</v>
      </c>
      <c r="B8901" s="128" t="s">
        <v>4141</v>
      </c>
      <c r="C8901" s="152">
        <v>5.65</v>
      </c>
      <c r="D8901" s="152">
        <v>12.31</v>
      </c>
      <c r="E8901" s="83">
        <v>117.99</v>
      </c>
      <c r="F8901" s="130">
        <v>0.56100000000000005</v>
      </c>
      <c r="G8901" s="161">
        <f>TRUNC(F8901*D8901,2)</f>
        <v>6.9</v>
      </c>
    </row>
    <row r="8902" spans="1:7" x14ac:dyDescent="0.2">
      <c r="A8902" s="149">
        <v>12</v>
      </c>
      <c r="B8902" s="138" t="s">
        <v>4213</v>
      </c>
      <c r="C8902" s="152">
        <v>8.56</v>
      </c>
      <c r="D8902" s="152">
        <v>18.649999999999999</v>
      </c>
      <c r="E8902" s="83">
        <v>117.99</v>
      </c>
      <c r="F8902" s="133">
        <v>0.6341</v>
      </c>
      <c r="G8902" s="161">
        <f>TRUNC(F8902*D8902,2)</f>
        <v>11.82</v>
      </c>
    </row>
    <row r="8903" spans="1:7" x14ac:dyDescent="0.2">
      <c r="A8903" s="311" t="s">
        <v>4138</v>
      </c>
      <c r="B8903" s="311"/>
      <c r="C8903" s="311"/>
      <c r="D8903" s="311"/>
      <c r="E8903" s="311"/>
      <c r="F8903" s="311"/>
      <c r="G8903" s="155">
        <f>SUM(G8901:G8902)</f>
        <v>18.72</v>
      </c>
    </row>
    <row r="8904" spans="1:7" x14ac:dyDescent="0.2">
      <c r="G8904" s="144"/>
    </row>
    <row r="8905" spans="1:7" ht="21" x14ac:dyDescent="0.2">
      <c r="A8905" s="175" t="s">
        <v>4118</v>
      </c>
      <c r="B8905" s="174" t="s">
        <v>4130</v>
      </c>
      <c r="C8905" s="171" t="s">
        <v>4129</v>
      </c>
      <c r="D8905" s="171" t="s">
        <v>4128</v>
      </c>
      <c r="E8905" s="171" t="s">
        <v>4116</v>
      </c>
      <c r="F8905" s="173" t="s">
        <v>4127</v>
      </c>
      <c r="G8905" s="144"/>
    </row>
    <row r="8906" spans="1:7" ht="33.75" x14ac:dyDescent="0.2">
      <c r="A8906" s="132">
        <v>12039</v>
      </c>
      <c r="B8906" s="128" t="s">
        <v>3768</v>
      </c>
      <c r="C8906" s="127" t="s">
        <v>3287</v>
      </c>
      <c r="D8906" s="130">
        <v>429.48</v>
      </c>
      <c r="E8906" s="127">
        <v>1</v>
      </c>
      <c r="F8906" s="127">
        <f>TRUNC(E8906*D8906,2)</f>
        <v>429.48</v>
      </c>
      <c r="G8906" s="144"/>
    </row>
    <row r="8907" spans="1:7" ht="45" x14ac:dyDescent="0.2">
      <c r="A8907" s="135">
        <v>87367</v>
      </c>
      <c r="B8907" s="138" t="s">
        <v>4079</v>
      </c>
      <c r="C8907" s="133" t="s">
        <v>280</v>
      </c>
      <c r="D8907" s="133">
        <v>589.14</v>
      </c>
      <c r="E8907" s="133">
        <v>1.506E-2</v>
      </c>
      <c r="F8907" s="127">
        <f>TRUNC(E8907*D8907,2)</f>
        <v>8.8699999999999992</v>
      </c>
      <c r="G8907" s="144"/>
    </row>
    <row r="8908" spans="1:7" x14ac:dyDescent="0.2">
      <c r="A8908" s="311" t="s">
        <v>4125</v>
      </c>
      <c r="B8908" s="311"/>
      <c r="C8908" s="311"/>
      <c r="D8908" s="311"/>
      <c r="E8908" s="311"/>
      <c r="F8908" s="165">
        <f>SUM(F8906:F8907)</f>
        <v>438.35</v>
      </c>
      <c r="G8908" s="144"/>
    </row>
    <row r="8909" spans="1:7" x14ac:dyDescent="0.2">
      <c r="G8909" s="144"/>
    </row>
    <row r="8910" spans="1:7" x14ac:dyDescent="0.2">
      <c r="A8910" s="312" t="s">
        <v>4124</v>
      </c>
      <c r="B8910" s="312"/>
      <c r="C8910" s="312"/>
      <c r="D8910" s="312"/>
      <c r="E8910" s="312"/>
      <c r="F8910" s="173">
        <f>F8908+G8903</f>
        <v>457.07000000000005</v>
      </c>
      <c r="G8910" s="144"/>
    </row>
    <row r="8911" spans="1:7" ht="12.75" customHeight="1" x14ac:dyDescent="0.2">
      <c r="A8911" s="312" t="s">
        <v>4742</v>
      </c>
      <c r="B8911" s="312"/>
      <c r="C8911" s="312"/>
      <c r="D8911" s="312"/>
      <c r="E8911" s="313"/>
      <c r="F8911" s="180">
        <f>TRUNC('compos apresentar'!F8910*bdi!$D$19,2)</f>
        <v>92.96</v>
      </c>
      <c r="G8911" s="144"/>
    </row>
    <row r="8912" spans="1:7" x14ac:dyDescent="0.2">
      <c r="A8912" s="312" t="s">
        <v>4123</v>
      </c>
      <c r="B8912" s="312"/>
      <c r="C8912" s="312"/>
      <c r="D8912" s="312"/>
      <c r="E8912" s="312"/>
      <c r="F8912" s="179">
        <f>SUM(F8910:F8911)</f>
        <v>550.03000000000009</v>
      </c>
      <c r="G8912" s="144"/>
    </row>
    <row r="8913" spans="1:7" x14ac:dyDescent="0.2">
      <c r="G8913" s="144"/>
    </row>
    <row r="8914" spans="1:7" ht="42" customHeight="1" x14ac:dyDescent="0.2">
      <c r="A8914" s="194" t="s">
        <v>2771</v>
      </c>
      <c r="B8914" s="315" t="s">
        <v>4323</v>
      </c>
      <c r="C8914" s="315"/>
      <c r="D8914" s="315"/>
      <c r="E8914" s="315"/>
      <c r="F8914" s="315"/>
      <c r="G8914" s="199" t="s">
        <v>230</v>
      </c>
    </row>
    <row r="8915" spans="1:7" x14ac:dyDescent="0.2">
      <c r="G8915" s="144"/>
    </row>
    <row r="8916" spans="1:7" ht="21" x14ac:dyDescent="0.2">
      <c r="A8916" s="175" t="s">
        <v>4118</v>
      </c>
      <c r="B8916" s="174" t="s">
        <v>4117</v>
      </c>
      <c r="C8916" s="171" t="s">
        <v>4114</v>
      </c>
      <c r="D8916" s="171" t="s">
        <v>4113</v>
      </c>
      <c r="E8916" s="171" t="s">
        <v>4112</v>
      </c>
      <c r="F8916" s="182" t="s">
        <v>4116</v>
      </c>
      <c r="G8916" s="181" t="s">
        <v>4115</v>
      </c>
    </row>
    <row r="8917" spans="1:7" x14ac:dyDescent="0.2">
      <c r="A8917" s="163">
        <v>5</v>
      </c>
      <c r="B8917" s="131" t="s">
        <v>3745</v>
      </c>
      <c r="C8917" s="148">
        <v>5.12</v>
      </c>
      <c r="D8917" s="148">
        <v>11.16</v>
      </c>
      <c r="E8917" s="83">
        <v>117.99</v>
      </c>
      <c r="F8917" s="141">
        <v>21.58</v>
      </c>
      <c r="G8917" s="161">
        <f>TRUNC(F8917*D8917,2)</f>
        <v>240.83</v>
      </c>
    </row>
    <row r="8918" spans="1:7" x14ac:dyDescent="0.2">
      <c r="A8918" s="158">
        <v>4</v>
      </c>
      <c r="B8918" s="134" t="s">
        <v>3794</v>
      </c>
      <c r="C8918" s="152">
        <v>8.56</v>
      </c>
      <c r="D8918" s="152">
        <v>18.649999999999999</v>
      </c>
      <c r="E8918" s="83">
        <v>117.99</v>
      </c>
      <c r="F8918" s="153">
        <v>7.39</v>
      </c>
      <c r="G8918" s="161">
        <f>TRUNC(F8918*D8918,2)</f>
        <v>137.82</v>
      </c>
    </row>
    <row r="8919" spans="1:7" x14ac:dyDescent="0.2">
      <c r="A8919" s="158">
        <v>18</v>
      </c>
      <c r="B8919" s="134" t="s">
        <v>3788</v>
      </c>
      <c r="C8919" s="148">
        <v>8.56</v>
      </c>
      <c r="D8919" s="148">
        <v>18.649999999999999</v>
      </c>
      <c r="E8919" s="83">
        <v>117.99</v>
      </c>
      <c r="F8919" s="153">
        <v>0.438</v>
      </c>
      <c r="G8919" s="161">
        <f>TRUNC(F8919*D8919,2)</f>
        <v>8.16</v>
      </c>
    </row>
    <row r="8920" spans="1:7" x14ac:dyDescent="0.2">
      <c r="A8920" s="158">
        <v>24</v>
      </c>
      <c r="B8920" s="134" t="s">
        <v>3823</v>
      </c>
      <c r="C8920" s="152">
        <v>8.56</v>
      </c>
      <c r="D8920" s="152">
        <v>18.649999999999999</v>
      </c>
      <c r="E8920" s="83">
        <v>117.99</v>
      </c>
      <c r="F8920" s="153">
        <v>18.651499999999999</v>
      </c>
      <c r="G8920" s="161">
        <f>TRUNC(F8920*D8920,2)</f>
        <v>347.85</v>
      </c>
    </row>
    <row r="8921" spans="1:7" x14ac:dyDescent="0.2">
      <c r="A8921" s="311" t="s">
        <v>4138</v>
      </c>
      <c r="B8921" s="311"/>
      <c r="C8921" s="311"/>
      <c r="D8921" s="311"/>
      <c r="E8921" s="311"/>
      <c r="F8921" s="311"/>
      <c r="G8921" s="155">
        <f>SUM(G8917:G8920)</f>
        <v>734.66000000000008</v>
      </c>
    </row>
    <row r="8922" spans="1:7" x14ac:dyDescent="0.2">
      <c r="G8922" s="144"/>
    </row>
    <row r="8923" spans="1:7" ht="21" x14ac:dyDescent="0.2">
      <c r="A8923" s="175" t="s">
        <v>4118</v>
      </c>
      <c r="B8923" s="174" t="s">
        <v>4130</v>
      </c>
      <c r="C8923" s="171" t="s">
        <v>4129</v>
      </c>
      <c r="D8923" s="171" t="s">
        <v>4128</v>
      </c>
      <c r="E8923" s="171" t="s">
        <v>4116</v>
      </c>
      <c r="F8923" s="173" t="s">
        <v>4127</v>
      </c>
      <c r="G8923" s="144"/>
    </row>
    <row r="8924" spans="1:7" ht="33.75" x14ac:dyDescent="0.2">
      <c r="A8924" s="143">
        <v>2249</v>
      </c>
      <c r="B8924" s="131" t="s">
        <v>4000</v>
      </c>
      <c r="C8924" s="130" t="s">
        <v>3353</v>
      </c>
      <c r="D8924" s="141">
        <v>49.43</v>
      </c>
      <c r="E8924" s="141">
        <v>5.2</v>
      </c>
      <c r="F8924" s="127">
        <f t="shared" ref="F8924:F8935" si="85">TRUNC(E8924*D8924,2)</f>
        <v>257.02999999999997</v>
      </c>
      <c r="G8924" s="144"/>
    </row>
    <row r="8925" spans="1:7" x14ac:dyDescent="0.2">
      <c r="A8925" s="142">
        <v>1243</v>
      </c>
      <c r="B8925" s="134" t="s">
        <v>4001</v>
      </c>
      <c r="C8925" s="133" t="s">
        <v>3348</v>
      </c>
      <c r="D8925" s="153">
        <v>32.35</v>
      </c>
      <c r="E8925" s="153">
        <v>4.4732000000000003</v>
      </c>
      <c r="F8925" s="127">
        <f t="shared" si="85"/>
        <v>144.69999999999999</v>
      </c>
      <c r="G8925" s="144"/>
    </row>
    <row r="8926" spans="1:7" x14ac:dyDescent="0.2">
      <c r="A8926" s="142">
        <v>1674</v>
      </c>
      <c r="B8926" s="134" t="s">
        <v>3848</v>
      </c>
      <c r="C8926" s="133" t="s">
        <v>3307</v>
      </c>
      <c r="D8926" s="137">
        <v>0.92</v>
      </c>
      <c r="E8926" s="153">
        <v>3.8536000000000001</v>
      </c>
      <c r="F8926" s="127">
        <f t="shared" si="85"/>
        <v>3.54</v>
      </c>
      <c r="G8926" s="144"/>
    </row>
    <row r="8927" spans="1:7" ht="22.5" x14ac:dyDescent="0.2">
      <c r="A8927" s="142">
        <v>1338</v>
      </c>
      <c r="B8927" s="134" t="s">
        <v>4012</v>
      </c>
      <c r="C8927" s="133" t="s">
        <v>236</v>
      </c>
      <c r="D8927" s="153">
        <v>48.75</v>
      </c>
      <c r="E8927" s="153">
        <v>1</v>
      </c>
      <c r="F8927" s="127">
        <f t="shared" si="85"/>
        <v>48.75</v>
      </c>
      <c r="G8927" s="144"/>
    </row>
    <row r="8928" spans="1:7" x14ac:dyDescent="0.2">
      <c r="A8928" s="142">
        <v>2381</v>
      </c>
      <c r="B8928" s="134" t="s">
        <v>3978</v>
      </c>
      <c r="C8928" s="133" t="s">
        <v>3307</v>
      </c>
      <c r="D8928" s="153">
        <v>91.62</v>
      </c>
      <c r="E8928" s="153">
        <v>2.4304999999999999</v>
      </c>
      <c r="F8928" s="127">
        <f t="shared" si="85"/>
        <v>222.68</v>
      </c>
      <c r="G8928" s="144"/>
    </row>
    <row r="8929" spans="1:7" x14ac:dyDescent="0.2">
      <c r="A8929" s="142">
        <v>2303</v>
      </c>
      <c r="B8929" s="134" t="s">
        <v>3924</v>
      </c>
      <c r="C8929" s="133" t="s">
        <v>3353</v>
      </c>
      <c r="D8929" s="153">
        <v>9.5449999999999999</v>
      </c>
      <c r="E8929" s="153">
        <v>1.31</v>
      </c>
      <c r="F8929" s="127">
        <f t="shared" si="85"/>
        <v>12.5</v>
      </c>
      <c r="G8929" s="144"/>
    </row>
    <row r="8930" spans="1:7" x14ac:dyDescent="0.2">
      <c r="A8930" s="142">
        <v>1704</v>
      </c>
      <c r="B8930" s="134" t="s">
        <v>3829</v>
      </c>
      <c r="C8930" s="133" t="s">
        <v>3362</v>
      </c>
      <c r="D8930" s="153">
        <v>3794.82</v>
      </c>
      <c r="E8930" s="153">
        <v>2.81E-2</v>
      </c>
      <c r="F8930" s="127">
        <f t="shared" si="85"/>
        <v>106.63</v>
      </c>
      <c r="G8930" s="144"/>
    </row>
    <row r="8931" spans="1:7" x14ac:dyDescent="0.2">
      <c r="A8931" s="142">
        <v>2221</v>
      </c>
      <c r="B8931" s="134" t="s">
        <v>3801</v>
      </c>
      <c r="C8931" s="133" t="s">
        <v>3307</v>
      </c>
      <c r="D8931" s="137">
        <v>0.56000000000000005</v>
      </c>
      <c r="E8931" s="153">
        <v>75</v>
      </c>
      <c r="F8931" s="127">
        <f t="shared" si="85"/>
        <v>42</v>
      </c>
      <c r="G8931" s="144"/>
    </row>
    <row r="8932" spans="1:7" x14ac:dyDescent="0.2">
      <c r="A8932" s="142">
        <v>1708</v>
      </c>
      <c r="B8932" s="134" t="s">
        <v>3822</v>
      </c>
      <c r="C8932" s="133" t="s">
        <v>3356</v>
      </c>
      <c r="D8932" s="153">
        <v>11.6</v>
      </c>
      <c r="E8932" s="153">
        <v>3.15</v>
      </c>
      <c r="F8932" s="127">
        <f t="shared" si="85"/>
        <v>36.54</v>
      </c>
      <c r="G8932" s="144"/>
    </row>
    <row r="8933" spans="1:7" x14ac:dyDescent="0.2">
      <c r="A8933" s="142">
        <v>1970</v>
      </c>
      <c r="B8933" s="134" t="s">
        <v>3349</v>
      </c>
      <c r="C8933" s="133" t="s">
        <v>3348</v>
      </c>
      <c r="D8933" s="137">
        <v>17.73</v>
      </c>
      <c r="E8933" s="153">
        <v>9.3100000000000002E-2</v>
      </c>
      <c r="F8933" s="127">
        <f t="shared" si="85"/>
        <v>1.65</v>
      </c>
      <c r="G8933" s="144"/>
    </row>
    <row r="8934" spans="1:7" x14ac:dyDescent="0.2">
      <c r="A8934" s="142">
        <v>1970</v>
      </c>
      <c r="B8934" s="134" t="s">
        <v>3349</v>
      </c>
      <c r="C8934" s="133" t="s">
        <v>3348</v>
      </c>
      <c r="D8934" s="137">
        <v>17.73</v>
      </c>
      <c r="E8934" s="153">
        <v>0.39879999999999999</v>
      </c>
      <c r="F8934" s="127">
        <f t="shared" si="85"/>
        <v>7.07</v>
      </c>
      <c r="G8934" s="144"/>
    </row>
    <row r="8935" spans="1:7" x14ac:dyDescent="0.2">
      <c r="A8935" s="142">
        <v>2237</v>
      </c>
      <c r="B8935" s="134" t="s">
        <v>3633</v>
      </c>
      <c r="C8935" s="133" t="s">
        <v>3348</v>
      </c>
      <c r="D8935" s="153">
        <v>23.99</v>
      </c>
      <c r="E8935" s="153">
        <v>0.69199999999999995</v>
      </c>
      <c r="F8935" s="127">
        <f t="shared" si="85"/>
        <v>16.600000000000001</v>
      </c>
      <c r="G8935" s="144"/>
    </row>
    <row r="8936" spans="1:7" x14ac:dyDescent="0.2">
      <c r="A8936" s="311" t="s">
        <v>4125</v>
      </c>
      <c r="B8936" s="311"/>
      <c r="C8936" s="311"/>
      <c r="D8936" s="311"/>
      <c r="E8936" s="311"/>
      <c r="F8936" s="165">
        <f>SUM(F8924:F8935)</f>
        <v>899.69</v>
      </c>
      <c r="G8936" s="144"/>
    </row>
    <row r="8937" spans="1:7" x14ac:dyDescent="0.2">
      <c r="G8937" s="144"/>
    </row>
    <row r="8938" spans="1:7" x14ac:dyDescent="0.2">
      <c r="A8938" s="312" t="s">
        <v>4124</v>
      </c>
      <c r="B8938" s="312"/>
      <c r="C8938" s="312"/>
      <c r="D8938" s="312"/>
      <c r="E8938" s="312"/>
      <c r="F8938" s="173">
        <f>F8936+G8921</f>
        <v>1634.3500000000001</v>
      </c>
      <c r="G8938" s="144"/>
    </row>
    <row r="8939" spans="1:7" ht="12.75" customHeight="1" x14ac:dyDescent="0.2">
      <c r="A8939" s="312" t="s">
        <v>4742</v>
      </c>
      <c r="B8939" s="312"/>
      <c r="C8939" s="312"/>
      <c r="D8939" s="312"/>
      <c r="E8939" s="313"/>
      <c r="F8939" s="180">
        <f>TRUNC('compos apresentar'!F8938*bdi!$D$19,2)</f>
        <v>332.42</v>
      </c>
      <c r="G8939" s="144"/>
    </row>
    <row r="8940" spans="1:7" x14ac:dyDescent="0.2">
      <c r="A8940" s="312" t="s">
        <v>4123</v>
      </c>
      <c r="B8940" s="312"/>
      <c r="C8940" s="312"/>
      <c r="D8940" s="312"/>
      <c r="E8940" s="312"/>
      <c r="F8940" s="179">
        <f>SUM(F8938:F8939)</f>
        <v>1966.7700000000002</v>
      </c>
      <c r="G8940" s="144"/>
    </row>
    <row r="8941" spans="1:7" x14ac:dyDescent="0.2">
      <c r="A8941" s="178"/>
      <c r="B8941" s="178"/>
      <c r="C8941" s="178"/>
      <c r="D8941" s="178"/>
      <c r="E8941" s="178"/>
      <c r="F8941" s="178"/>
      <c r="G8941" s="144"/>
    </row>
    <row r="8942" spans="1:7" ht="21" x14ac:dyDescent="0.2">
      <c r="A8942" s="314" t="s">
        <v>5143</v>
      </c>
      <c r="B8942" s="314"/>
      <c r="C8942" s="314"/>
      <c r="D8942" s="314"/>
      <c r="E8942" s="314"/>
      <c r="F8942" s="314"/>
      <c r="G8942" s="175" t="s">
        <v>4170</v>
      </c>
    </row>
    <row r="8943" spans="1:7" x14ac:dyDescent="0.2">
      <c r="G8943" s="144"/>
    </row>
    <row r="8944" spans="1:7" ht="21" x14ac:dyDescent="0.2">
      <c r="A8944" s="175" t="s">
        <v>4118</v>
      </c>
      <c r="B8944" s="174" t="s">
        <v>4117</v>
      </c>
      <c r="C8944" s="171" t="s">
        <v>4114</v>
      </c>
      <c r="D8944" s="171" t="s">
        <v>4113</v>
      </c>
      <c r="E8944" s="171" t="s">
        <v>4112</v>
      </c>
      <c r="F8944" s="182" t="s">
        <v>4116</v>
      </c>
      <c r="G8944" s="181" t="s">
        <v>4115</v>
      </c>
    </row>
    <row r="8945" spans="1:7" x14ac:dyDescent="0.2">
      <c r="A8945" s="162">
        <v>8</v>
      </c>
      <c r="B8945" s="128" t="s">
        <v>4141</v>
      </c>
      <c r="C8945" s="152">
        <v>5.65</v>
      </c>
      <c r="D8945" s="152">
        <v>12.31</v>
      </c>
      <c r="E8945" s="83">
        <v>117.99</v>
      </c>
      <c r="F8945" s="127">
        <v>0.44400000000000001</v>
      </c>
      <c r="G8945" s="161">
        <f>TRUNC(F8945*D8945,2)</f>
        <v>5.46</v>
      </c>
    </row>
    <row r="8946" spans="1:7" x14ac:dyDescent="0.2">
      <c r="A8946" s="149">
        <v>12</v>
      </c>
      <c r="B8946" s="138" t="s">
        <v>3943</v>
      </c>
      <c r="C8946" s="152">
        <v>8.56</v>
      </c>
      <c r="D8946" s="152">
        <v>18.649999999999999</v>
      </c>
      <c r="E8946" s="83">
        <v>117.99</v>
      </c>
      <c r="F8946" s="137">
        <v>0.442</v>
      </c>
      <c r="G8946" s="161">
        <f>TRUNC(F8946*D8946,2)</f>
        <v>8.24</v>
      </c>
    </row>
    <row r="8947" spans="1:7" x14ac:dyDescent="0.2">
      <c r="A8947" s="311" t="s">
        <v>4138</v>
      </c>
      <c r="B8947" s="311"/>
      <c r="C8947" s="311"/>
      <c r="D8947" s="311"/>
      <c r="E8947" s="311"/>
      <c r="F8947" s="311"/>
      <c r="G8947" s="155">
        <f>SUM(G8945:G8946)</f>
        <v>13.7</v>
      </c>
    </row>
    <row r="8948" spans="1:7" x14ac:dyDescent="0.2">
      <c r="G8948" s="144"/>
    </row>
    <row r="8949" spans="1:7" ht="21" x14ac:dyDescent="0.2">
      <c r="A8949" s="175" t="s">
        <v>4118</v>
      </c>
      <c r="B8949" s="174" t="s">
        <v>4130</v>
      </c>
      <c r="C8949" s="171" t="s">
        <v>4129</v>
      </c>
      <c r="D8949" s="171" t="s">
        <v>4128</v>
      </c>
      <c r="E8949" s="171" t="s">
        <v>4116</v>
      </c>
      <c r="F8949" s="173" t="s">
        <v>4127</v>
      </c>
      <c r="G8949" s="144"/>
    </row>
    <row r="8950" spans="1:7" ht="33.75" x14ac:dyDescent="0.2">
      <c r="A8950" s="129" t="s">
        <v>5144</v>
      </c>
      <c r="B8950" s="128" t="s">
        <v>5145</v>
      </c>
      <c r="C8950" s="127" t="s">
        <v>3287</v>
      </c>
      <c r="D8950" s="127">
        <v>275.81</v>
      </c>
      <c r="E8950" s="127">
        <v>1</v>
      </c>
      <c r="F8950" s="127">
        <f>TRUNC(E8950*D8950,2)</f>
        <v>275.81</v>
      </c>
      <c r="G8950" s="144"/>
    </row>
    <row r="8951" spans="1:7" x14ac:dyDescent="0.2">
      <c r="A8951" s="311" t="s">
        <v>4125</v>
      </c>
      <c r="B8951" s="311"/>
      <c r="C8951" s="311"/>
      <c r="D8951" s="311"/>
      <c r="E8951" s="311"/>
      <c r="F8951" s="165">
        <f>SUM(F8950)</f>
        <v>275.81</v>
      </c>
      <c r="G8951" s="144"/>
    </row>
    <row r="8952" spans="1:7" x14ac:dyDescent="0.2">
      <c r="G8952" s="144"/>
    </row>
    <row r="8953" spans="1:7" x14ac:dyDescent="0.2">
      <c r="A8953" s="312" t="s">
        <v>4124</v>
      </c>
      <c r="B8953" s="312"/>
      <c r="C8953" s="312"/>
      <c r="D8953" s="312"/>
      <c r="E8953" s="312"/>
      <c r="F8953" s="173">
        <f>F8951+G8947</f>
        <v>289.51</v>
      </c>
      <c r="G8953" s="144"/>
    </row>
    <row r="8954" spans="1:7" x14ac:dyDescent="0.2">
      <c r="A8954" s="312" t="s">
        <v>4742</v>
      </c>
      <c r="B8954" s="312"/>
      <c r="C8954" s="312"/>
      <c r="D8954" s="312"/>
      <c r="E8954" s="313"/>
      <c r="F8954" s="180">
        <f>TRUNC('compos apresentar'!F8953*bdi!$D$19,2)</f>
        <v>58.88</v>
      </c>
      <c r="G8954" s="144"/>
    </row>
    <row r="8955" spans="1:7" x14ac:dyDescent="0.2">
      <c r="A8955" s="312" t="s">
        <v>4123</v>
      </c>
      <c r="B8955" s="312"/>
      <c r="C8955" s="312"/>
      <c r="D8955" s="312"/>
      <c r="E8955" s="312"/>
      <c r="F8955" s="179">
        <f>SUM(F8953:F8954)</f>
        <v>348.39</v>
      </c>
      <c r="G8955" s="144"/>
    </row>
    <row r="8956" spans="1:7" x14ac:dyDescent="0.2">
      <c r="A8956" s="178"/>
      <c r="B8956" s="178"/>
      <c r="C8956" s="178"/>
      <c r="D8956" s="178"/>
      <c r="E8956" s="178"/>
      <c r="F8956" s="178"/>
      <c r="G8956" s="144"/>
    </row>
    <row r="8957" spans="1:7" ht="21" x14ac:dyDescent="0.2">
      <c r="A8957" s="314" t="s">
        <v>5146</v>
      </c>
      <c r="B8957" s="314"/>
      <c r="C8957" s="314"/>
      <c r="D8957" s="314"/>
      <c r="E8957" s="314"/>
      <c r="F8957" s="314"/>
      <c r="G8957" s="175" t="s">
        <v>4170</v>
      </c>
    </row>
    <row r="8958" spans="1:7" x14ac:dyDescent="0.2">
      <c r="G8958" s="144"/>
    </row>
    <row r="8959" spans="1:7" ht="21" x14ac:dyDescent="0.2">
      <c r="A8959" s="175" t="s">
        <v>4118</v>
      </c>
      <c r="B8959" s="174" t="s">
        <v>4117</v>
      </c>
      <c r="C8959" s="171" t="s">
        <v>4114</v>
      </c>
      <c r="D8959" s="171" t="s">
        <v>4113</v>
      </c>
      <c r="E8959" s="171" t="s">
        <v>4112</v>
      </c>
      <c r="F8959" s="182" t="s">
        <v>4116</v>
      </c>
      <c r="G8959" s="181" t="s">
        <v>4115</v>
      </c>
    </row>
    <row r="8960" spans="1:7" x14ac:dyDescent="0.2">
      <c r="A8960" s="162">
        <v>8</v>
      </c>
      <c r="B8960" s="128" t="s">
        <v>4141</v>
      </c>
      <c r="C8960" s="152">
        <v>5.65</v>
      </c>
      <c r="D8960" s="152">
        <v>12.31</v>
      </c>
      <c r="E8960" s="83">
        <v>117.99</v>
      </c>
      <c r="F8960" s="127">
        <v>0.90500000000000003</v>
      </c>
      <c r="G8960" s="161">
        <f>TRUNC(F8960*D8960,2)</f>
        <v>11.14</v>
      </c>
    </row>
    <row r="8961" spans="1:7" x14ac:dyDescent="0.2">
      <c r="A8961" s="149">
        <v>12</v>
      </c>
      <c r="B8961" s="138" t="s">
        <v>3943</v>
      </c>
      <c r="C8961" s="152">
        <v>8.56</v>
      </c>
      <c r="D8961" s="152">
        <v>18.649999999999999</v>
      </c>
      <c r="E8961" s="83">
        <v>117.99</v>
      </c>
      <c r="F8961" s="137">
        <v>0.90500000000000003</v>
      </c>
      <c r="G8961" s="161">
        <f>TRUNC(F8961*D8961,2)</f>
        <v>16.87</v>
      </c>
    </row>
    <row r="8962" spans="1:7" x14ac:dyDescent="0.2">
      <c r="A8962" s="311" t="s">
        <v>4138</v>
      </c>
      <c r="B8962" s="311"/>
      <c r="C8962" s="311"/>
      <c r="D8962" s="311"/>
      <c r="E8962" s="311"/>
      <c r="F8962" s="311"/>
      <c r="G8962" s="155">
        <f>SUM(G8960:G8961)</f>
        <v>28.01</v>
      </c>
    </row>
    <row r="8963" spans="1:7" x14ac:dyDescent="0.2">
      <c r="G8963" s="144"/>
    </row>
    <row r="8964" spans="1:7" ht="21" x14ac:dyDescent="0.2">
      <c r="A8964" s="175" t="s">
        <v>4118</v>
      </c>
      <c r="B8964" s="174" t="s">
        <v>4130</v>
      </c>
      <c r="C8964" s="171" t="s">
        <v>4129</v>
      </c>
      <c r="D8964" s="171" t="s">
        <v>4128</v>
      </c>
      <c r="E8964" s="171" t="s">
        <v>4116</v>
      </c>
      <c r="F8964" s="173" t="s">
        <v>4127</v>
      </c>
      <c r="G8964" s="144"/>
    </row>
    <row r="8965" spans="1:7" x14ac:dyDescent="0.2">
      <c r="A8965" s="129">
        <v>11708</v>
      </c>
      <c r="B8965" s="128" t="s">
        <v>5147</v>
      </c>
      <c r="C8965" s="127" t="s">
        <v>3287</v>
      </c>
      <c r="D8965" s="127">
        <v>20.65</v>
      </c>
      <c r="E8965" s="127">
        <v>1</v>
      </c>
      <c r="F8965" s="127">
        <f>TRUNC(E8965*D8965,2)</f>
        <v>20.65</v>
      </c>
      <c r="G8965" s="144"/>
    </row>
    <row r="8966" spans="1:7" x14ac:dyDescent="0.2">
      <c r="A8966" s="311" t="s">
        <v>4125</v>
      </c>
      <c r="B8966" s="311"/>
      <c r="C8966" s="311"/>
      <c r="D8966" s="311"/>
      <c r="E8966" s="311"/>
      <c r="F8966" s="165">
        <f>SUM(F8965)</f>
        <v>20.65</v>
      </c>
      <c r="G8966" s="144"/>
    </row>
    <row r="8967" spans="1:7" x14ac:dyDescent="0.2">
      <c r="G8967" s="144"/>
    </row>
    <row r="8968" spans="1:7" x14ac:dyDescent="0.2">
      <c r="A8968" s="312" t="s">
        <v>4124</v>
      </c>
      <c r="B8968" s="312"/>
      <c r="C8968" s="312"/>
      <c r="D8968" s="312"/>
      <c r="E8968" s="312"/>
      <c r="F8968" s="173">
        <f>F8966+G8962</f>
        <v>48.66</v>
      </c>
      <c r="G8968" s="144"/>
    </row>
    <row r="8969" spans="1:7" x14ac:dyDescent="0.2">
      <c r="A8969" s="312" t="s">
        <v>4742</v>
      </c>
      <c r="B8969" s="312"/>
      <c r="C8969" s="312"/>
      <c r="D8969" s="312"/>
      <c r="E8969" s="313"/>
      <c r="F8969" s="180">
        <f>TRUNC('compos apresentar'!F8968*bdi!$D$19,2)</f>
        <v>9.89</v>
      </c>
      <c r="G8969" s="144"/>
    </row>
    <row r="8970" spans="1:7" x14ac:dyDescent="0.2">
      <c r="A8970" s="312" t="s">
        <v>4123</v>
      </c>
      <c r="B8970" s="312"/>
      <c r="C8970" s="312"/>
      <c r="D8970" s="312"/>
      <c r="E8970" s="312"/>
      <c r="F8970" s="179">
        <f>SUM(F8968:F8969)</f>
        <v>58.55</v>
      </c>
      <c r="G8970" s="144"/>
    </row>
    <row r="8971" spans="1:7" x14ac:dyDescent="0.2">
      <c r="G8971" s="144"/>
    </row>
    <row r="8972" spans="1:7" x14ac:dyDescent="0.2">
      <c r="G8972" s="144"/>
    </row>
    <row r="8973" spans="1:7" ht="25.15" customHeight="1" x14ac:dyDescent="0.2">
      <c r="A8973" s="314" t="s">
        <v>4322</v>
      </c>
      <c r="B8973" s="314"/>
      <c r="C8973" s="314"/>
      <c r="D8973" s="314"/>
      <c r="E8973" s="314"/>
      <c r="F8973" s="314"/>
      <c r="G8973" s="175" t="s">
        <v>4131</v>
      </c>
    </row>
    <row r="8974" spans="1:7" x14ac:dyDescent="0.2">
      <c r="G8974" s="144"/>
    </row>
    <row r="8975" spans="1:7" ht="21" x14ac:dyDescent="0.2">
      <c r="A8975" s="175" t="s">
        <v>4118</v>
      </c>
      <c r="B8975" s="174" t="s">
        <v>4130</v>
      </c>
      <c r="C8975" s="171" t="s">
        <v>4129</v>
      </c>
      <c r="D8975" s="171" t="s">
        <v>4128</v>
      </c>
      <c r="E8975" s="171" t="s">
        <v>4116</v>
      </c>
      <c r="F8975" s="173" t="s">
        <v>4127</v>
      </c>
      <c r="G8975" s="144"/>
    </row>
    <row r="8976" spans="1:7" x14ac:dyDescent="0.2">
      <c r="A8976" s="129">
        <v>2226</v>
      </c>
      <c r="B8976" s="128" t="s">
        <v>3767</v>
      </c>
      <c r="C8976" s="127" t="s">
        <v>3294</v>
      </c>
      <c r="D8976" s="127">
        <v>29.58</v>
      </c>
      <c r="E8976" s="127">
        <v>1.071</v>
      </c>
      <c r="F8976" s="127">
        <f>TRUNC(E8976*D8976,2)</f>
        <v>31.68</v>
      </c>
      <c r="G8976" s="144"/>
    </row>
    <row r="8977" spans="1:7" x14ac:dyDescent="0.2">
      <c r="A8977" s="311" t="s">
        <v>4125</v>
      </c>
      <c r="B8977" s="311"/>
      <c r="C8977" s="311"/>
      <c r="D8977" s="311"/>
      <c r="E8977" s="311"/>
      <c r="F8977" s="165">
        <f>F8976</f>
        <v>31.68</v>
      </c>
      <c r="G8977" s="144"/>
    </row>
    <row r="8978" spans="1:7" x14ac:dyDescent="0.2">
      <c r="G8978" s="144"/>
    </row>
    <row r="8979" spans="1:7" x14ac:dyDescent="0.2">
      <c r="A8979" s="312" t="s">
        <v>4124</v>
      </c>
      <c r="B8979" s="312"/>
      <c r="C8979" s="312"/>
      <c r="D8979" s="312"/>
      <c r="E8979" s="312"/>
      <c r="F8979" s="173">
        <f>F8977</f>
        <v>31.68</v>
      </c>
      <c r="G8979" s="144"/>
    </row>
    <row r="8980" spans="1:7" ht="12.75" customHeight="1" x14ac:dyDescent="0.2">
      <c r="A8980" s="312" t="s">
        <v>4742</v>
      </c>
      <c r="B8980" s="312"/>
      <c r="C8980" s="312"/>
      <c r="D8980" s="312"/>
      <c r="E8980" s="313"/>
      <c r="F8980" s="180">
        <f>TRUNC('compos apresentar'!F8979*bdi!$D$19,2)</f>
        <v>6.44</v>
      </c>
      <c r="G8980" s="144"/>
    </row>
    <row r="8981" spans="1:7" x14ac:dyDescent="0.2">
      <c r="A8981" s="312" t="s">
        <v>4123</v>
      </c>
      <c r="B8981" s="312"/>
      <c r="C8981" s="312"/>
      <c r="D8981" s="312"/>
      <c r="E8981" s="312"/>
      <c r="F8981" s="179">
        <f>SUM(F8979:F8980)</f>
        <v>38.119999999999997</v>
      </c>
      <c r="G8981" s="144"/>
    </row>
    <row r="8982" spans="1:7" x14ac:dyDescent="0.2">
      <c r="G8982" s="144"/>
    </row>
    <row r="8983" spans="1:7" x14ac:dyDescent="0.2">
      <c r="G8983" s="144"/>
    </row>
    <row r="8984" spans="1:7" ht="22.15" customHeight="1" x14ac:dyDescent="0.2">
      <c r="A8984" s="314" t="s">
        <v>4321</v>
      </c>
      <c r="B8984" s="314"/>
      <c r="C8984" s="314"/>
      <c r="D8984" s="314"/>
      <c r="E8984" s="314"/>
      <c r="F8984" s="314"/>
      <c r="G8984" s="175" t="s">
        <v>4144</v>
      </c>
    </row>
    <row r="8985" spans="1:7" x14ac:dyDescent="0.2">
      <c r="G8985" s="144"/>
    </row>
    <row r="8986" spans="1:7" ht="21" x14ac:dyDescent="0.2">
      <c r="A8986" s="175" t="s">
        <v>4118</v>
      </c>
      <c r="B8986" s="174" t="s">
        <v>4117</v>
      </c>
      <c r="C8986" s="171" t="s">
        <v>4114</v>
      </c>
      <c r="D8986" s="171" t="s">
        <v>4113</v>
      </c>
      <c r="E8986" s="171" t="s">
        <v>4112</v>
      </c>
      <c r="F8986" s="182" t="s">
        <v>4116</v>
      </c>
      <c r="G8986" s="181" t="s">
        <v>4115</v>
      </c>
    </row>
    <row r="8987" spans="1:7" x14ac:dyDescent="0.2">
      <c r="A8987" s="162">
        <v>5</v>
      </c>
      <c r="B8987" s="128" t="s">
        <v>4140</v>
      </c>
      <c r="C8987" s="148">
        <v>5.12</v>
      </c>
      <c r="D8987" s="148">
        <v>11.16</v>
      </c>
      <c r="E8987" s="83">
        <v>117.99</v>
      </c>
      <c r="F8987" s="127">
        <v>1.6950000000000001</v>
      </c>
      <c r="G8987" s="161">
        <f>TRUNC(F8987*D8987,2)</f>
        <v>18.91</v>
      </c>
    </row>
    <row r="8988" spans="1:7" x14ac:dyDescent="0.2">
      <c r="A8988" s="311" t="s">
        <v>4138</v>
      </c>
      <c r="B8988" s="311"/>
      <c r="C8988" s="311"/>
      <c r="D8988" s="311"/>
      <c r="E8988" s="311"/>
      <c r="F8988" s="311"/>
      <c r="G8988" s="155">
        <f>G8987</f>
        <v>18.91</v>
      </c>
    </row>
    <row r="8989" spans="1:7" x14ac:dyDescent="0.2">
      <c r="G8989" s="144"/>
    </row>
    <row r="8990" spans="1:7" x14ac:dyDescent="0.2">
      <c r="A8990" s="312" t="s">
        <v>4124</v>
      </c>
      <c r="B8990" s="312"/>
      <c r="C8990" s="312"/>
      <c r="D8990" s="312"/>
      <c r="E8990" s="312"/>
      <c r="F8990" s="173">
        <f>G8988</f>
        <v>18.91</v>
      </c>
      <c r="G8990" s="144"/>
    </row>
    <row r="8991" spans="1:7" ht="12.75" customHeight="1" x14ac:dyDescent="0.2">
      <c r="A8991" s="312" t="s">
        <v>4742</v>
      </c>
      <c r="B8991" s="312"/>
      <c r="C8991" s="312"/>
      <c r="D8991" s="312"/>
      <c r="E8991" s="313"/>
      <c r="F8991" s="180">
        <f>TRUNC('compos apresentar'!F8990*bdi!$D$19,2)</f>
        <v>3.84</v>
      </c>
      <c r="G8991" s="144"/>
    </row>
    <row r="8992" spans="1:7" x14ac:dyDescent="0.2">
      <c r="A8992" s="312" t="s">
        <v>4123</v>
      </c>
      <c r="B8992" s="312"/>
      <c r="C8992" s="312"/>
      <c r="D8992" s="312"/>
      <c r="E8992" s="312"/>
      <c r="F8992" s="179">
        <f>SUM(F8990:F8991)</f>
        <v>22.75</v>
      </c>
      <c r="G8992" s="144"/>
    </row>
    <row r="8993" spans="1:7" x14ac:dyDescent="0.2">
      <c r="A8993" s="178"/>
      <c r="B8993" s="178"/>
      <c r="C8993" s="178"/>
      <c r="D8993" s="178"/>
      <c r="E8993" s="178"/>
      <c r="F8993" s="178"/>
      <c r="G8993" s="144"/>
    </row>
    <row r="8994" spans="1:7" ht="21" x14ac:dyDescent="0.2">
      <c r="A8994" s="314" t="s">
        <v>5148</v>
      </c>
      <c r="B8994" s="314"/>
      <c r="C8994" s="314"/>
      <c r="D8994" s="314"/>
      <c r="E8994" s="314"/>
      <c r="F8994" s="314"/>
      <c r="G8994" s="175" t="s">
        <v>4144</v>
      </c>
    </row>
    <row r="8995" spans="1:7" x14ac:dyDescent="0.2">
      <c r="G8995" s="144"/>
    </row>
    <row r="8996" spans="1:7" ht="21" x14ac:dyDescent="0.2">
      <c r="A8996" s="175" t="s">
        <v>4118</v>
      </c>
      <c r="B8996" s="174" t="s">
        <v>4117</v>
      </c>
      <c r="C8996" s="171" t="s">
        <v>4114</v>
      </c>
      <c r="D8996" s="171" t="s">
        <v>4113</v>
      </c>
      <c r="E8996" s="171" t="s">
        <v>4112</v>
      </c>
      <c r="F8996" s="182" t="s">
        <v>4116</v>
      </c>
      <c r="G8996" s="181" t="s">
        <v>4115</v>
      </c>
    </row>
    <row r="8997" spans="1:7" x14ac:dyDescent="0.2">
      <c r="A8997" s="162">
        <v>5</v>
      </c>
      <c r="B8997" s="128" t="s">
        <v>4140</v>
      </c>
      <c r="C8997" s="148">
        <v>5.12</v>
      </c>
      <c r="D8997" s="148">
        <v>11.16</v>
      </c>
      <c r="E8997" s="83">
        <v>117.99</v>
      </c>
      <c r="F8997" s="127">
        <v>1.6950000000000001</v>
      </c>
      <c r="G8997" s="161">
        <f>TRUNC(F8997*D8997,2)</f>
        <v>18.91</v>
      </c>
    </row>
    <row r="8998" spans="1:7" x14ac:dyDescent="0.2">
      <c r="A8998" s="311" t="s">
        <v>4138</v>
      </c>
      <c r="B8998" s="311"/>
      <c r="C8998" s="311"/>
      <c r="D8998" s="311"/>
      <c r="E8998" s="311"/>
      <c r="F8998" s="311"/>
      <c r="G8998" s="155">
        <f>G8997</f>
        <v>18.91</v>
      </c>
    </row>
    <row r="8999" spans="1:7" x14ac:dyDescent="0.2">
      <c r="G8999" s="144"/>
    </row>
    <row r="9000" spans="1:7" x14ac:dyDescent="0.2">
      <c r="A9000" s="312" t="s">
        <v>4124</v>
      </c>
      <c r="B9000" s="312"/>
      <c r="C9000" s="312"/>
      <c r="D9000" s="312"/>
      <c r="E9000" s="312"/>
      <c r="F9000" s="173">
        <f>G8998</f>
        <v>18.91</v>
      </c>
      <c r="G9000" s="144"/>
    </row>
    <row r="9001" spans="1:7" x14ac:dyDescent="0.2">
      <c r="A9001" s="312" t="s">
        <v>4742</v>
      </c>
      <c r="B9001" s="312"/>
      <c r="C9001" s="312"/>
      <c r="D9001" s="312"/>
      <c r="E9001" s="313"/>
      <c r="F9001" s="180">
        <f>TRUNC('compos apresentar'!F9000*bdi!$D$19,2)</f>
        <v>3.84</v>
      </c>
      <c r="G9001" s="144"/>
    </row>
    <row r="9002" spans="1:7" x14ac:dyDescent="0.2">
      <c r="A9002" s="312" t="s">
        <v>4123</v>
      </c>
      <c r="B9002" s="312"/>
      <c r="C9002" s="312"/>
      <c r="D9002" s="312"/>
      <c r="E9002" s="312"/>
      <c r="F9002" s="179">
        <f>SUM(F9000:F9001)</f>
        <v>22.75</v>
      </c>
      <c r="G9002" s="144"/>
    </row>
    <row r="9003" spans="1:7" x14ac:dyDescent="0.2">
      <c r="A9003" s="178"/>
      <c r="B9003" s="178"/>
      <c r="C9003" s="178"/>
      <c r="D9003" s="178"/>
      <c r="E9003" s="178"/>
      <c r="F9003" s="178"/>
      <c r="G9003" s="144"/>
    </row>
    <row r="9004" spans="1:7" x14ac:dyDescent="0.2">
      <c r="G9004" s="144"/>
    </row>
    <row r="9005" spans="1:7" ht="22.9" customHeight="1" x14ac:dyDescent="0.2">
      <c r="A9005" s="314" t="s">
        <v>4320</v>
      </c>
      <c r="B9005" s="314"/>
      <c r="C9005" s="314"/>
      <c r="D9005" s="314"/>
      <c r="E9005" s="314"/>
      <c r="F9005" s="314"/>
      <c r="G9005" s="175" t="s">
        <v>4131</v>
      </c>
    </row>
    <row r="9006" spans="1:7" x14ac:dyDescent="0.2">
      <c r="G9006" s="144"/>
    </row>
    <row r="9007" spans="1:7" ht="21" x14ac:dyDescent="0.2">
      <c r="A9007" s="175" t="s">
        <v>4118</v>
      </c>
      <c r="B9007" s="174" t="s">
        <v>4117</v>
      </c>
      <c r="C9007" s="171" t="s">
        <v>4114</v>
      </c>
      <c r="D9007" s="171" t="s">
        <v>4113</v>
      </c>
      <c r="E9007" s="171" t="s">
        <v>4112</v>
      </c>
      <c r="F9007" s="182" t="s">
        <v>4116</v>
      </c>
      <c r="G9007" s="181" t="s">
        <v>4115</v>
      </c>
    </row>
    <row r="9008" spans="1:7" x14ac:dyDescent="0.2">
      <c r="A9008" s="162">
        <v>5</v>
      </c>
      <c r="B9008" s="128" t="s">
        <v>4140</v>
      </c>
      <c r="C9008" s="148">
        <v>5.12</v>
      </c>
      <c r="D9008" s="148">
        <v>11.16</v>
      </c>
      <c r="E9008" s="83">
        <v>117.99</v>
      </c>
      <c r="F9008" s="127">
        <v>0.40200000000000002</v>
      </c>
      <c r="G9008" s="161">
        <f>TRUNC(F9008*D9008,2)</f>
        <v>4.4800000000000004</v>
      </c>
    </row>
    <row r="9009" spans="1:7" x14ac:dyDescent="0.2">
      <c r="A9009" s="149">
        <v>4</v>
      </c>
      <c r="B9009" s="138" t="s">
        <v>4262</v>
      </c>
      <c r="C9009" s="152">
        <v>8.56</v>
      </c>
      <c r="D9009" s="152">
        <v>18.649999999999999</v>
      </c>
      <c r="E9009" s="83">
        <v>117.99</v>
      </c>
      <c r="F9009" s="137">
        <v>0.436</v>
      </c>
      <c r="G9009" s="161">
        <f>TRUNC(F9009*D9009,2)</f>
        <v>8.1300000000000008</v>
      </c>
    </row>
    <row r="9010" spans="1:7" x14ac:dyDescent="0.2">
      <c r="A9010" s="311" t="s">
        <v>4138</v>
      </c>
      <c r="B9010" s="311"/>
      <c r="C9010" s="311"/>
      <c r="D9010" s="311"/>
      <c r="E9010" s="311"/>
      <c r="F9010" s="311"/>
      <c r="G9010" s="155">
        <f>SUM(G9008:G9009)</f>
        <v>12.610000000000001</v>
      </c>
    </row>
    <row r="9011" spans="1:7" x14ac:dyDescent="0.2">
      <c r="G9011" s="144"/>
    </row>
    <row r="9012" spans="1:7" ht="21" x14ac:dyDescent="0.2">
      <c r="A9012" s="175" t="s">
        <v>4118</v>
      </c>
      <c r="B9012" s="174" t="s">
        <v>4130</v>
      </c>
      <c r="C9012" s="171" t="s">
        <v>4129</v>
      </c>
      <c r="D9012" s="171" t="s">
        <v>4128</v>
      </c>
      <c r="E9012" s="171" t="s">
        <v>4116</v>
      </c>
      <c r="F9012" s="173" t="s">
        <v>4127</v>
      </c>
      <c r="G9012" s="144"/>
    </row>
    <row r="9013" spans="1:7" x14ac:dyDescent="0.2">
      <c r="A9013" s="129">
        <v>1215</v>
      </c>
      <c r="B9013" s="128" t="s">
        <v>4134</v>
      </c>
      <c r="C9013" s="127" t="s">
        <v>3292</v>
      </c>
      <c r="D9013" s="137">
        <v>0.54</v>
      </c>
      <c r="E9013" s="127">
        <v>0.7</v>
      </c>
      <c r="F9013" s="127">
        <f>TRUNC(E9013*D9013,2)</f>
        <v>0.37</v>
      </c>
      <c r="G9013" s="144"/>
    </row>
    <row r="9014" spans="1:7" x14ac:dyDescent="0.2">
      <c r="A9014" s="139">
        <v>1221</v>
      </c>
      <c r="B9014" s="138" t="s">
        <v>3336</v>
      </c>
      <c r="C9014" s="137" t="s">
        <v>3292</v>
      </c>
      <c r="D9014" s="137">
        <v>0.82</v>
      </c>
      <c r="E9014" s="137">
        <v>0.96</v>
      </c>
      <c r="F9014" s="127">
        <f>TRUNC(E9014*D9014,2)</f>
        <v>0.78</v>
      </c>
      <c r="G9014" s="144"/>
    </row>
    <row r="9015" spans="1:7" x14ac:dyDescent="0.2">
      <c r="A9015" s="139">
        <v>2502</v>
      </c>
      <c r="B9015" s="138" t="s">
        <v>4083</v>
      </c>
      <c r="C9015" s="137" t="s">
        <v>3285</v>
      </c>
      <c r="D9015" s="137">
        <v>133.93</v>
      </c>
      <c r="E9015" s="137">
        <v>9.4000000000000004E-3</v>
      </c>
      <c r="F9015" s="127">
        <f>TRUNC(E9015*D9015,2)</f>
        <v>1.25</v>
      </c>
      <c r="G9015" s="144"/>
    </row>
    <row r="9016" spans="1:7" x14ac:dyDescent="0.2">
      <c r="A9016" s="311" t="s">
        <v>4125</v>
      </c>
      <c r="B9016" s="311"/>
      <c r="C9016" s="311"/>
      <c r="D9016" s="311"/>
      <c r="E9016" s="311"/>
      <c r="F9016" s="165">
        <f>SUM(F9013:F9015)</f>
        <v>2.4</v>
      </c>
      <c r="G9016" s="144"/>
    </row>
    <row r="9017" spans="1:7" x14ac:dyDescent="0.2">
      <c r="G9017" s="144"/>
    </row>
    <row r="9018" spans="1:7" x14ac:dyDescent="0.2">
      <c r="A9018" s="312" t="s">
        <v>4124</v>
      </c>
      <c r="B9018" s="312"/>
      <c r="C9018" s="312"/>
      <c r="D9018" s="312"/>
      <c r="E9018" s="312"/>
      <c r="F9018" s="173">
        <f>F9016+G9010</f>
        <v>15.010000000000002</v>
      </c>
      <c r="G9018" s="144"/>
    </row>
    <row r="9019" spans="1:7" ht="12.75" customHeight="1" x14ac:dyDescent="0.2">
      <c r="A9019" s="312" t="s">
        <v>4742</v>
      </c>
      <c r="B9019" s="312"/>
      <c r="C9019" s="312"/>
      <c r="D9019" s="312"/>
      <c r="E9019" s="313"/>
      <c r="F9019" s="180">
        <f>TRUNC('compos apresentar'!F9018*bdi!$D$19,2)</f>
        <v>3.05</v>
      </c>
      <c r="G9019" s="144"/>
    </row>
    <row r="9020" spans="1:7" x14ac:dyDescent="0.2">
      <c r="A9020" s="312" t="s">
        <v>4123</v>
      </c>
      <c r="B9020" s="312"/>
      <c r="C9020" s="312"/>
      <c r="D9020" s="312"/>
      <c r="E9020" s="312"/>
      <c r="F9020" s="179">
        <f>SUM(F9018:F9019)</f>
        <v>18.060000000000002</v>
      </c>
      <c r="G9020" s="144"/>
    </row>
    <row r="9021" spans="1:7" x14ac:dyDescent="0.2">
      <c r="A9021" s="178"/>
      <c r="B9021" s="178"/>
      <c r="C9021" s="178"/>
      <c r="D9021" s="178"/>
      <c r="E9021" s="178"/>
      <c r="F9021" s="178"/>
      <c r="G9021" s="144"/>
    </row>
    <row r="9022" spans="1:7" ht="21" x14ac:dyDescent="0.2">
      <c r="A9022" s="314" t="s">
        <v>5149</v>
      </c>
      <c r="B9022" s="314"/>
      <c r="C9022" s="314"/>
      <c r="D9022" s="314"/>
      <c r="E9022" s="314"/>
      <c r="F9022" s="314"/>
      <c r="G9022" s="175" t="s">
        <v>4131</v>
      </c>
    </row>
    <row r="9023" spans="1:7" x14ac:dyDescent="0.2">
      <c r="G9023" s="144"/>
    </row>
    <row r="9024" spans="1:7" ht="21" x14ac:dyDescent="0.2">
      <c r="A9024" s="175" t="s">
        <v>4118</v>
      </c>
      <c r="B9024" s="174" t="s">
        <v>4117</v>
      </c>
      <c r="C9024" s="171" t="s">
        <v>4114</v>
      </c>
      <c r="D9024" s="171" t="s">
        <v>4113</v>
      </c>
      <c r="E9024" s="171" t="s">
        <v>4112</v>
      </c>
      <c r="F9024" s="182" t="s">
        <v>4116</v>
      </c>
      <c r="G9024" s="181" t="s">
        <v>4115</v>
      </c>
    </row>
    <row r="9025" spans="1:7" x14ac:dyDescent="0.2">
      <c r="A9025" s="162">
        <v>5</v>
      </c>
      <c r="B9025" s="128" t="s">
        <v>4140</v>
      </c>
      <c r="C9025" s="148">
        <v>5.12</v>
      </c>
      <c r="D9025" s="148">
        <v>11.16</v>
      </c>
      <c r="E9025" s="83">
        <v>117.99</v>
      </c>
      <c r="F9025" s="127">
        <v>0.64200000000000002</v>
      </c>
      <c r="G9025" s="161">
        <f>TRUNC(F9025*D9025,2)</f>
        <v>7.16</v>
      </c>
    </row>
    <row r="9026" spans="1:7" x14ac:dyDescent="0.2">
      <c r="A9026" s="149">
        <v>4</v>
      </c>
      <c r="B9026" s="138" t="s">
        <v>4262</v>
      </c>
      <c r="C9026" s="152">
        <v>8.56</v>
      </c>
      <c r="D9026" s="152">
        <v>18.649999999999999</v>
      </c>
      <c r="E9026" s="83">
        <v>117.99</v>
      </c>
      <c r="F9026" s="137">
        <v>0.66100000000000003</v>
      </c>
      <c r="G9026" s="161">
        <f>TRUNC(F9026*D9026,2)</f>
        <v>12.32</v>
      </c>
    </row>
    <row r="9027" spans="1:7" x14ac:dyDescent="0.2">
      <c r="A9027" s="311" t="s">
        <v>4138</v>
      </c>
      <c r="B9027" s="311"/>
      <c r="C9027" s="311"/>
      <c r="D9027" s="311"/>
      <c r="E9027" s="311"/>
      <c r="F9027" s="311"/>
      <c r="G9027" s="155">
        <f>SUM(G9025:G9026)</f>
        <v>19.48</v>
      </c>
    </row>
    <row r="9028" spans="1:7" x14ac:dyDescent="0.2">
      <c r="G9028" s="144"/>
    </row>
    <row r="9029" spans="1:7" ht="21" x14ac:dyDescent="0.2">
      <c r="A9029" s="175" t="s">
        <v>4118</v>
      </c>
      <c r="B9029" s="174" t="s">
        <v>4130</v>
      </c>
      <c r="C9029" s="171" t="s">
        <v>4129</v>
      </c>
      <c r="D9029" s="171" t="s">
        <v>4128</v>
      </c>
      <c r="E9029" s="171" t="s">
        <v>4116</v>
      </c>
      <c r="F9029" s="173" t="s">
        <v>4127</v>
      </c>
      <c r="G9029" s="144"/>
    </row>
    <row r="9030" spans="1:7" x14ac:dyDescent="0.2">
      <c r="A9030" s="129">
        <v>1215</v>
      </c>
      <c r="B9030" s="128" t="s">
        <v>4134</v>
      </c>
      <c r="C9030" s="127" t="s">
        <v>3292</v>
      </c>
      <c r="D9030" s="137">
        <v>0.54</v>
      </c>
      <c r="E9030" s="127">
        <v>3.94</v>
      </c>
      <c r="F9030" s="127">
        <f>TRUNC(E9030*D9030,2)</f>
        <v>2.12</v>
      </c>
      <c r="G9030" s="144"/>
    </row>
    <row r="9031" spans="1:7" x14ac:dyDescent="0.2">
      <c r="A9031" s="139">
        <v>1221</v>
      </c>
      <c r="B9031" s="138" t="s">
        <v>3336</v>
      </c>
      <c r="C9031" s="137" t="s">
        <v>3292</v>
      </c>
      <c r="D9031" s="137">
        <v>0.82</v>
      </c>
      <c r="E9031" s="137">
        <v>4.78</v>
      </c>
      <c r="F9031" s="127">
        <f>TRUNC(E9031*D9031,2)</f>
        <v>3.91</v>
      </c>
      <c r="G9031" s="144"/>
    </row>
    <row r="9032" spans="1:7" x14ac:dyDescent="0.2">
      <c r="A9032" s="139">
        <v>104</v>
      </c>
      <c r="B9032" s="138" t="s">
        <v>3377</v>
      </c>
      <c r="C9032" s="137" t="s">
        <v>3285</v>
      </c>
      <c r="D9032" s="137">
        <v>146.28</v>
      </c>
      <c r="E9032" s="137">
        <v>3.3750000000000002E-2</v>
      </c>
      <c r="F9032" s="127">
        <f>TRUNC(E9032*D9032,2)</f>
        <v>4.93</v>
      </c>
      <c r="G9032" s="144"/>
    </row>
    <row r="9033" spans="1:7" x14ac:dyDescent="0.2">
      <c r="A9033" s="311" t="s">
        <v>4125</v>
      </c>
      <c r="B9033" s="311"/>
      <c r="C9033" s="311"/>
      <c r="D9033" s="311"/>
      <c r="E9033" s="311"/>
      <c r="F9033" s="165">
        <f>SUM(F9030:F9032)</f>
        <v>10.96</v>
      </c>
      <c r="G9033" s="144"/>
    </row>
    <row r="9034" spans="1:7" x14ac:dyDescent="0.2">
      <c r="G9034" s="144"/>
    </row>
    <row r="9035" spans="1:7" x14ac:dyDescent="0.2">
      <c r="A9035" s="312" t="s">
        <v>4124</v>
      </c>
      <c r="B9035" s="312"/>
      <c r="C9035" s="312"/>
      <c r="D9035" s="312"/>
      <c r="E9035" s="312"/>
      <c r="F9035" s="173">
        <f>F9033+G9027</f>
        <v>30.44</v>
      </c>
      <c r="G9035" s="144"/>
    </row>
    <row r="9036" spans="1:7" x14ac:dyDescent="0.2">
      <c r="A9036" s="312" t="s">
        <v>4742</v>
      </c>
      <c r="B9036" s="312"/>
      <c r="C9036" s="312"/>
      <c r="D9036" s="312"/>
      <c r="E9036" s="313"/>
      <c r="F9036" s="180">
        <f>TRUNC('compos apresentar'!F9035*bdi!$D$19,2)</f>
        <v>6.19</v>
      </c>
      <c r="G9036" s="144"/>
    </row>
    <row r="9037" spans="1:7" x14ac:dyDescent="0.2">
      <c r="A9037" s="312" t="s">
        <v>4123</v>
      </c>
      <c r="B9037" s="312"/>
      <c r="C9037" s="312"/>
      <c r="D9037" s="312"/>
      <c r="E9037" s="312"/>
      <c r="F9037" s="179">
        <f>SUM(F9035:F9036)</f>
        <v>36.630000000000003</v>
      </c>
      <c r="G9037" s="144"/>
    </row>
    <row r="9038" spans="1:7" x14ac:dyDescent="0.2">
      <c r="A9038" s="178"/>
      <c r="B9038" s="178"/>
      <c r="C9038" s="178"/>
      <c r="D9038" s="178"/>
      <c r="E9038" s="178"/>
      <c r="F9038" s="178"/>
      <c r="G9038" s="144"/>
    </row>
    <row r="9039" spans="1:7" ht="21" x14ac:dyDescent="0.2">
      <c r="A9039" s="314" t="s">
        <v>5150</v>
      </c>
      <c r="B9039" s="314"/>
      <c r="C9039" s="314"/>
      <c r="D9039" s="314"/>
      <c r="E9039" s="314"/>
      <c r="F9039" s="314"/>
      <c r="G9039" s="175" t="s">
        <v>4155</v>
      </c>
    </row>
    <row r="9040" spans="1:7" x14ac:dyDescent="0.2">
      <c r="G9040" s="144"/>
    </row>
    <row r="9041" spans="1:7" ht="21" x14ac:dyDescent="0.2">
      <c r="A9041" s="175" t="s">
        <v>4118</v>
      </c>
      <c r="B9041" s="174" t="s">
        <v>4117</v>
      </c>
      <c r="C9041" s="171" t="s">
        <v>4114</v>
      </c>
      <c r="D9041" s="171" t="s">
        <v>4113</v>
      </c>
      <c r="E9041" s="171" t="s">
        <v>4112</v>
      </c>
      <c r="F9041" s="182" t="s">
        <v>4116</v>
      </c>
      <c r="G9041" s="181" t="s">
        <v>4115</v>
      </c>
    </row>
    <row r="9042" spans="1:7" x14ac:dyDescent="0.2">
      <c r="A9042" s="162">
        <v>11</v>
      </c>
      <c r="B9042" s="128" t="s">
        <v>4146</v>
      </c>
      <c r="C9042" s="152">
        <v>8.56</v>
      </c>
      <c r="D9042" s="152">
        <v>18.649999999999999</v>
      </c>
      <c r="E9042" s="83">
        <v>117.99</v>
      </c>
      <c r="F9042" s="127">
        <v>0.40250000000000002</v>
      </c>
      <c r="G9042" s="161">
        <f>TRUNC(F9042*D9042,2)</f>
        <v>7.5</v>
      </c>
    </row>
    <row r="9043" spans="1:7" x14ac:dyDescent="0.2">
      <c r="A9043" s="149">
        <v>8</v>
      </c>
      <c r="B9043" s="138" t="s">
        <v>4141</v>
      </c>
      <c r="C9043" s="152">
        <v>5.65</v>
      </c>
      <c r="D9043" s="152">
        <v>12.31</v>
      </c>
      <c r="E9043" s="83">
        <v>117.99</v>
      </c>
      <c r="F9043" s="137">
        <v>0.40200000000000002</v>
      </c>
      <c r="G9043" s="161">
        <f>TRUNC(F9043*D9043,2)</f>
        <v>4.9400000000000004</v>
      </c>
    </row>
    <row r="9044" spans="1:7" x14ac:dyDescent="0.2">
      <c r="A9044" s="311" t="s">
        <v>4138</v>
      </c>
      <c r="B9044" s="311"/>
      <c r="C9044" s="311"/>
      <c r="D9044" s="311"/>
      <c r="E9044" s="311"/>
      <c r="F9044" s="311"/>
      <c r="G9044" s="155">
        <f>SUM(G9042:G9043)</f>
        <v>12.440000000000001</v>
      </c>
    </row>
    <row r="9045" spans="1:7" x14ac:dyDescent="0.2">
      <c r="G9045" s="144"/>
    </row>
    <row r="9046" spans="1:7" ht="21" x14ac:dyDescent="0.2">
      <c r="A9046" s="175" t="s">
        <v>4118</v>
      </c>
      <c r="B9046" s="174" t="s">
        <v>4130</v>
      </c>
      <c r="C9046" s="171" t="s">
        <v>4129</v>
      </c>
      <c r="D9046" s="171" t="s">
        <v>4128</v>
      </c>
      <c r="E9046" s="171" t="s">
        <v>4116</v>
      </c>
      <c r="F9046" s="173" t="s">
        <v>4127</v>
      </c>
      <c r="G9046" s="144"/>
    </row>
    <row r="9047" spans="1:7" x14ac:dyDescent="0.2">
      <c r="A9047" s="129" t="s">
        <v>3766</v>
      </c>
      <c r="B9047" s="128" t="s">
        <v>5151</v>
      </c>
      <c r="C9047" s="127" t="s">
        <v>3287</v>
      </c>
      <c r="D9047" s="127">
        <v>5.53</v>
      </c>
      <c r="E9047" s="127" t="s">
        <v>3616</v>
      </c>
      <c r="F9047" s="127">
        <f>TRUNC(E9047*D9047,2)</f>
        <v>5.53</v>
      </c>
      <c r="G9047" s="144"/>
    </row>
    <row r="9048" spans="1:7" x14ac:dyDescent="0.2">
      <c r="A9048" s="311" t="s">
        <v>4125</v>
      </c>
      <c r="B9048" s="311"/>
      <c r="C9048" s="311"/>
      <c r="D9048" s="311"/>
      <c r="E9048" s="311"/>
      <c r="F9048" s="165">
        <f>F9047</f>
        <v>5.53</v>
      </c>
      <c r="G9048" s="144"/>
    </row>
    <row r="9049" spans="1:7" x14ac:dyDescent="0.2">
      <c r="G9049" s="144"/>
    </row>
    <row r="9050" spans="1:7" x14ac:dyDescent="0.2">
      <c r="A9050" s="312" t="s">
        <v>4124</v>
      </c>
      <c r="B9050" s="312"/>
      <c r="C9050" s="312"/>
      <c r="D9050" s="312"/>
      <c r="E9050" s="312"/>
      <c r="F9050" s="173">
        <f>F9048+G9044</f>
        <v>17.970000000000002</v>
      </c>
      <c r="G9050" s="144"/>
    </row>
    <row r="9051" spans="1:7" x14ac:dyDescent="0.2">
      <c r="A9051" s="312" t="s">
        <v>4742</v>
      </c>
      <c r="B9051" s="312"/>
      <c r="C9051" s="312"/>
      <c r="D9051" s="312"/>
      <c r="E9051" s="313"/>
      <c r="F9051" s="180">
        <f>TRUNC('compos apresentar'!F9050*bdi!$D$19,2)</f>
        <v>3.65</v>
      </c>
      <c r="G9051" s="144"/>
    </row>
    <row r="9052" spans="1:7" x14ac:dyDescent="0.2">
      <c r="A9052" s="312" t="s">
        <v>4123</v>
      </c>
      <c r="B9052" s="312"/>
      <c r="C9052" s="312"/>
      <c r="D9052" s="312"/>
      <c r="E9052" s="312"/>
      <c r="F9052" s="179">
        <f>SUM(F9050:F9051)</f>
        <v>21.62</v>
      </c>
      <c r="G9052" s="144"/>
    </row>
    <row r="9053" spans="1:7" x14ac:dyDescent="0.2">
      <c r="A9053" s="178"/>
      <c r="B9053" s="178"/>
      <c r="C9053" s="178"/>
      <c r="D9053" s="178"/>
      <c r="E9053" s="178"/>
      <c r="F9053" s="178"/>
      <c r="G9053" s="144"/>
    </row>
    <row r="9054" spans="1:7" x14ac:dyDescent="0.2">
      <c r="A9054" s="178"/>
      <c r="B9054" s="178"/>
      <c r="C9054" s="178"/>
      <c r="D9054" s="178"/>
      <c r="E9054" s="178"/>
      <c r="F9054" s="178"/>
      <c r="G9054" s="144"/>
    </row>
    <row r="9055" spans="1:7" ht="21" x14ac:dyDescent="0.2">
      <c r="A9055" s="314" t="s">
        <v>4319</v>
      </c>
      <c r="B9055" s="314"/>
      <c r="C9055" s="314"/>
      <c r="D9055" s="314"/>
      <c r="E9055" s="314"/>
      <c r="F9055" s="314"/>
      <c r="G9055" s="175" t="s">
        <v>4155</v>
      </c>
    </row>
    <row r="9056" spans="1:7" x14ac:dyDescent="0.2">
      <c r="G9056" s="144"/>
    </row>
    <row r="9057" spans="1:7" ht="21" x14ac:dyDescent="0.2">
      <c r="A9057" s="175" t="s">
        <v>4118</v>
      </c>
      <c r="B9057" s="174" t="s">
        <v>4117</v>
      </c>
      <c r="C9057" s="171" t="s">
        <v>4114</v>
      </c>
      <c r="D9057" s="171" t="s">
        <v>4113</v>
      </c>
      <c r="E9057" s="171" t="s">
        <v>4112</v>
      </c>
      <c r="F9057" s="182" t="s">
        <v>4116</v>
      </c>
      <c r="G9057" s="181" t="s">
        <v>4115</v>
      </c>
    </row>
    <row r="9058" spans="1:7" x14ac:dyDescent="0.2">
      <c r="A9058" s="162">
        <v>11</v>
      </c>
      <c r="B9058" s="128" t="s">
        <v>4146</v>
      </c>
      <c r="C9058" s="152">
        <v>8.56</v>
      </c>
      <c r="D9058" s="152">
        <v>18.649999999999999</v>
      </c>
      <c r="E9058" s="83">
        <v>117.99</v>
      </c>
      <c r="F9058" s="127">
        <v>0.36299999999999999</v>
      </c>
      <c r="G9058" s="161">
        <f>TRUNC(F9058*D9058,2)</f>
        <v>6.76</v>
      </c>
    </row>
    <row r="9059" spans="1:7" x14ac:dyDescent="0.2">
      <c r="A9059" s="149">
        <v>8</v>
      </c>
      <c r="B9059" s="138" t="s">
        <v>4141</v>
      </c>
      <c r="C9059" s="152">
        <v>5.65</v>
      </c>
      <c r="D9059" s="152">
        <v>12.31</v>
      </c>
      <c r="E9059" s="83">
        <v>117.99</v>
      </c>
      <c r="F9059" s="137">
        <v>0.36099999999999999</v>
      </c>
      <c r="G9059" s="161">
        <f>TRUNC(F9059*D9059,2)</f>
        <v>4.4400000000000004</v>
      </c>
    </row>
    <row r="9060" spans="1:7" x14ac:dyDescent="0.2">
      <c r="A9060" s="311" t="s">
        <v>4138</v>
      </c>
      <c r="B9060" s="311"/>
      <c r="C9060" s="311"/>
      <c r="D9060" s="311"/>
      <c r="E9060" s="311"/>
      <c r="F9060" s="311"/>
      <c r="G9060" s="155">
        <f>SUM(G9058:G9059)</f>
        <v>11.2</v>
      </c>
    </row>
    <row r="9061" spans="1:7" x14ac:dyDescent="0.2">
      <c r="G9061" s="144"/>
    </row>
    <row r="9062" spans="1:7" ht="21" x14ac:dyDescent="0.2">
      <c r="A9062" s="175" t="s">
        <v>4118</v>
      </c>
      <c r="B9062" s="174" t="s">
        <v>4130</v>
      </c>
      <c r="C9062" s="171" t="s">
        <v>4129</v>
      </c>
      <c r="D9062" s="171" t="s">
        <v>4128</v>
      </c>
      <c r="E9062" s="171" t="s">
        <v>4116</v>
      </c>
      <c r="F9062" s="173" t="s">
        <v>4127</v>
      </c>
      <c r="G9062" s="144"/>
    </row>
    <row r="9063" spans="1:7" x14ac:dyDescent="0.2">
      <c r="A9063" s="129" t="s">
        <v>4318</v>
      </c>
      <c r="B9063" s="128" t="s">
        <v>4317</v>
      </c>
      <c r="C9063" s="127" t="s">
        <v>3287</v>
      </c>
      <c r="D9063" s="127">
        <v>5.03</v>
      </c>
      <c r="E9063" s="127">
        <v>1.008</v>
      </c>
      <c r="F9063" s="127">
        <f>TRUNC(E9063*D9063,2)</f>
        <v>5.07</v>
      </c>
      <c r="G9063" s="144"/>
    </row>
    <row r="9064" spans="1:7" x14ac:dyDescent="0.2">
      <c r="A9064" s="311" t="s">
        <v>4125</v>
      </c>
      <c r="B9064" s="311"/>
      <c r="C9064" s="311"/>
      <c r="D9064" s="311"/>
      <c r="E9064" s="311"/>
      <c r="F9064" s="165">
        <f>F9063</f>
        <v>5.07</v>
      </c>
      <c r="G9064" s="144"/>
    </row>
    <row r="9065" spans="1:7" x14ac:dyDescent="0.2">
      <c r="G9065" s="144"/>
    </row>
    <row r="9066" spans="1:7" x14ac:dyDescent="0.2">
      <c r="A9066" s="312" t="s">
        <v>4124</v>
      </c>
      <c r="B9066" s="312"/>
      <c r="C9066" s="312"/>
      <c r="D9066" s="312"/>
      <c r="E9066" s="312"/>
      <c r="F9066" s="173">
        <f>F9064+G9060</f>
        <v>16.27</v>
      </c>
      <c r="G9066" s="144"/>
    </row>
    <row r="9067" spans="1:7" ht="12.75" customHeight="1" x14ac:dyDescent="0.2">
      <c r="A9067" s="312" t="s">
        <v>4742</v>
      </c>
      <c r="B9067" s="312"/>
      <c r="C9067" s="312"/>
      <c r="D9067" s="312"/>
      <c r="E9067" s="313"/>
      <c r="F9067" s="180">
        <f>TRUNC('compos apresentar'!F9066*bdi!$D$19,2)</f>
        <v>3.3</v>
      </c>
      <c r="G9067" s="144"/>
    </row>
    <row r="9068" spans="1:7" x14ac:dyDescent="0.2">
      <c r="A9068" s="312" t="s">
        <v>4123</v>
      </c>
      <c r="B9068" s="312"/>
      <c r="C9068" s="312"/>
      <c r="D9068" s="312"/>
      <c r="E9068" s="312"/>
      <c r="F9068" s="179">
        <f>SUM(F9066:F9067)</f>
        <v>19.57</v>
      </c>
      <c r="G9068" s="144"/>
    </row>
    <row r="9069" spans="1:7" x14ac:dyDescent="0.2">
      <c r="G9069" s="144"/>
    </row>
    <row r="9070" spans="1:7" ht="42" customHeight="1" x14ac:dyDescent="0.2">
      <c r="A9070" s="191" t="s">
        <v>1825</v>
      </c>
      <c r="B9070" s="315" t="s">
        <v>4316</v>
      </c>
      <c r="C9070" s="315"/>
      <c r="D9070" s="315"/>
      <c r="E9070" s="315"/>
      <c r="F9070" s="315"/>
      <c r="G9070" s="183" t="s">
        <v>230</v>
      </c>
    </row>
    <row r="9071" spans="1:7" x14ac:dyDescent="0.2">
      <c r="G9071" s="144"/>
    </row>
    <row r="9072" spans="1:7" ht="21" x14ac:dyDescent="0.2">
      <c r="A9072" s="175" t="s">
        <v>4118</v>
      </c>
      <c r="B9072" s="174" t="s">
        <v>4117</v>
      </c>
      <c r="C9072" s="171" t="s">
        <v>4114</v>
      </c>
      <c r="D9072" s="171" t="s">
        <v>4113</v>
      </c>
      <c r="E9072" s="171" t="s">
        <v>4112</v>
      </c>
      <c r="F9072" s="182" t="s">
        <v>4116</v>
      </c>
      <c r="G9072" s="181" t="s">
        <v>4115</v>
      </c>
    </row>
    <row r="9073" spans="1:7" x14ac:dyDescent="0.2">
      <c r="A9073" s="162">
        <v>11</v>
      </c>
      <c r="B9073" s="128" t="s">
        <v>4146</v>
      </c>
      <c r="C9073" s="152">
        <v>8.56</v>
      </c>
      <c r="D9073" s="152">
        <v>18.649999999999999</v>
      </c>
      <c r="E9073" s="83">
        <v>117.99</v>
      </c>
      <c r="F9073" s="141">
        <v>0.16200000000000001</v>
      </c>
      <c r="G9073" s="161">
        <f>TRUNC(F9073*D9073,2)</f>
        <v>3.02</v>
      </c>
    </row>
    <row r="9074" spans="1:7" x14ac:dyDescent="0.2">
      <c r="A9074" s="149">
        <v>8</v>
      </c>
      <c r="B9074" s="138" t="s">
        <v>4141</v>
      </c>
      <c r="C9074" s="152">
        <v>5.65</v>
      </c>
      <c r="D9074" s="152">
        <v>12.31</v>
      </c>
      <c r="E9074" s="83">
        <v>117.99</v>
      </c>
      <c r="F9074" s="153">
        <v>0.16</v>
      </c>
      <c r="G9074" s="161">
        <f>TRUNC(F9074*D9074,2)</f>
        <v>1.96</v>
      </c>
    </row>
    <row r="9075" spans="1:7" x14ac:dyDescent="0.2">
      <c r="A9075" s="311" t="s">
        <v>4138</v>
      </c>
      <c r="B9075" s="311"/>
      <c r="C9075" s="311"/>
      <c r="D9075" s="311"/>
      <c r="E9075" s="311"/>
      <c r="F9075" s="311"/>
      <c r="G9075" s="155">
        <f>SUM(G9073:G9074)</f>
        <v>4.9800000000000004</v>
      </c>
    </row>
    <row r="9076" spans="1:7" x14ac:dyDescent="0.2">
      <c r="G9076" s="144"/>
    </row>
    <row r="9077" spans="1:7" ht="21" x14ac:dyDescent="0.2">
      <c r="A9077" s="175" t="s">
        <v>4118</v>
      </c>
      <c r="B9077" s="174" t="s">
        <v>4130</v>
      </c>
      <c r="C9077" s="171" t="s">
        <v>4129</v>
      </c>
      <c r="D9077" s="171" t="s">
        <v>4128</v>
      </c>
      <c r="E9077" s="171" t="s">
        <v>4116</v>
      </c>
      <c r="F9077" s="173" t="s">
        <v>4127</v>
      </c>
      <c r="G9077" s="144"/>
    </row>
    <row r="9078" spans="1:7" ht="33.75" x14ac:dyDescent="0.2">
      <c r="A9078" s="143">
        <v>20972</v>
      </c>
      <c r="B9078" s="131" t="s">
        <v>3765</v>
      </c>
      <c r="C9078" s="130" t="s">
        <v>230</v>
      </c>
      <c r="D9078" s="141">
        <v>176.38</v>
      </c>
      <c r="E9078" s="130">
        <v>1.0121500000000001</v>
      </c>
      <c r="F9078" s="127">
        <f>TRUNC(E9078*D9078,2)</f>
        <v>178.52</v>
      </c>
      <c r="G9078" s="144"/>
    </row>
    <row r="9079" spans="1:7" x14ac:dyDescent="0.2">
      <c r="A9079" s="311" t="s">
        <v>4125</v>
      </c>
      <c r="B9079" s="311"/>
      <c r="C9079" s="311"/>
      <c r="D9079" s="311"/>
      <c r="E9079" s="311"/>
      <c r="F9079" s="165">
        <f>SUM(F9078)</f>
        <v>178.52</v>
      </c>
      <c r="G9079" s="144"/>
    </row>
    <row r="9080" spans="1:7" x14ac:dyDescent="0.2">
      <c r="G9080" s="144"/>
    </row>
    <row r="9081" spans="1:7" x14ac:dyDescent="0.2">
      <c r="A9081" s="312" t="s">
        <v>4124</v>
      </c>
      <c r="B9081" s="312"/>
      <c r="C9081" s="312"/>
      <c r="D9081" s="312"/>
      <c r="E9081" s="312"/>
      <c r="F9081" s="173">
        <f>F9079+G9075</f>
        <v>183.5</v>
      </c>
      <c r="G9081" s="144"/>
    </row>
    <row r="9082" spans="1:7" ht="12.75" customHeight="1" x14ac:dyDescent="0.2">
      <c r="A9082" s="312" t="s">
        <v>4742</v>
      </c>
      <c r="B9082" s="312"/>
      <c r="C9082" s="312"/>
      <c r="D9082" s="312"/>
      <c r="E9082" s="313"/>
      <c r="F9082" s="180">
        <f>TRUNC('compos apresentar'!F9081*bdi!$D$19,2)</f>
        <v>37.32</v>
      </c>
      <c r="G9082" s="144"/>
    </row>
    <row r="9083" spans="1:7" x14ac:dyDescent="0.2">
      <c r="A9083" s="312" t="s">
        <v>4123</v>
      </c>
      <c r="B9083" s="312"/>
      <c r="C9083" s="312"/>
      <c r="D9083" s="312"/>
      <c r="E9083" s="312"/>
      <c r="F9083" s="179">
        <f>SUM(F9081:F9082)</f>
        <v>220.82</v>
      </c>
      <c r="G9083" s="144"/>
    </row>
    <row r="9084" spans="1:7" x14ac:dyDescent="0.2">
      <c r="G9084" s="144"/>
    </row>
    <row r="9085" spans="1:7" ht="21" x14ac:dyDescent="0.2">
      <c r="A9085" s="196" t="s">
        <v>489</v>
      </c>
      <c r="B9085" s="315" t="s">
        <v>490</v>
      </c>
      <c r="C9085" s="315"/>
      <c r="D9085" s="315"/>
      <c r="E9085" s="315"/>
      <c r="F9085" s="315"/>
      <c r="G9085" s="183" t="s">
        <v>230</v>
      </c>
    </row>
    <row r="9086" spans="1:7" x14ac:dyDescent="0.2">
      <c r="G9086" s="144"/>
    </row>
    <row r="9087" spans="1:7" ht="21" x14ac:dyDescent="0.2">
      <c r="A9087" s="175" t="s">
        <v>4118</v>
      </c>
      <c r="B9087" s="174" t="s">
        <v>4117</v>
      </c>
      <c r="C9087" s="171" t="s">
        <v>4114</v>
      </c>
      <c r="D9087" s="171" t="s">
        <v>4113</v>
      </c>
      <c r="E9087" s="171" t="s">
        <v>4112</v>
      </c>
      <c r="F9087" s="182" t="s">
        <v>4116</v>
      </c>
      <c r="G9087" s="181" t="s">
        <v>4115</v>
      </c>
    </row>
    <row r="9088" spans="1:7" x14ac:dyDescent="0.2">
      <c r="A9088" s="170">
        <v>12</v>
      </c>
      <c r="B9088" s="131" t="s">
        <v>3956</v>
      </c>
      <c r="C9088" s="152">
        <v>8.56</v>
      </c>
      <c r="D9088" s="152">
        <v>18.649999999999999</v>
      </c>
      <c r="E9088" s="83">
        <v>117.99</v>
      </c>
      <c r="F9088" s="141">
        <v>0.41699999999999998</v>
      </c>
      <c r="G9088" s="161">
        <f>TRUNC(F9088*D9088,2)</f>
        <v>7.77</v>
      </c>
    </row>
    <row r="9089" spans="1:7" x14ac:dyDescent="0.2">
      <c r="A9089" s="149">
        <v>8</v>
      </c>
      <c r="B9089" s="138" t="s">
        <v>4141</v>
      </c>
      <c r="C9089" s="152">
        <v>5.65</v>
      </c>
      <c r="D9089" s="152">
        <v>12.31</v>
      </c>
      <c r="E9089" s="83">
        <v>117.99</v>
      </c>
      <c r="F9089" s="153">
        <v>0.17399999999999999</v>
      </c>
      <c r="G9089" s="161">
        <f>TRUNC(F9089*D9089,2)</f>
        <v>2.14</v>
      </c>
    </row>
    <row r="9090" spans="1:7" x14ac:dyDescent="0.2">
      <c r="A9090" s="311" t="s">
        <v>4138</v>
      </c>
      <c r="B9090" s="311"/>
      <c r="C9090" s="311"/>
      <c r="D9090" s="311"/>
      <c r="E9090" s="311"/>
      <c r="F9090" s="311"/>
      <c r="G9090" s="155">
        <f>SUM(G9088:G9089)</f>
        <v>9.91</v>
      </c>
    </row>
    <row r="9091" spans="1:7" x14ac:dyDescent="0.2">
      <c r="G9091" s="144"/>
    </row>
    <row r="9092" spans="1:7" ht="21" x14ac:dyDescent="0.2">
      <c r="A9092" s="175" t="s">
        <v>4118</v>
      </c>
      <c r="B9092" s="174" t="s">
        <v>4130</v>
      </c>
      <c r="C9092" s="171" t="s">
        <v>4129</v>
      </c>
      <c r="D9092" s="171" t="s">
        <v>4128</v>
      </c>
      <c r="E9092" s="171" t="s">
        <v>4116</v>
      </c>
      <c r="F9092" s="173" t="s">
        <v>4127</v>
      </c>
      <c r="G9092" s="144"/>
    </row>
    <row r="9093" spans="1:7" ht="22.5" x14ac:dyDescent="0.2">
      <c r="A9093" s="143">
        <v>39391</v>
      </c>
      <c r="B9093" s="131" t="s">
        <v>3846</v>
      </c>
      <c r="C9093" s="130" t="s">
        <v>230</v>
      </c>
      <c r="D9093" s="141">
        <v>34.82</v>
      </c>
      <c r="E9093" s="130">
        <v>1</v>
      </c>
      <c r="F9093" s="127">
        <f>TRUNC(E9093*D9093,2)</f>
        <v>34.82</v>
      </c>
      <c r="G9093" s="144"/>
    </row>
    <row r="9094" spans="1:7" x14ac:dyDescent="0.2">
      <c r="A9094" s="311" t="s">
        <v>4125</v>
      </c>
      <c r="B9094" s="311"/>
      <c r="C9094" s="311"/>
      <c r="D9094" s="311"/>
      <c r="E9094" s="311"/>
      <c r="F9094" s="165">
        <f>F9093</f>
        <v>34.82</v>
      </c>
      <c r="G9094" s="144"/>
    </row>
    <row r="9095" spans="1:7" x14ac:dyDescent="0.2">
      <c r="G9095" s="144"/>
    </row>
    <row r="9096" spans="1:7" x14ac:dyDescent="0.2">
      <c r="A9096" s="312" t="s">
        <v>4124</v>
      </c>
      <c r="B9096" s="312"/>
      <c r="C9096" s="312"/>
      <c r="D9096" s="312"/>
      <c r="E9096" s="312"/>
      <c r="F9096" s="173">
        <f>F9094+G9090</f>
        <v>44.730000000000004</v>
      </c>
      <c r="G9096" s="144"/>
    </row>
    <row r="9097" spans="1:7" ht="12.75" customHeight="1" x14ac:dyDescent="0.2">
      <c r="A9097" s="312" t="s">
        <v>4742</v>
      </c>
      <c r="B9097" s="312"/>
      <c r="C9097" s="312"/>
      <c r="D9097" s="312"/>
      <c r="E9097" s="313"/>
      <c r="F9097" s="180">
        <f>TRUNC('compos apresentar'!F9096*bdi!$D$19,2)</f>
        <v>9.09</v>
      </c>
      <c r="G9097" s="144"/>
    </row>
    <row r="9098" spans="1:7" x14ac:dyDescent="0.2">
      <c r="A9098" s="312" t="s">
        <v>4123</v>
      </c>
      <c r="B9098" s="312"/>
      <c r="C9098" s="312"/>
      <c r="D9098" s="312"/>
      <c r="E9098" s="312"/>
      <c r="F9098" s="179">
        <f>SUM(F9096:F9097)</f>
        <v>53.820000000000007</v>
      </c>
      <c r="G9098" s="144"/>
    </row>
    <row r="9099" spans="1:7" x14ac:dyDescent="0.2">
      <c r="A9099" s="178"/>
      <c r="B9099" s="178"/>
      <c r="C9099" s="178"/>
      <c r="D9099" s="178"/>
      <c r="E9099" s="178"/>
      <c r="F9099" s="178"/>
      <c r="G9099" s="144"/>
    </row>
    <row r="9100" spans="1:7" ht="39.75" customHeight="1" x14ac:dyDescent="0.2">
      <c r="A9100" s="196" t="s">
        <v>953</v>
      </c>
      <c r="B9100" s="315" t="s">
        <v>5152</v>
      </c>
      <c r="C9100" s="315"/>
      <c r="D9100" s="315"/>
      <c r="E9100" s="315"/>
      <c r="F9100" s="315"/>
      <c r="G9100" s="183" t="s">
        <v>230</v>
      </c>
    </row>
    <row r="9101" spans="1:7" x14ac:dyDescent="0.2">
      <c r="G9101" s="144"/>
    </row>
    <row r="9102" spans="1:7" ht="21" x14ac:dyDescent="0.2">
      <c r="A9102" s="175" t="s">
        <v>4118</v>
      </c>
      <c r="B9102" s="174" t="s">
        <v>4117</v>
      </c>
      <c r="C9102" s="171" t="s">
        <v>4114</v>
      </c>
      <c r="D9102" s="171" t="s">
        <v>4113</v>
      </c>
      <c r="E9102" s="171" t="s">
        <v>4112</v>
      </c>
      <c r="F9102" s="182" t="s">
        <v>4116</v>
      </c>
      <c r="G9102" s="181" t="s">
        <v>4115</v>
      </c>
    </row>
    <row r="9103" spans="1:7" x14ac:dyDescent="0.2">
      <c r="A9103" s="170">
        <v>12</v>
      </c>
      <c r="B9103" s="131" t="s">
        <v>3956</v>
      </c>
      <c r="C9103" s="152">
        <v>8.56</v>
      </c>
      <c r="D9103" s="152">
        <v>18.649999999999999</v>
      </c>
      <c r="E9103" s="83">
        <v>117.99</v>
      </c>
      <c r="F9103" s="141">
        <v>0.5</v>
      </c>
      <c r="G9103" s="161">
        <f>TRUNC(F9103*D9103,2)</f>
        <v>9.32</v>
      </c>
    </row>
    <row r="9104" spans="1:7" x14ac:dyDescent="0.2">
      <c r="A9104" s="149">
        <v>8</v>
      </c>
      <c r="B9104" s="138" t="s">
        <v>4141</v>
      </c>
      <c r="C9104" s="152">
        <v>5.65</v>
      </c>
      <c r="D9104" s="152">
        <v>12.31</v>
      </c>
      <c r="E9104" s="83">
        <v>117.99</v>
      </c>
      <c r="F9104" s="153">
        <v>0.30299999999999999</v>
      </c>
      <c r="G9104" s="161">
        <f>TRUNC(F9104*D9104,2)</f>
        <v>3.72</v>
      </c>
    </row>
    <row r="9105" spans="1:7" x14ac:dyDescent="0.2">
      <c r="A9105" s="311" t="s">
        <v>4138</v>
      </c>
      <c r="B9105" s="311"/>
      <c r="C9105" s="311"/>
      <c r="D9105" s="311"/>
      <c r="E9105" s="311"/>
      <c r="F9105" s="311"/>
      <c r="G9105" s="155">
        <f>SUM(G9103:G9104)</f>
        <v>13.040000000000001</v>
      </c>
    </row>
    <row r="9106" spans="1:7" x14ac:dyDescent="0.2">
      <c r="G9106" s="144"/>
    </row>
    <row r="9107" spans="1:7" ht="21" x14ac:dyDescent="0.2">
      <c r="A9107" s="175" t="s">
        <v>4118</v>
      </c>
      <c r="B9107" s="174" t="s">
        <v>4130</v>
      </c>
      <c r="C9107" s="171" t="s">
        <v>4129</v>
      </c>
      <c r="D9107" s="171" t="s">
        <v>4128</v>
      </c>
      <c r="E9107" s="171" t="s">
        <v>4116</v>
      </c>
      <c r="F9107" s="173" t="s">
        <v>4127</v>
      </c>
      <c r="G9107" s="144"/>
    </row>
    <row r="9108" spans="1:7" ht="33.75" x14ac:dyDescent="0.2">
      <c r="A9108" s="143" t="s">
        <v>5153</v>
      </c>
      <c r="B9108" s="131" t="s">
        <v>5154</v>
      </c>
      <c r="C9108" s="130" t="s">
        <v>230</v>
      </c>
      <c r="D9108" s="141">
        <v>102.24</v>
      </c>
      <c r="E9108" s="130">
        <v>1</v>
      </c>
      <c r="F9108" s="127">
        <f>TRUNC(E9108*D9108,2)</f>
        <v>102.24</v>
      </c>
      <c r="G9108" s="144"/>
    </row>
    <row r="9109" spans="1:7" x14ac:dyDescent="0.2">
      <c r="A9109" s="311" t="s">
        <v>4125</v>
      </c>
      <c r="B9109" s="311"/>
      <c r="C9109" s="311"/>
      <c r="D9109" s="311"/>
      <c r="E9109" s="311"/>
      <c r="F9109" s="165">
        <f>F9108</f>
        <v>102.24</v>
      </c>
      <c r="G9109" s="144"/>
    </row>
    <row r="9110" spans="1:7" x14ac:dyDescent="0.2">
      <c r="G9110" s="144"/>
    </row>
    <row r="9111" spans="1:7" x14ac:dyDescent="0.2">
      <c r="A9111" s="312" t="s">
        <v>4124</v>
      </c>
      <c r="B9111" s="312"/>
      <c r="C9111" s="312"/>
      <c r="D9111" s="312"/>
      <c r="E9111" s="312"/>
      <c r="F9111" s="173">
        <f>F9109+G9105</f>
        <v>115.28</v>
      </c>
      <c r="G9111" s="144"/>
    </row>
    <row r="9112" spans="1:7" x14ac:dyDescent="0.2">
      <c r="A9112" s="312" t="s">
        <v>4742</v>
      </c>
      <c r="B9112" s="312"/>
      <c r="C9112" s="312"/>
      <c r="D9112" s="312"/>
      <c r="E9112" s="313"/>
      <c r="F9112" s="180">
        <f>TRUNC('compos apresentar'!F9111*bdi!$D$19,2)</f>
        <v>23.44</v>
      </c>
      <c r="G9112" s="144"/>
    </row>
    <row r="9113" spans="1:7" x14ac:dyDescent="0.2">
      <c r="A9113" s="312" t="s">
        <v>4123</v>
      </c>
      <c r="B9113" s="312"/>
      <c r="C9113" s="312"/>
      <c r="D9113" s="312"/>
      <c r="E9113" s="312"/>
      <c r="F9113" s="179">
        <f>SUM(F9111:F9112)</f>
        <v>138.72</v>
      </c>
      <c r="G9113" s="144"/>
    </row>
    <row r="9114" spans="1:7" x14ac:dyDescent="0.2">
      <c r="A9114" s="178"/>
      <c r="B9114" s="178"/>
      <c r="C9114" s="178"/>
      <c r="D9114" s="178"/>
      <c r="E9114" s="178"/>
      <c r="F9114" s="178"/>
      <c r="G9114" s="144"/>
    </row>
    <row r="9115" spans="1:7" ht="21" x14ac:dyDescent="0.2">
      <c r="A9115" s="314" t="s">
        <v>5155</v>
      </c>
      <c r="B9115" s="314"/>
      <c r="C9115" s="314"/>
      <c r="D9115" s="314"/>
      <c r="E9115" s="314"/>
      <c r="F9115" s="314"/>
      <c r="G9115" s="175" t="s">
        <v>4155</v>
      </c>
    </row>
    <row r="9116" spans="1:7" x14ac:dyDescent="0.2">
      <c r="G9116" s="144"/>
    </row>
    <row r="9117" spans="1:7" ht="21" x14ac:dyDescent="0.2">
      <c r="A9117" s="175" t="s">
        <v>4118</v>
      </c>
      <c r="B9117" s="174" t="s">
        <v>4117</v>
      </c>
      <c r="C9117" s="171" t="s">
        <v>4114</v>
      </c>
      <c r="D9117" s="171" t="s">
        <v>4113</v>
      </c>
      <c r="E9117" s="171" t="s">
        <v>4112</v>
      </c>
      <c r="F9117" s="182" t="s">
        <v>4116</v>
      </c>
      <c r="G9117" s="181" t="s">
        <v>4115</v>
      </c>
    </row>
    <row r="9118" spans="1:7" x14ac:dyDescent="0.2">
      <c r="A9118" s="162">
        <v>11</v>
      </c>
      <c r="B9118" s="128" t="s">
        <v>4146</v>
      </c>
      <c r="C9118" s="152">
        <v>8.56</v>
      </c>
      <c r="D9118" s="152">
        <v>18.649999999999999</v>
      </c>
      <c r="E9118" s="83">
        <v>117.99</v>
      </c>
      <c r="F9118" s="127">
        <v>0.85499999999999998</v>
      </c>
      <c r="G9118" s="161">
        <f>TRUNC(F9118*D9118,2)</f>
        <v>15.94</v>
      </c>
    </row>
    <row r="9119" spans="1:7" x14ac:dyDescent="0.2">
      <c r="A9119" s="149">
        <v>8</v>
      </c>
      <c r="B9119" s="138" t="s">
        <v>4141</v>
      </c>
      <c r="C9119" s="152">
        <v>5.65</v>
      </c>
      <c r="D9119" s="152">
        <v>12.31</v>
      </c>
      <c r="E9119" s="83">
        <v>117.99</v>
      </c>
      <c r="F9119" s="137">
        <v>0.85499999999999998</v>
      </c>
      <c r="G9119" s="161">
        <f>TRUNC(F9119*D9119,2)</f>
        <v>10.52</v>
      </c>
    </row>
    <row r="9120" spans="1:7" x14ac:dyDescent="0.2">
      <c r="A9120" s="311" t="s">
        <v>4138</v>
      </c>
      <c r="B9120" s="311"/>
      <c r="C9120" s="311"/>
      <c r="D9120" s="311"/>
      <c r="E9120" s="311"/>
      <c r="F9120" s="311"/>
      <c r="G9120" s="155">
        <f>SUM(G9118:G9119)</f>
        <v>26.46</v>
      </c>
    </row>
    <row r="9121" spans="1:7" x14ac:dyDescent="0.2">
      <c r="G9121" s="144"/>
    </row>
    <row r="9122" spans="1:7" ht="21" x14ac:dyDescent="0.2">
      <c r="A9122" s="175" t="s">
        <v>4118</v>
      </c>
      <c r="B9122" s="174" t="s">
        <v>4130</v>
      </c>
      <c r="C9122" s="171" t="s">
        <v>4129</v>
      </c>
      <c r="D9122" s="171" t="s">
        <v>4128</v>
      </c>
      <c r="E9122" s="171" t="s">
        <v>4116</v>
      </c>
      <c r="F9122" s="173" t="s">
        <v>4127</v>
      </c>
      <c r="G9122" s="144"/>
    </row>
    <row r="9123" spans="1:7" x14ac:dyDescent="0.2">
      <c r="A9123" s="129" t="s">
        <v>5156</v>
      </c>
      <c r="B9123" s="128" t="s">
        <v>5157</v>
      </c>
      <c r="C9123" s="127" t="s">
        <v>3287</v>
      </c>
      <c r="D9123" s="127">
        <v>184.03</v>
      </c>
      <c r="E9123" s="127" t="s">
        <v>3616</v>
      </c>
      <c r="F9123" s="127">
        <f>TRUNC(E9123*D9123,2)</f>
        <v>184.03</v>
      </c>
      <c r="G9123" s="144"/>
    </row>
    <row r="9124" spans="1:7" x14ac:dyDescent="0.2">
      <c r="A9124" s="139" t="s">
        <v>4154</v>
      </c>
      <c r="B9124" s="138" t="s">
        <v>4153</v>
      </c>
      <c r="C9124" s="137" t="s">
        <v>3290</v>
      </c>
      <c r="D9124" s="137">
        <v>0.38</v>
      </c>
      <c r="E9124" s="137" t="s">
        <v>4315</v>
      </c>
      <c r="F9124" s="127">
        <f>TRUNC(E9124*D9124,2)</f>
        <v>1.07</v>
      </c>
      <c r="G9124" s="144"/>
    </row>
    <row r="9125" spans="1:7" x14ac:dyDescent="0.2">
      <c r="A9125" s="311" t="s">
        <v>4125</v>
      </c>
      <c r="B9125" s="311"/>
      <c r="C9125" s="311"/>
      <c r="D9125" s="311"/>
      <c r="E9125" s="311"/>
      <c r="F9125" s="165">
        <f>SUM(F9123:F9124)</f>
        <v>185.1</v>
      </c>
      <c r="G9125" s="144"/>
    </row>
    <row r="9126" spans="1:7" x14ac:dyDescent="0.2">
      <c r="G9126" s="144"/>
    </row>
    <row r="9127" spans="1:7" x14ac:dyDescent="0.2">
      <c r="A9127" s="312" t="s">
        <v>4124</v>
      </c>
      <c r="B9127" s="312"/>
      <c r="C9127" s="312"/>
      <c r="D9127" s="312"/>
      <c r="E9127" s="312"/>
      <c r="F9127" s="173">
        <f>F9125+G9120</f>
        <v>211.56</v>
      </c>
      <c r="G9127" s="144"/>
    </row>
    <row r="9128" spans="1:7" x14ac:dyDescent="0.2">
      <c r="A9128" s="312" t="s">
        <v>4742</v>
      </c>
      <c r="B9128" s="312"/>
      <c r="C9128" s="312"/>
      <c r="D9128" s="312"/>
      <c r="E9128" s="313"/>
      <c r="F9128" s="180">
        <f>TRUNC('compos apresentar'!F9127*bdi!$D$19,2)</f>
        <v>43.03</v>
      </c>
      <c r="G9128" s="144"/>
    </row>
    <row r="9129" spans="1:7" x14ac:dyDescent="0.2">
      <c r="A9129" s="312" t="s">
        <v>4123</v>
      </c>
      <c r="B9129" s="312"/>
      <c r="C9129" s="312"/>
      <c r="D9129" s="312"/>
      <c r="E9129" s="312"/>
      <c r="F9129" s="179">
        <f>SUM(F9127:F9128)</f>
        <v>254.59</v>
      </c>
      <c r="G9129" s="144"/>
    </row>
    <row r="9130" spans="1:7" x14ac:dyDescent="0.2">
      <c r="A9130" s="178"/>
      <c r="B9130" s="178"/>
      <c r="C9130" s="178"/>
      <c r="D9130" s="178"/>
      <c r="E9130" s="178"/>
      <c r="F9130" s="178"/>
      <c r="G9130" s="144"/>
    </row>
    <row r="9131" spans="1:7" x14ac:dyDescent="0.2">
      <c r="A9131" s="178"/>
      <c r="B9131" s="178"/>
      <c r="C9131" s="178"/>
      <c r="D9131" s="178"/>
      <c r="E9131" s="178"/>
      <c r="F9131" s="178"/>
      <c r="G9131" s="144"/>
    </row>
    <row r="9132" spans="1:7" ht="24.6" customHeight="1" x14ac:dyDescent="0.2">
      <c r="A9132" s="314" t="s">
        <v>4314</v>
      </c>
      <c r="B9132" s="314"/>
      <c r="C9132" s="314"/>
      <c r="D9132" s="314"/>
      <c r="E9132" s="314"/>
      <c r="F9132" s="314"/>
      <c r="G9132" s="175" t="s">
        <v>4155</v>
      </c>
    </row>
    <row r="9133" spans="1:7" x14ac:dyDescent="0.2">
      <c r="G9133" s="144"/>
    </row>
    <row r="9134" spans="1:7" ht="21" x14ac:dyDescent="0.2">
      <c r="A9134" s="175" t="s">
        <v>4118</v>
      </c>
      <c r="B9134" s="174" t="s">
        <v>4117</v>
      </c>
      <c r="C9134" s="171" t="s">
        <v>4114</v>
      </c>
      <c r="D9134" s="171" t="s">
        <v>4113</v>
      </c>
      <c r="E9134" s="171" t="s">
        <v>4112</v>
      </c>
      <c r="F9134" s="182" t="s">
        <v>4116</v>
      </c>
      <c r="G9134" s="181" t="s">
        <v>4115</v>
      </c>
    </row>
    <row r="9135" spans="1:7" x14ac:dyDescent="0.2">
      <c r="A9135" s="162">
        <v>11</v>
      </c>
      <c r="B9135" s="128" t="s">
        <v>4146</v>
      </c>
      <c r="C9135" s="152">
        <v>8.56</v>
      </c>
      <c r="D9135" s="152">
        <v>18.649999999999999</v>
      </c>
      <c r="E9135" s="83">
        <v>117.99</v>
      </c>
      <c r="F9135" s="127">
        <v>0.54500000000000004</v>
      </c>
      <c r="G9135" s="161">
        <f>TRUNC(F9135*D9135,2)</f>
        <v>10.16</v>
      </c>
    </row>
    <row r="9136" spans="1:7" x14ac:dyDescent="0.2">
      <c r="A9136" s="149">
        <v>8</v>
      </c>
      <c r="B9136" s="138" t="s">
        <v>4141</v>
      </c>
      <c r="C9136" s="152">
        <v>5.65</v>
      </c>
      <c r="D9136" s="152">
        <v>12.31</v>
      </c>
      <c r="E9136" s="83">
        <v>117.99</v>
      </c>
      <c r="F9136" s="137">
        <v>0.54</v>
      </c>
      <c r="G9136" s="161">
        <f>TRUNC(F9136*D9136,2)</f>
        <v>6.64</v>
      </c>
    </row>
    <row r="9137" spans="1:7" x14ac:dyDescent="0.2">
      <c r="A9137" s="311" t="s">
        <v>4138</v>
      </c>
      <c r="B9137" s="311"/>
      <c r="C9137" s="311"/>
      <c r="D9137" s="311"/>
      <c r="E9137" s="311"/>
      <c r="F9137" s="311"/>
      <c r="G9137" s="155">
        <f>SUM(G9135:G9136)</f>
        <v>16.8</v>
      </c>
    </row>
    <row r="9138" spans="1:7" x14ac:dyDescent="0.2">
      <c r="G9138" s="144"/>
    </row>
    <row r="9139" spans="1:7" ht="21" x14ac:dyDescent="0.2">
      <c r="A9139" s="175" t="s">
        <v>4118</v>
      </c>
      <c r="B9139" s="174" t="s">
        <v>4130</v>
      </c>
      <c r="C9139" s="171" t="s">
        <v>4129</v>
      </c>
      <c r="D9139" s="171" t="s">
        <v>4128</v>
      </c>
      <c r="E9139" s="171" t="s">
        <v>4116</v>
      </c>
      <c r="F9139" s="173" t="s">
        <v>4127</v>
      </c>
      <c r="G9139" s="144"/>
    </row>
    <row r="9140" spans="1:7" x14ac:dyDescent="0.2">
      <c r="A9140" s="129" t="s">
        <v>4313</v>
      </c>
      <c r="B9140" s="128" t="s">
        <v>1544</v>
      </c>
      <c r="C9140" s="127" t="s">
        <v>3287</v>
      </c>
      <c r="D9140" s="127">
        <v>49.63</v>
      </c>
      <c r="E9140" s="140">
        <v>1</v>
      </c>
      <c r="F9140" s="127">
        <f>TRUNC(E9140*D9140,2)</f>
        <v>49.63</v>
      </c>
      <c r="G9140" s="144"/>
    </row>
    <row r="9141" spans="1:7" x14ac:dyDescent="0.2">
      <c r="A9141" s="139" t="s">
        <v>4154</v>
      </c>
      <c r="B9141" s="138" t="s">
        <v>4153</v>
      </c>
      <c r="C9141" s="137" t="s">
        <v>3290</v>
      </c>
      <c r="D9141" s="137">
        <v>0.38</v>
      </c>
      <c r="E9141" s="136">
        <v>2.82</v>
      </c>
      <c r="F9141" s="127">
        <f>TRUNC(E9141*D9141,2)</f>
        <v>1.07</v>
      </c>
      <c r="G9141" s="144"/>
    </row>
    <row r="9142" spans="1:7" x14ac:dyDescent="0.2">
      <c r="A9142" s="311" t="s">
        <v>4125</v>
      </c>
      <c r="B9142" s="311"/>
      <c r="C9142" s="311"/>
      <c r="D9142" s="311"/>
      <c r="E9142" s="311"/>
      <c r="F9142" s="165">
        <f>SUM(F9140:F9141)</f>
        <v>50.7</v>
      </c>
      <c r="G9142" s="144"/>
    </row>
    <row r="9143" spans="1:7" x14ac:dyDescent="0.2">
      <c r="G9143" s="144"/>
    </row>
    <row r="9144" spans="1:7" x14ac:dyDescent="0.2">
      <c r="A9144" s="312" t="s">
        <v>4124</v>
      </c>
      <c r="B9144" s="312"/>
      <c r="C9144" s="312"/>
      <c r="D9144" s="312"/>
      <c r="E9144" s="312"/>
      <c r="F9144" s="173">
        <f>F9142+G9137</f>
        <v>67.5</v>
      </c>
      <c r="G9144" s="144"/>
    </row>
    <row r="9145" spans="1:7" ht="12.75" customHeight="1" x14ac:dyDescent="0.2">
      <c r="A9145" s="312" t="s">
        <v>4742</v>
      </c>
      <c r="B9145" s="312"/>
      <c r="C9145" s="312"/>
      <c r="D9145" s="312"/>
      <c r="E9145" s="313"/>
      <c r="F9145" s="180">
        <f>TRUNC('compos apresentar'!F9144*bdi!$D$19,2)</f>
        <v>13.72</v>
      </c>
      <c r="G9145" s="144"/>
    </row>
    <row r="9146" spans="1:7" x14ac:dyDescent="0.2">
      <c r="A9146" s="312" t="s">
        <v>4123</v>
      </c>
      <c r="B9146" s="312"/>
      <c r="C9146" s="312"/>
      <c r="D9146" s="312"/>
      <c r="E9146" s="312"/>
      <c r="F9146" s="179">
        <f>SUM(F9144:F9145)</f>
        <v>81.22</v>
      </c>
      <c r="G9146" s="144"/>
    </row>
    <row r="9147" spans="1:7" x14ac:dyDescent="0.2">
      <c r="A9147" s="178"/>
      <c r="B9147" s="178"/>
      <c r="C9147" s="178"/>
      <c r="D9147" s="178"/>
      <c r="E9147" s="178"/>
      <c r="F9147" s="178"/>
      <c r="G9147" s="144"/>
    </row>
    <row r="9148" spans="1:7" ht="19.899999999999999" customHeight="1" x14ac:dyDescent="0.2">
      <c r="A9148" s="314" t="s">
        <v>4312</v>
      </c>
      <c r="B9148" s="314"/>
      <c r="C9148" s="314"/>
      <c r="D9148" s="314"/>
      <c r="E9148" s="314"/>
      <c r="F9148" s="314"/>
      <c r="G9148" s="175" t="s">
        <v>4155</v>
      </c>
    </row>
    <row r="9149" spans="1:7" x14ac:dyDescent="0.2">
      <c r="G9149" s="144"/>
    </row>
    <row r="9150" spans="1:7" ht="21" x14ac:dyDescent="0.2">
      <c r="A9150" s="175" t="s">
        <v>4118</v>
      </c>
      <c r="B9150" s="174" t="s">
        <v>4117</v>
      </c>
      <c r="C9150" s="171" t="s">
        <v>4114</v>
      </c>
      <c r="D9150" s="171" t="s">
        <v>4113</v>
      </c>
      <c r="E9150" s="171" t="s">
        <v>4112</v>
      </c>
      <c r="F9150" s="182" t="s">
        <v>4116</v>
      </c>
      <c r="G9150" s="181" t="s">
        <v>4115</v>
      </c>
    </row>
    <row r="9151" spans="1:7" x14ac:dyDescent="0.2">
      <c r="A9151" s="162">
        <v>11</v>
      </c>
      <c r="B9151" s="128" t="s">
        <v>4146</v>
      </c>
      <c r="C9151" s="152">
        <v>8.56</v>
      </c>
      <c r="D9151" s="152">
        <v>18.649999999999999</v>
      </c>
      <c r="E9151" s="83">
        <v>117.99</v>
      </c>
      <c r="F9151" s="127">
        <v>0.85799999999999998</v>
      </c>
      <c r="G9151" s="161">
        <f>TRUNC(F9151*D9151,2)</f>
        <v>16</v>
      </c>
    </row>
    <row r="9152" spans="1:7" x14ac:dyDescent="0.2">
      <c r="A9152" s="149">
        <v>8</v>
      </c>
      <c r="B9152" s="138" t="s">
        <v>4141</v>
      </c>
      <c r="C9152" s="152">
        <v>5.65</v>
      </c>
      <c r="D9152" s="152">
        <v>12.31</v>
      </c>
      <c r="E9152" s="83">
        <v>117.99</v>
      </c>
      <c r="F9152" s="137">
        <v>0.85</v>
      </c>
      <c r="G9152" s="161">
        <f>TRUNC(F9152*D9152,2)</f>
        <v>10.46</v>
      </c>
    </row>
    <row r="9153" spans="1:7" x14ac:dyDescent="0.2">
      <c r="A9153" s="311" t="s">
        <v>4138</v>
      </c>
      <c r="B9153" s="311"/>
      <c r="C9153" s="311"/>
      <c r="D9153" s="311"/>
      <c r="E9153" s="311"/>
      <c r="F9153" s="311"/>
      <c r="G9153" s="155">
        <f>SUM(G9151:G9152)</f>
        <v>26.46</v>
      </c>
    </row>
    <row r="9154" spans="1:7" x14ac:dyDescent="0.2">
      <c r="G9154" s="144"/>
    </row>
    <row r="9155" spans="1:7" ht="21" x14ac:dyDescent="0.2">
      <c r="A9155" s="175" t="s">
        <v>4118</v>
      </c>
      <c r="B9155" s="174" t="s">
        <v>4130</v>
      </c>
      <c r="C9155" s="171" t="s">
        <v>4129</v>
      </c>
      <c r="D9155" s="171" t="s">
        <v>4128</v>
      </c>
      <c r="E9155" s="171" t="s">
        <v>4116</v>
      </c>
      <c r="F9155" s="173" t="s">
        <v>4127</v>
      </c>
      <c r="G9155" s="144"/>
    </row>
    <row r="9156" spans="1:7" x14ac:dyDescent="0.2">
      <c r="A9156" s="129" t="s">
        <v>4311</v>
      </c>
      <c r="B9156" s="128" t="s">
        <v>1546</v>
      </c>
      <c r="C9156" s="127" t="s">
        <v>3287</v>
      </c>
      <c r="D9156" s="127">
        <v>82.2</v>
      </c>
      <c r="E9156" s="140">
        <v>1</v>
      </c>
      <c r="F9156" s="127">
        <f>TRUNC(E9156*D9156,2)</f>
        <v>82.2</v>
      </c>
      <c r="G9156" s="144"/>
    </row>
    <row r="9157" spans="1:7" x14ac:dyDescent="0.2">
      <c r="A9157" s="139" t="s">
        <v>4154</v>
      </c>
      <c r="B9157" s="138" t="s">
        <v>4153</v>
      </c>
      <c r="C9157" s="137" t="s">
        <v>3290</v>
      </c>
      <c r="D9157" s="137">
        <v>0.38</v>
      </c>
      <c r="E9157" s="136">
        <v>2.82</v>
      </c>
      <c r="F9157" s="127">
        <f>TRUNC(E9157*D9157,2)</f>
        <v>1.07</v>
      </c>
      <c r="G9157" s="144"/>
    </row>
    <row r="9158" spans="1:7" x14ac:dyDescent="0.2">
      <c r="A9158" s="311" t="s">
        <v>4125</v>
      </c>
      <c r="B9158" s="311"/>
      <c r="C9158" s="311"/>
      <c r="D9158" s="311"/>
      <c r="E9158" s="311"/>
      <c r="F9158" s="165">
        <f>SUM(F9156:F9157)</f>
        <v>83.27</v>
      </c>
      <c r="G9158" s="144"/>
    </row>
    <row r="9159" spans="1:7" x14ac:dyDescent="0.2">
      <c r="G9159" s="144"/>
    </row>
    <row r="9160" spans="1:7" x14ac:dyDescent="0.2">
      <c r="A9160" s="312" t="s">
        <v>4124</v>
      </c>
      <c r="B9160" s="312"/>
      <c r="C9160" s="312"/>
      <c r="D9160" s="312"/>
      <c r="E9160" s="312"/>
      <c r="F9160" s="173">
        <f>F9158+G9153</f>
        <v>109.72999999999999</v>
      </c>
      <c r="G9160" s="144"/>
    </row>
    <row r="9161" spans="1:7" ht="12.75" customHeight="1" x14ac:dyDescent="0.2">
      <c r="A9161" s="312" t="s">
        <v>4742</v>
      </c>
      <c r="B9161" s="312"/>
      <c r="C9161" s="312"/>
      <c r="D9161" s="312"/>
      <c r="E9161" s="313"/>
      <c r="F9161" s="180">
        <f>TRUNC('compos apresentar'!F9160*bdi!$D$19,2)</f>
        <v>22.31</v>
      </c>
      <c r="G9161" s="144"/>
    </row>
    <row r="9162" spans="1:7" x14ac:dyDescent="0.2">
      <c r="A9162" s="312" t="s">
        <v>4123</v>
      </c>
      <c r="B9162" s="312"/>
      <c r="C9162" s="312"/>
      <c r="D9162" s="312"/>
      <c r="E9162" s="312"/>
      <c r="F9162" s="179">
        <f>SUM(F9160:F9161)</f>
        <v>132.04</v>
      </c>
      <c r="G9162" s="144"/>
    </row>
    <row r="9163" spans="1:7" x14ac:dyDescent="0.2">
      <c r="A9163" s="178"/>
      <c r="B9163" s="178"/>
      <c r="C9163" s="178"/>
      <c r="D9163" s="178"/>
      <c r="E9163" s="178"/>
      <c r="F9163" s="178"/>
      <c r="G9163" s="144"/>
    </row>
    <row r="9164" spans="1:7" x14ac:dyDescent="0.2">
      <c r="A9164" s="178"/>
      <c r="B9164" s="178"/>
      <c r="C9164" s="178"/>
      <c r="D9164" s="178"/>
      <c r="E9164" s="178"/>
      <c r="F9164" s="178"/>
      <c r="G9164" s="144"/>
    </row>
    <row r="9165" spans="1:7" ht="21" x14ac:dyDescent="0.2">
      <c r="A9165" s="314" t="s">
        <v>4310</v>
      </c>
      <c r="B9165" s="314"/>
      <c r="C9165" s="314"/>
      <c r="D9165" s="314"/>
      <c r="E9165" s="314"/>
      <c r="F9165" s="314"/>
      <c r="G9165" s="175" t="s">
        <v>4155</v>
      </c>
    </row>
    <row r="9166" spans="1:7" x14ac:dyDescent="0.2">
      <c r="G9166" s="144"/>
    </row>
    <row r="9167" spans="1:7" ht="21" x14ac:dyDescent="0.2">
      <c r="A9167" s="175" t="s">
        <v>4118</v>
      </c>
      <c r="B9167" s="174" t="s">
        <v>4117</v>
      </c>
      <c r="C9167" s="171" t="s">
        <v>4114</v>
      </c>
      <c r="D9167" s="171" t="s">
        <v>4113</v>
      </c>
      <c r="E9167" s="171" t="s">
        <v>4112</v>
      </c>
      <c r="F9167" s="182" t="s">
        <v>4116</v>
      </c>
      <c r="G9167" s="181" t="s">
        <v>4115</v>
      </c>
    </row>
    <row r="9168" spans="1:7" x14ac:dyDescent="0.2">
      <c r="A9168" s="162">
        <v>11</v>
      </c>
      <c r="B9168" s="128" t="s">
        <v>4146</v>
      </c>
      <c r="C9168" s="152">
        <v>8.56</v>
      </c>
      <c r="D9168" s="152">
        <v>18.649999999999999</v>
      </c>
      <c r="E9168" s="83">
        <v>117.99</v>
      </c>
      <c r="F9168" s="127">
        <v>1.159</v>
      </c>
      <c r="G9168" s="161">
        <f>TRUNC(F9168*D9168,2)</f>
        <v>21.61</v>
      </c>
    </row>
    <row r="9169" spans="1:7" x14ac:dyDescent="0.2">
      <c r="A9169" s="149">
        <v>8</v>
      </c>
      <c r="B9169" s="138" t="s">
        <v>4141</v>
      </c>
      <c r="C9169" s="152">
        <v>5.65</v>
      </c>
      <c r="D9169" s="152">
        <v>12.31</v>
      </c>
      <c r="E9169" s="83">
        <v>117.99</v>
      </c>
      <c r="F9169" s="137">
        <v>1.153</v>
      </c>
      <c r="G9169" s="161">
        <f>TRUNC(F9169*D9169,2)</f>
        <v>14.19</v>
      </c>
    </row>
    <row r="9170" spans="1:7" x14ac:dyDescent="0.2">
      <c r="A9170" s="311" t="s">
        <v>4138</v>
      </c>
      <c r="B9170" s="311"/>
      <c r="C9170" s="311"/>
      <c r="D9170" s="311"/>
      <c r="E9170" s="311"/>
      <c r="F9170" s="311"/>
      <c r="G9170" s="155">
        <f>SUM(G9168:G9169)</f>
        <v>35.799999999999997</v>
      </c>
    </row>
    <row r="9171" spans="1:7" x14ac:dyDescent="0.2">
      <c r="G9171" s="144"/>
    </row>
    <row r="9172" spans="1:7" ht="21" x14ac:dyDescent="0.2">
      <c r="A9172" s="175" t="s">
        <v>4118</v>
      </c>
      <c r="B9172" s="174" t="s">
        <v>4130</v>
      </c>
      <c r="C9172" s="171" t="s">
        <v>4129</v>
      </c>
      <c r="D9172" s="171" t="s">
        <v>4128</v>
      </c>
      <c r="E9172" s="171" t="s">
        <v>4116</v>
      </c>
      <c r="F9172" s="173" t="s">
        <v>4127</v>
      </c>
      <c r="G9172" s="144"/>
    </row>
    <row r="9173" spans="1:7" x14ac:dyDescent="0.2">
      <c r="A9173" s="129" t="s">
        <v>3759</v>
      </c>
      <c r="B9173" s="128" t="s">
        <v>3758</v>
      </c>
      <c r="C9173" s="127" t="s">
        <v>3287</v>
      </c>
      <c r="D9173" s="127">
        <v>229.82</v>
      </c>
      <c r="E9173" s="140">
        <v>1</v>
      </c>
      <c r="F9173" s="127">
        <f>TRUNC(E9173*D9173,2)</f>
        <v>229.82</v>
      </c>
      <c r="G9173" s="144"/>
    </row>
    <row r="9174" spans="1:7" x14ac:dyDescent="0.2">
      <c r="A9174" s="139" t="s">
        <v>4154</v>
      </c>
      <c r="B9174" s="138" t="s">
        <v>4153</v>
      </c>
      <c r="C9174" s="137" t="s">
        <v>3290</v>
      </c>
      <c r="D9174" s="137">
        <v>0.38</v>
      </c>
      <c r="E9174" s="136">
        <v>2.89</v>
      </c>
      <c r="F9174" s="127">
        <f>TRUNC(E9174*D9174,2)</f>
        <v>1.0900000000000001</v>
      </c>
      <c r="G9174" s="144"/>
    </row>
    <row r="9175" spans="1:7" x14ac:dyDescent="0.2">
      <c r="A9175" s="311" t="s">
        <v>4125</v>
      </c>
      <c r="B9175" s="311"/>
      <c r="C9175" s="311"/>
      <c r="D9175" s="311"/>
      <c r="E9175" s="311"/>
      <c r="F9175" s="165">
        <f>SUM(F9173:F9174)</f>
        <v>230.91</v>
      </c>
      <c r="G9175" s="144"/>
    </row>
    <row r="9176" spans="1:7" x14ac:dyDescent="0.2">
      <c r="G9176" s="144"/>
    </row>
    <row r="9177" spans="1:7" x14ac:dyDescent="0.2">
      <c r="A9177" s="312" t="s">
        <v>4124</v>
      </c>
      <c r="B9177" s="312"/>
      <c r="C9177" s="312"/>
      <c r="D9177" s="312"/>
      <c r="E9177" s="312"/>
      <c r="F9177" s="173">
        <f>F9175+G9170</f>
        <v>266.70999999999998</v>
      </c>
      <c r="G9177" s="144"/>
    </row>
    <row r="9178" spans="1:7" ht="12.75" customHeight="1" x14ac:dyDescent="0.2">
      <c r="A9178" s="312" t="s">
        <v>4742</v>
      </c>
      <c r="B9178" s="312"/>
      <c r="C9178" s="312"/>
      <c r="D9178" s="312"/>
      <c r="E9178" s="313"/>
      <c r="F9178" s="180">
        <f>TRUNC('compos apresentar'!F9177*bdi!$D$19,2)</f>
        <v>54.24</v>
      </c>
      <c r="G9178" s="144"/>
    </row>
    <row r="9179" spans="1:7" x14ac:dyDescent="0.2">
      <c r="A9179" s="312" t="s">
        <v>4123</v>
      </c>
      <c r="B9179" s="312"/>
      <c r="C9179" s="312"/>
      <c r="D9179" s="312"/>
      <c r="E9179" s="312"/>
      <c r="F9179" s="179">
        <f>SUM(F9177:F9178)</f>
        <v>320.95</v>
      </c>
      <c r="G9179" s="144"/>
    </row>
    <row r="9180" spans="1:7" x14ac:dyDescent="0.2">
      <c r="A9180" s="178"/>
      <c r="B9180" s="178"/>
      <c r="C9180" s="178"/>
      <c r="D9180" s="178"/>
      <c r="E9180" s="178"/>
      <c r="F9180" s="178"/>
      <c r="G9180" s="144"/>
    </row>
    <row r="9181" spans="1:7" ht="21" x14ac:dyDescent="0.2">
      <c r="A9181" s="314" t="s">
        <v>4309</v>
      </c>
      <c r="B9181" s="314"/>
      <c r="C9181" s="314"/>
      <c r="D9181" s="314"/>
      <c r="E9181" s="314"/>
      <c r="F9181" s="314"/>
      <c r="G9181" s="175" t="s">
        <v>4155</v>
      </c>
    </row>
    <row r="9182" spans="1:7" x14ac:dyDescent="0.2">
      <c r="G9182" s="144"/>
    </row>
    <row r="9183" spans="1:7" ht="21" x14ac:dyDescent="0.2">
      <c r="A9183" s="175" t="s">
        <v>4118</v>
      </c>
      <c r="B9183" s="174" t="s">
        <v>4117</v>
      </c>
      <c r="C9183" s="171" t="s">
        <v>4114</v>
      </c>
      <c r="D9183" s="171" t="s">
        <v>4113</v>
      </c>
      <c r="E9183" s="171" t="s">
        <v>4112</v>
      </c>
      <c r="F9183" s="182" t="s">
        <v>4116</v>
      </c>
      <c r="G9183" s="181" t="s">
        <v>4115</v>
      </c>
    </row>
    <row r="9184" spans="1:7" x14ac:dyDescent="0.2">
      <c r="A9184" s="162">
        <v>11</v>
      </c>
      <c r="B9184" s="128" t="s">
        <v>4146</v>
      </c>
      <c r="C9184" s="152">
        <v>8.56</v>
      </c>
      <c r="D9184" s="152">
        <v>18.649999999999999</v>
      </c>
      <c r="E9184" s="83">
        <v>117.99</v>
      </c>
      <c r="F9184" s="127">
        <v>1.159</v>
      </c>
      <c r="G9184" s="161">
        <f>TRUNC(F9184*D9184,2)</f>
        <v>21.61</v>
      </c>
    </row>
    <row r="9185" spans="1:7" x14ac:dyDescent="0.2">
      <c r="A9185" s="149">
        <v>8</v>
      </c>
      <c r="B9185" s="138" t="s">
        <v>4141</v>
      </c>
      <c r="C9185" s="152">
        <v>5.65</v>
      </c>
      <c r="D9185" s="152">
        <v>12.31</v>
      </c>
      <c r="E9185" s="83">
        <v>117.99</v>
      </c>
      <c r="F9185" s="137">
        <v>1.153</v>
      </c>
      <c r="G9185" s="161">
        <f>TRUNC(F9185*D9185,2)</f>
        <v>14.19</v>
      </c>
    </row>
    <row r="9186" spans="1:7" x14ac:dyDescent="0.2">
      <c r="A9186" s="311" t="s">
        <v>4138</v>
      </c>
      <c r="B9186" s="311"/>
      <c r="C9186" s="311"/>
      <c r="D9186" s="311"/>
      <c r="E9186" s="311"/>
      <c r="F9186" s="311"/>
      <c r="G9186" s="155">
        <f>SUM(G9184:G9185)</f>
        <v>35.799999999999997</v>
      </c>
    </row>
    <row r="9187" spans="1:7" x14ac:dyDescent="0.2">
      <c r="G9187" s="144"/>
    </row>
    <row r="9188" spans="1:7" ht="21" x14ac:dyDescent="0.2">
      <c r="A9188" s="175" t="s">
        <v>4118</v>
      </c>
      <c r="B9188" s="174" t="s">
        <v>4130</v>
      </c>
      <c r="C9188" s="171" t="s">
        <v>4129</v>
      </c>
      <c r="D9188" s="171" t="s">
        <v>4128</v>
      </c>
      <c r="E9188" s="171" t="s">
        <v>4116</v>
      </c>
      <c r="F9188" s="173" t="s">
        <v>4127</v>
      </c>
      <c r="G9188" s="144"/>
    </row>
    <row r="9189" spans="1:7" x14ac:dyDescent="0.2">
      <c r="A9189" s="129" t="s">
        <v>4308</v>
      </c>
      <c r="B9189" s="128" t="s">
        <v>1548</v>
      </c>
      <c r="C9189" s="127" t="s">
        <v>3287</v>
      </c>
      <c r="D9189" s="127">
        <v>275.33</v>
      </c>
      <c r="E9189" s="140">
        <v>1</v>
      </c>
      <c r="F9189" s="127">
        <f>TRUNC(E9189*D9189,2)</f>
        <v>275.33</v>
      </c>
      <c r="G9189" s="144"/>
    </row>
    <row r="9190" spans="1:7" x14ac:dyDescent="0.2">
      <c r="A9190" s="139" t="s">
        <v>4154</v>
      </c>
      <c r="B9190" s="138" t="s">
        <v>4153</v>
      </c>
      <c r="C9190" s="137" t="s">
        <v>3290</v>
      </c>
      <c r="D9190" s="137">
        <v>0.38</v>
      </c>
      <c r="E9190" s="136">
        <v>3.2</v>
      </c>
      <c r="F9190" s="127">
        <f>TRUNC(E9190*D9190,2)</f>
        <v>1.21</v>
      </c>
      <c r="G9190" s="144"/>
    </row>
    <row r="9191" spans="1:7" x14ac:dyDescent="0.2">
      <c r="A9191" s="311" t="s">
        <v>4125</v>
      </c>
      <c r="B9191" s="311"/>
      <c r="C9191" s="311"/>
      <c r="D9191" s="311"/>
      <c r="E9191" s="311"/>
      <c r="F9191" s="165">
        <f>SUM(F9189:F9190)</f>
        <v>276.53999999999996</v>
      </c>
      <c r="G9191" s="144"/>
    </row>
    <row r="9192" spans="1:7" x14ac:dyDescent="0.2">
      <c r="G9192" s="144"/>
    </row>
    <row r="9193" spans="1:7" x14ac:dyDescent="0.2">
      <c r="A9193" s="312" t="s">
        <v>4124</v>
      </c>
      <c r="B9193" s="312"/>
      <c r="C9193" s="312"/>
      <c r="D9193" s="312"/>
      <c r="E9193" s="312"/>
      <c r="F9193" s="173">
        <f>F9191+G9186</f>
        <v>312.33999999999997</v>
      </c>
      <c r="G9193" s="144"/>
    </row>
    <row r="9194" spans="1:7" ht="12.75" customHeight="1" x14ac:dyDescent="0.2">
      <c r="A9194" s="312" t="s">
        <v>4742</v>
      </c>
      <c r="B9194" s="312"/>
      <c r="C9194" s="312"/>
      <c r="D9194" s="312"/>
      <c r="E9194" s="313"/>
      <c r="F9194" s="180">
        <f>TRUNC('compos apresentar'!F9193*bdi!$D$19,2)</f>
        <v>63.52</v>
      </c>
      <c r="G9194" s="144"/>
    </row>
    <row r="9195" spans="1:7" x14ac:dyDescent="0.2">
      <c r="A9195" s="312" t="s">
        <v>4123</v>
      </c>
      <c r="B9195" s="312"/>
      <c r="C9195" s="312"/>
      <c r="D9195" s="312"/>
      <c r="E9195" s="312"/>
      <c r="F9195" s="179">
        <f>SUM(F9193:F9194)</f>
        <v>375.85999999999996</v>
      </c>
      <c r="G9195" s="144"/>
    </row>
    <row r="9196" spans="1:7" x14ac:dyDescent="0.2">
      <c r="A9196" s="178"/>
      <c r="B9196" s="178"/>
      <c r="C9196" s="178"/>
      <c r="D9196" s="178"/>
      <c r="E9196" s="178"/>
      <c r="F9196" s="178"/>
      <c r="G9196" s="144"/>
    </row>
    <row r="9197" spans="1:7" ht="21" x14ac:dyDescent="0.2">
      <c r="A9197" s="314" t="s">
        <v>5158</v>
      </c>
      <c r="B9197" s="314"/>
      <c r="C9197" s="314"/>
      <c r="D9197" s="314"/>
      <c r="E9197" s="314"/>
      <c r="F9197" s="314"/>
      <c r="G9197" s="175" t="s">
        <v>4155</v>
      </c>
    </row>
    <row r="9198" spans="1:7" x14ac:dyDescent="0.2">
      <c r="G9198" s="144"/>
    </row>
    <row r="9199" spans="1:7" ht="21" x14ac:dyDescent="0.2">
      <c r="A9199" s="175" t="s">
        <v>4118</v>
      </c>
      <c r="B9199" s="174" t="s">
        <v>4117</v>
      </c>
      <c r="C9199" s="171" t="s">
        <v>4114</v>
      </c>
      <c r="D9199" s="171" t="s">
        <v>4113</v>
      </c>
      <c r="E9199" s="171" t="s">
        <v>4112</v>
      </c>
      <c r="F9199" s="182" t="s">
        <v>4116</v>
      </c>
      <c r="G9199" s="181" t="s">
        <v>4115</v>
      </c>
    </row>
    <row r="9200" spans="1:7" x14ac:dyDescent="0.2">
      <c r="A9200" s="162">
        <v>11</v>
      </c>
      <c r="B9200" s="128" t="s">
        <v>4146</v>
      </c>
      <c r="C9200" s="152">
        <v>8.56</v>
      </c>
      <c r="D9200" s="152">
        <v>18.649999999999999</v>
      </c>
      <c r="E9200" s="83">
        <v>117.99</v>
      </c>
      <c r="F9200" s="127">
        <v>0.3755</v>
      </c>
      <c r="G9200" s="161">
        <f>TRUNC(F9200*D9200,2)</f>
        <v>7</v>
      </c>
    </row>
    <row r="9201" spans="1:7" x14ac:dyDescent="0.2">
      <c r="A9201" s="149">
        <v>8</v>
      </c>
      <c r="B9201" s="138" t="s">
        <v>4141</v>
      </c>
      <c r="C9201" s="152">
        <v>5.65</v>
      </c>
      <c r="D9201" s="152">
        <v>12.31</v>
      </c>
      <c r="E9201" s="83">
        <v>117.99</v>
      </c>
      <c r="F9201" s="137">
        <v>0.375</v>
      </c>
      <c r="G9201" s="161">
        <f>TRUNC(F9201*D9201,2)</f>
        <v>4.6100000000000003</v>
      </c>
    </row>
    <row r="9202" spans="1:7" x14ac:dyDescent="0.2">
      <c r="A9202" s="311" t="s">
        <v>4138</v>
      </c>
      <c r="B9202" s="311"/>
      <c r="C9202" s="311"/>
      <c r="D9202" s="311"/>
      <c r="E9202" s="311"/>
      <c r="F9202" s="311"/>
      <c r="G9202" s="155">
        <f>SUM(G9200:G9201)</f>
        <v>11.61</v>
      </c>
    </row>
    <row r="9203" spans="1:7" x14ac:dyDescent="0.2">
      <c r="G9203" s="144"/>
    </row>
    <row r="9204" spans="1:7" ht="21" x14ac:dyDescent="0.2">
      <c r="A9204" s="175" t="s">
        <v>4118</v>
      </c>
      <c r="B9204" s="174" t="s">
        <v>4130</v>
      </c>
      <c r="C9204" s="171" t="s">
        <v>4129</v>
      </c>
      <c r="D9204" s="171" t="s">
        <v>4128</v>
      </c>
      <c r="E9204" s="171" t="s">
        <v>4116</v>
      </c>
      <c r="F9204" s="173" t="s">
        <v>4127</v>
      </c>
      <c r="G9204" s="144"/>
    </row>
    <row r="9205" spans="1:7" ht="33.75" x14ac:dyDescent="0.2">
      <c r="A9205" s="129">
        <v>6015</v>
      </c>
      <c r="B9205" s="128" t="s">
        <v>5159</v>
      </c>
      <c r="C9205" s="127" t="s">
        <v>3287</v>
      </c>
      <c r="D9205" s="127">
        <v>137.46</v>
      </c>
      <c r="E9205" s="140">
        <v>1</v>
      </c>
      <c r="F9205" s="127">
        <f>TRUNC(E9205*D9205,2)</f>
        <v>137.46</v>
      </c>
      <c r="G9205" s="144"/>
    </row>
    <row r="9206" spans="1:7" x14ac:dyDescent="0.2">
      <c r="A9206" s="139" t="s">
        <v>4154</v>
      </c>
      <c r="B9206" s="138" t="s">
        <v>4153</v>
      </c>
      <c r="C9206" s="137" t="s">
        <v>3290</v>
      </c>
      <c r="D9206" s="137">
        <v>0.38</v>
      </c>
      <c r="E9206" s="136">
        <v>3.2</v>
      </c>
      <c r="F9206" s="127">
        <f>TRUNC(E9206*D9206,2)</f>
        <v>1.21</v>
      </c>
      <c r="G9206" s="144"/>
    </row>
    <row r="9207" spans="1:7" x14ac:dyDescent="0.2">
      <c r="A9207" s="311" t="s">
        <v>4125</v>
      </c>
      <c r="B9207" s="311"/>
      <c r="C9207" s="311"/>
      <c r="D9207" s="311"/>
      <c r="E9207" s="311"/>
      <c r="F9207" s="165">
        <f>SUM(F9205:F9206)</f>
        <v>138.67000000000002</v>
      </c>
      <c r="G9207" s="144"/>
    </row>
    <row r="9208" spans="1:7" x14ac:dyDescent="0.2">
      <c r="G9208" s="144"/>
    </row>
    <row r="9209" spans="1:7" x14ac:dyDescent="0.2">
      <c r="A9209" s="312" t="s">
        <v>4124</v>
      </c>
      <c r="B9209" s="312"/>
      <c r="C9209" s="312"/>
      <c r="D9209" s="312"/>
      <c r="E9209" s="312"/>
      <c r="F9209" s="173">
        <f>F9207+G9202</f>
        <v>150.28000000000003</v>
      </c>
      <c r="G9209" s="144"/>
    </row>
    <row r="9210" spans="1:7" x14ac:dyDescent="0.2">
      <c r="A9210" s="312" t="s">
        <v>4742</v>
      </c>
      <c r="B9210" s="312"/>
      <c r="C9210" s="312"/>
      <c r="D9210" s="312"/>
      <c r="E9210" s="313"/>
      <c r="F9210" s="180">
        <f>TRUNC('compos apresentar'!F9209*bdi!$D$19,2)</f>
        <v>30.56</v>
      </c>
      <c r="G9210" s="144"/>
    </row>
    <row r="9211" spans="1:7" x14ac:dyDescent="0.2">
      <c r="A9211" s="312" t="s">
        <v>4123</v>
      </c>
      <c r="B9211" s="312"/>
      <c r="C9211" s="312"/>
      <c r="D9211" s="312"/>
      <c r="E9211" s="312"/>
      <c r="F9211" s="179">
        <f>SUM(F9209:F9210)</f>
        <v>180.84000000000003</v>
      </c>
      <c r="G9211" s="144"/>
    </row>
    <row r="9212" spans="1:7" x14ac:dyDescent="0.2">
      <c r="A9212" s="178"/>
      <c r="B9212" s="178"/>
      <c r="C9212" s="178"/>
      <c r="D9212" s="178"/>
      <c r="E9212" s="178"/>
      <c r="F9212" s="178"/>
      <c r="G9212" s="144"/>
    </row>
    <row r="9213" spans="1:7" ht="21" x14ac:dyDescent="0.2">
      <c r="A9213" s="314" t="s">
        <v>5160</v>
      </c>
      <c r="B9213" s="314"/>
      <c r="C9213" s="314"/>
      <c r="D9213" s="314"/>
      <c r="E9213" s="314"/>
      <c r="F9213" s="314"/>
      <c r="G9213" s="175" t="s">
        <v>4155</v>
      </c>
    </row>
    <row r="9214" spans="1:7" x14ac:dyDescent="0.2">
      <c r="G9214" s="144"/>
    </row>
    <row r="9215" spans="1:7" ht="21" x14ac:dyDescent="0.2">
      <c r="A9215" s="175" t="s">
        <v>4118</v>
      </c>
      <c r="B9215" s="174" t="s">
        <v>4117</v>
      </c>
      <c r="C9215" s="171" t="s">
        <v>4114</v>
      </c>
      <c r="D9215" s="171" t="s">
        <v>4113</v>
      </c>
      <c r="E9215" s="171" t="s">
        <v>4112</v>
      </c>
      <c r="F9215" s="182" t="s">
        <v>4116</v>
      </c>
      <c r="G9215" s="181" t="s">
        <v>4115</v>
      </c>
    </row>
    <row r="9216" spans="1:7" x14ac:dyDescent="0.2">
      <c r="A9216" s="162">
        <v>11</v>
      </c>
      <c r="B9216" s="128" t="s">
        <v>4146</v>
      </c>
      <c r="C9216" s="152">
        <v>8.56</v>
      </c>
      <c r="D9216" s="152">
        <v>18.649999999999999</v>
      </c>
      <c r="E9216" s="83">
        <v>117.99</v>
      </c>
      <c r="F9216" s="127">
        <v>0.26</v>
      </c>
      <c r="G9216" s="161">
        <f>TRUNC(F9216*D9216,2)</f>
        <v>4.84</v>
      </c>
    </row>
    <row r="9217" spans="1:7" x14ac:dyDescent="0.2">
      <c r="A9217" s="149">
        <v>8</v>
      </c>
      <c r="B9217" s="138" t="s">
        <v>4141</v>
      </c>
      <c r="C9217" s="152">
        <v>5.65</v>
      </c>
      <c r="D9217" s="152">
        <v>12.31</v>
      </c>
      <c r="E9217" s="83">
        <v>117.99</v>
      </c>
      <c r="F9217" s="137">
        <v>0.26</v>
      </c>
      <c r="G9217" s="161">
        <f>TRUNC(F9217*D9217,2)</f>
        <v>3.2</v>
      </c>
    </row>
    <row r="9218" spans="1:7" x14ac:dyDescent="0.2">
      <c r="A9218" s="311" t="s">
        <v>4138</v>
      </c>
      <c r="B9218" s="311"/>
      <c r="C9218" s="311"/>
      <c r="D9218" s="311"/>
      <c r="E9218" s="311"/>
      <c r="F9218" s="311"/>
      <c r="G9218" s="155">
        <f>SUM(G9216:G9217)</f>
        <v>8.0399999999999991</v>
      </c>
    </row>
    <row r="9219" spans="1:7" x14ac:dyDescent="0.2">
      <c r="G9219" s="144"/>
    </row>
    <row r="9220" spans="1:7" ht="21" x14ac:dyDescent="0.2">
      <c r="A9220" s="175" t="s">
        <v>4118</v>
      </c>
      <c r="B9220" s="174" t="s">
        <v>4130</v>
      </c>
      <c r="C9220" s="171" t="s">
        <v>4129</v>
      </c>
      <c r="D9220" s="171" t="s">
        <v>4128</v>
      </c>
      <c r="E9220" s="171" t="s">
        <v>4116</v>
      </c>
      <c r="F9220" s="173" t="s">
        <v>4127</v>
      </c>
      <c r="G9220" s="144"/>
    </row>
    <row r="9221" spans="1:7" ht="33.75" x14ac:dyDescent="0.2">
      <c r="A9221" s="129">
        <v>6013</v>
      </c>
      <c r="B9221" s="128" t="s">
        <v>3757</v>
      </c>
      <c r="C9221" s="127" t="s">
        <v>3287</v>
      </c>
      <c r="D9221" s="127">
        <v>94.16</v>
      </c>
      <c r="E9221" s="140">
        <v>1</v>
      </c>
      <c r="F9221" s="127">
        <f>TRUNC(E9221*D9221,2)</f>
        <v>94.16</v>
      </c>
      <c r="G9221" s="144"/>
    </row>
    <row r="9222" spans="1:7" x14ac:dyDescent="0.2">
      <c r="A9222" s="139" t="s">
        <v>4154</v>
      </c>
      <c r="B9222" s="138" t="s">
        <v>4153</v>
      </c>
      <c r="C9222" s="137" t="s">
        <v>3290</v>
      </c>
      <c r="D9222" s="137">
        <v>0.38</v>
      </c>
      <c r="E9222" s="136">
        <v>3.2</v>
      </c>
      <c r="F9222" s="127">
        <f>TRUNC(E9222*D9222,2)</f>
        <v>1.21</v>
      </c>
      <c r="G9222" s="144"/>
    </row>
    <row r="9223" spans="1:7" x14ac:dyDescent="0.2">
      <c r="A9223" s="311" t="s">
        <v>4125</v>
      </c>
      <c r="B9223" s="311"/>
      <c r="C9223" s="311"/>
      <c r="D9223" s="311"/>
      <c r="E9223" s="311"/>
      <c r="F9223" s="165">
        <f>SUM(F9221:F9222)</f>
        <v>95.36999999999999</v>
      </c>
      <c r="G9223" s="144"/>
    </row>
    <row r="9224" spans="1:7" x14ac:dyDescent="0.2">
      <c r="G9224" s="144"/>
    </row>
    <row r="9225" spans="1:7" x14ac:dyDescent="0.2">
      <c r="A9225" s="312" t="s">
        <v>4124</v>
      </c>
      <c r="B9225" s="312"/>
      <c r="C9225" s="312"/>
      <c r="D9225" s="312"/>
      <c r="E9225" s="312"/>
      <c r="F9225" s="173">
        <f>F9223+G9218</f>
        <v>103.41</v>
      </c>
      <c r="G9225" s="144"/>
    </row>
    <row r="9226" spans="1:7" x14ac:dyDescent="0.2">
      <c r="A9226" s="312" t="s">
        <v>4742</v>
      </c>
      <c r="B9226" s="312"/>
      <c r="C9226" s="312"/>
      <c r="D9226" s="312"/>
      <c r="E9226" s="313"/>
      <c r="F9226" s="180">
        <f>TRUNC('compos apresentar'!F9225*bdi!$D$19,2)</f>
        <v>21.03</v>
      </c>
      <c r="G9226" s="144"/>
    </row>
    <row r="9227" spans="1:7" x14ac:dyDescent="0.2">
      <c r="A9227" s="312" t="s">
        <v>4123</v>
      </c>
      <c r="B9227" s="312"/>
      <c r="C9227" s="312"/>
      <c r="D9227" s="312"/>
      <c r="E9227" s="312"/>
      <c r="F9227" s="179">
        <f>SUM(F9225:F9226)</f>
        <v>124.44</v>
      </c>
      <c r="G9227" s="144"/>
    </row>
    <row r="9228" spans="1:7" x14ac:dyDescent="0.2">
      <c r="A9228" s="178"/>
      <c r="B9228" s="178"/>
      <c r="C9228" s="178"/>
      <c r="D9228" s="178"/>
      <c r="E9228" s="178"/>
      <c r="F9228" s="178"/>
      <c r="G9228" s="144"/>
    </row>
    <row r="9229" spans="1:7" ht="21" x14ac:dyDescent="0.2">
      <c r="A9229" s="314" t="s">
        <v>5161</v>
      </c>
      <c r="B9229" s="314"/>
      <c r="C9229" s="314"/>
      <c r="D9229" s="314"/>
      <c r="E9229" s="314"/>
      <c r="F9229" s="314"/>
      <c r="G9229" s="175" t="s">
        <v>4155</v>
      </c>
    </row>
    <row r="9230" spans="1:7" x14ac:dyDescent="0.2">
      <c r="G9230" s="144"/>
    </row>
    <row r="9231" spans="1:7" ht="21" x14ac:dyDescent="0.2">
      <c r="A9231" s="175" t="s">
        <v>4118</v>
      </c>
      <c r="B9231" s="174" t="s">
        <v>4117</v>
      </c>
      <c r="C9231" s="171" t="s">
        <v>4114</v>
      </c>
      <c r="D9231" s="171" t="s">
        <v>4113</v>
      </c>
      <c r="E9231" s="171" t="s">
        <v>4112</v>
      </c>
      <c r="F9231" s="182" t="s">
        <v>4116</v>
      </c>
      <c r="G9231" s="181" t="s">
        <v>4115</v>
      </c>
    </row>
    <row r="9232" spans="1:7" x14ac:dyDescent="0.2">
      <c r="A9232" s="162">
        <v>11</v>
      </c>
      <c r="B9232" s="128" t="s">
        <v>4146</v>
      </c>
      <c r="C9232" s="152">
        <v>8.56</v>
      </c>
      <c r="D9232" s="152">
        <v>18.649999999999999</v>
      </c>
      <c r="E9232" s="83">
        <v>117.99</v>
      </c>
      <c r="F9232" s="127">
        <v>0.222</v>
      </c>
      <c r="G9232" s="161">
        <f>TRUNC(F9232*D9232,2)</f>
        <v>4.1399999999999997</v>
      </c>
    </row>
    <row r="9233" spans="1:7" x14ac:dyDescent="0.2">
      <c r="A9233" s="149">
        <v>8</v>
      </c>
      <c r="B9233" s="138" t="s">
        <v>4141</v>
      </c>
      <c r="C9233" s="152">
        <v>5.65</v>
      </c>
      <c r="D9233" s="152">
        <v>12.31</v>
      </c>
      <c r="E9233" s="83">
        <v>117.99</v>
      </c>
      <c r="F9233" s="137">
        <v>0.221</v>
      </c>
      <c r="G9233" s="161">
        <f>TRUNC(F9233*D9233,2)</f>
        <v>2.72</v>
      </c>
    </row>
    <row r="9234" spans="1:7" x14ac:dyDescent="0.2">
      <c r="A9234" s="311" t="s">
        <v>4138</v>
      </c>
      <c r="B9234" s="311"/>
      <c r="C9234" s="311"/>
      <c r="D9234" s="311"/>
      <c r="E9234" s="311"/>
      <c r="F9234" s="311"/>
      <c r="G9234" s="155">
        <f>SUM(G9232:G9233)</f>
        <v>6.8599999999999994</v>
      </c>
    </row>
    <row r="9235" spans="1:7" x14ac:dyDescent="0.2">
      <c r="G9235" s="144"/>
    </row>
    <row r="9236" spans="1:7" ht="21" x14ac:dyDescent="0.2">
      <c r="A9236" s="175" t="s">
        <v>4118</v>
      </c>
      <c r="B9236" s="174" t="s">
        <v>4130</v>
      </c>
      <c r="C9236" s="171" t="s">
        <v>4129</v>
      </c>
      <c r="D9236" s="171" t="s">
        <v>4128</v>
      </c>
      <c r="E9236" s="171" t="s">
        <v>4116</v>
      </c>
      <c r="F9236" s="173" t="s">
        <v>4127</v>
      </c>
      <c r="G9236" s="144"/>
    </row>
    <row r="9237" spans="1:7" ht="33.75" x14ac:dyDescent="0.2">
      <c r="A9237" s="129">
        <v>6005</v>
      </c>
      <c r="B9237" s="128" t="s">
        <v>3756</v>
      </c>
      <c r="C9237" s="127" t="s">
        <v>3287</v>
      </c>
      <c r="D9237" s="127">
        <v>76.78</v>
      </c>
      <c r="E9237" s="140">
        <v>1</v>
      </c>
      <c r="F9237" s="127">
        <f>TRUNC(E9237*D9237,2)</f>
        <v>76.78</v>
      </c>
      <c r="G9237" s="144"/>
    </row>
    <row r="9238" spans="1:7" x14ac:dyDescent="0.2">
      <c r="A9238" s="139" t="s">
        <v>4154</v>
      </c>
      <c r="B9238" s="138" t="s">
        <v>4153</v>
      </c>
      <c r="C9238" s="137" t="s">
        <v>3290</v>
      </c>
      <c r="D9238" s="137">
        <v>0.38</v>
      </c>
      <c r="E9238" s="136">
        <v>3.2</v>
      </c>
      <c r="F9238" s="127">
        <f>TRUNC(E9238*D9238,2)</f>
        <v>1.21</v>
      </c>
      <c r="G9238" s="144"/>
    </row>
    <row r="9239" spans="1:7" x14ac:dyDescent="0.2">
      <c r="A9239" s="311" t="s">
        <v>4125</v>
      </c>
      <c r="B9239" s="311"/>
      <c r="C9239" s="311"/>
      <c r="D9239" s="311"/>
      <c r="E9239" s="311"/>
      <c r="F9239" s="165">
        <f>SUM(F9237:F9238)</f>
        <v>77.989999999999995</v>
      </c>
      <c r="G9239" s="144"/>
    </row>
    <row r="9240" spans="1:7" x14ac:dyDescent="0.2">
      <c r="G9240" s="144"/>
    </row>
    <row r="9241" spans="1:7" x14ac:dyDescent="0.2">
      <c r="A9241" s="312" t="s">
        <v>4124</v>
      </c>
      <c r="B9241" s="312"/>
      <c r="C9241" s="312"/>
      <c r="D9241" s="312"/>
      <c r="E9241" s="312"/>
      <c r="F9241" s="173">
        <f>F9239+G9234</f>
        <v>84.85</v>
      </c>
      <c r="G9241" s="144"/>
    </row>
    <row r="9242" spans="1:7" x14ac:dyDescent="0.2">
      <c r="A9242" s="312" t="s">
        <v>4742</v>
      </c>
      <c r="B9242" s="312"/>
      <c r="C9242" s="312"/>
      <c r="D9242" s="312"/>
      <c r="E9242" s="313"/>
      <c r="F9242" s="180">
        <f>TRUNC('compos apresentar'!F9241*bdi!$D$19,2)</f>
        <v>17.25</v>
      </c>
      <c r="G9242" s="144"/>
    </row>
    <row r="9243" spans="1:7" x14ac:dyDescent="0.2">
      <c r="A9243" s="312" t="s">
        <v>4123</v>
      </c>
      <c r="B9243" s="312"/>
      <c r="C9243" s="312"/>
      <c r="D9243" s="312"/>
      <c r="E9243" s="312"/>
      <c r="F9243" s="179">
        <f>SUM(F9241:F9242)</f>
        <v>102.1</v>
      </c>
      <c r="G9243" s="144"/>
    </row>
    <row r="9244" spans="1:7" x14ac:dyDescent="0.2">
      <c r="A9244" s="178"/>
      <c r="B9244" s="178"/>
      <c r="C9244" s="178"/>
      <c r="D9244" s="178"/>
      <c r="E9244" s="178"/>
      <c r="F9244" s="178"/>
      <c r="G9244" s="144"/>
    </row>
    <row r="9245" spans="1:7" x14ac:dyDescent="0.2">
      <c r="A9245" s="178"/>
      <c r="B9245" s="178"/>
      <c r="C9245" s="178"/>
      <c r="D9245" s="178"/>
      <c r="E9245" s="178"/>
      <c r="F9245" s="178"/>
      <c r="G9245" s="144"/>
    </row>
    <row r="9246" spans="1:7" ht="28.15" customHeight="1" x14ac:dyDescent="0.2">
      <c r="A9246" s="314" t="s">
        <v>4307</v>
      </c>
      <c r="B9246" s="314"/>
      <c r="C9246" s="314"/>
      <c r="D9246" s="314"/>
      <c r="E9246" s="314"/>
      <c r="F9246" s="314"/>
      <c r="G9246" s="175" t="s">
        <v>4155</v>
      </c>
    </row>
    <row r="9247" spans="1:7" x14ac:dyDescent="0.2">
      <c r="G9247" s="144"/>
    </row>
    <row r="9248" spans="1:7" ht="21" x14ac:dyDescent="0.2">
      <c r="A9248" s="175" t="s">
        <v>4118</v>
      </c>
      <c r="B9248" s="174" t="s">
        <v>4117</v>
      </c>
      <c r="C9248" s="171" t="s">
        <v>4114</v>
      </c>
      <c r="D9248" s="171" t="s">
        <v>4113</v>
      </c>
      <c r="E9248" s="171" t="s">
        <v>4112</v>
      </c>
      <c r="F9248" s="182" t="s">
        <v>4116</v>
      </c>
      <c r="G9248" s="181" t="s">
        <v>4115</v>
      </c>
    </row>
    <row r="9249" spans="1:7" x14ac:dyDescent="0.2">
      <c r="A9249" s="162">
        <v>11</v>
      </c>
      <c r="B9249" s="128" t="s">
        <v>4146</v>
      </c>
      <c r="C9249" s="152">
        <v>8.56</v>
      </c>
      <c r="D9249" s="152">
        <v>18.649999999999999</v>
      </c>
      <c r="E9249" s="83">
        <v>117.99</v>
      </c>
      <c r="F9249" s="127">
        <v>0.61499999999999999</v>
      </c>
      <c r="G9249" s="161">
        <f>TRUNC(F9249*D9249,2)</f>
        <v>11.46</v>
      </c>
    </row>
    <row r="9250" spans="1:7" x14ac:dyDescent="0.2">
      <c r="A9250" s="149">
        <v>8</v>
      </c>
      <c r="B9250" s="138" t="s">
        <v>4141</v>
      </c>
      <c r="C9250" s="152">
        <v>5.65</v>
      </c>
      <c r="D9250" s="152">
        <v>12.31</v>
      </c>
      <c r="E9250" s="83">
        <v>117.99</v>
      </c>
      <c r="F9250" s="137">
        <v>0.61099999999999999</v>
      </c>
      <c r="G9250" s="161">
        <f>TRUNC(F9250*D9250,2)</f>
        <v>7.52</v>
      </c>
    </row>
    <row r="9251" spans="1:7" x14ac:dyDescent="0.2">
      <c r="A9251" s="311" t="s">
        <v>4138</v>
      </c>
      <c r="B9251" s="311"/>
      <c r="C9251" s="311"/>
      <c r="D9251" s="311"/>
      <c r="E9251" s="311"/>
      <c r="F9251" s="311"/>
      <c r="G9251" s="155">
        <f>SUM(G9249:G9250)</f>
        <v>18.98</v>
      </c>
    </row>
    <row r="9252" spans="1:7" x14ac:dyDescent="0.2">
      <c r="G9252" s="144"/>
    </row>
    <row r="9253" spans="1:7" ht="21" x14ac:dyDescent="0.2">
      <c r="A9253" s="175" t="s">
        <v>4118</v>
      </c>
      <c r="B9253" s="174" t="s">
        <v>4130</v>
      </c>
      <c r="C9253" s="171" t="s">
        <v>4129</v>
      </c>
      <c r="D9253" s="171" t="s">
        <v>4128</v>
      </c>
      <c r="E9253" s="171" t="s">
        <v>4116</v>
      </c>
      <c r="F9253" s="173" t="s">
        <v>4127</v>
      </c>
      <c r="G9253" s="144"/>
    </row>
    <row r="9254" spans="1:7" x14ac:dyDescent="0.2">
      <c r="A9254" s="129" t="s">
        <v>4306</v>
      </c>
      <c r="B9254" s="128" t="s">
        <v>4305</v>
      </c>
      <c r="C9254" s="127" t="s">
        <v>3287</v>
      </c>
      <c r="D9254" s="127">
        <v>91.76</v>
      </c>
      <c r="E9254" s="140">
        <v>1</v>
      </c>
      <c r="F9254" s="127">
        <f>TRUNC(E9254*D9254,2)</f>
        <v>91.76</v>
      </c>
      <c r="G9254" s="144"/>
    </row>
    <row r="9255" spans="1:7" x14ac:dyDescent="0.2">
      <c r="A9255" s="139" t="s">
        <v>4154</v>
      </c>
      <c r="B9255" s="138" t="s">
        <v>4153</v>
      </c>
      <c r="C9255" s="137" t="s">
        <v>3290</v>
      </c>
      <c r="D9255" s="137">
        <v>0.38</v>
      </c>
      <c r="E9255" s="136">
        <v>1.21</v>
      </c>
      <c r="F9255" s="127">
        <f>TRUNC(E9255*D9255,2)</f>
        <v>0.45</v>
      </c>
      <c r="G9255" s="144"/>
    </row>
    <row r="9256" spans="1:7" x14ac:dyDescent="0.2">
      <c r="A9256" s="311" t="s">
        <v>4125</v>
      </c>
      <c r="B9256" s="311"/>
      <c r="C9256" s="311"/>
      <c r="D9256" s="311"/>
      <c r="E9256" s="311"/>
      <c r="F9256" s="165">
        <f>SUM(F9254:F9255)</f>
        <v>92.210000000000008</v>
      </c>
      <c r="G9256" s="144"/>
    </row>
    <row r="9257" spans="1:7" x14ac:dyDescent="0.2">
      <c r="G9257" s="144"/>
    </row>
    <row r="9258" spans="1:7" x14ac:dyDescent="0.2">
      <c r="A9258" s="312" t="s">
        <v>4124</v>
      </c>
      <c r="B9258" s="312"/>
      <c r="C9258" s="312"/>
      <c r="D9258" s="312"/>
      <c r="E9258" s="312"/>
      <c r="F9258" s="173">
        <f>F9256+G9251</f>
        <v>111.19000000000001</v>
      </c>
      <c r="G9258" s="144"/>
    </row>
    <row r="9259" spans="1:7" ht="12.75" customHeight="1" x14ac:dyDescent="0.2">
      <c r="A9259" s="312" t="s">
        <v>4742</v>
      </c>
      <c r="B9259" s="312"/>
      <c r="C9259" s="312"/>
      <c r="D9259" s="312"/>
      <c r="E9259" s="313"/>
      <c r="F9259" s="180">
        <f>TRUNC('compos apresentar'!F9258*bdi!$D$19,2)</f>
        <v>22.61</v>
      </c>
      <c r="G9259" s="144"/>
    </row>
    <row r="9260" spans="1:7" x14ac:dyDescent="0.2">
      <c r="A9260" s="312" t="s">
        <v>4123</v>
      </c>
      <c r="B9260" s="312"/>
      <c r="C9260" s="312"/>
      <c r="D9260" s="312"/>
      <c r="E9260" s="312"/>
      <c r="F9260" s="179">
        <f>SUM(F9258:F9259)</f>
        <v>133.80000000000001</v>
      </c>
      <c r="G9260" s="144"/>
    </row>
    <row r="9261" spans="1:7" x14ac:dyDescent="0.2">
      <c r="A9261" s="178"/>
      <c r="B9261" s="178"/>
      <c r="C9261" s="178"/>
      <c r="D9261" s="178"/>
      <c r="E9261" s="178"/>
      <c r="F9261" s="178"/>
      <c r="G9261" s="144"/>
    </row>
    <row r="9262" spans="1:7" ht="21" x14ac:dyDescent="0.2">
      <c r="A9262" s="314" t="s">
        <v>5162</v>
      </c>
      <c r="B9262" s="314"/>
      <c r="C9262" s="314"/>
      <c r="D9262" s="314"/>
      <c r="E9262" s="314"/>
      <c r="F9262" s="314"/>
      <c r="G9262" s="175" t="s">
        <v>4155</v>
      </c>
    </row>
    <row r="9263" spans="1:7" x14ac:dyDescent="0.2">
      <c r="G9263" s="144"/>
    </row>
    <row r="9264" spans="1:7" ht="21" x14ac:dyDescent="0.2">
      <c r="A9264" s="175" t="s">
        <v>4118</v>
      </c>
      <c r="B9264" s="174" t="s">
        <v>4117</v>
      </c>
      <c r="C9264" s="171" t="s">
        <v>4114</v>
      </c>
      <c r="D9264" s="171" t="s">
        <v>4113</v>
      </c>
      <c r="E9264" s="171" t="s">
        <v>4112</v>
      </c>
      <c r="F9264" s="182" t="s">
        <v>4116</v>
      </c>
      <c r="G9264" s="181" t="s">
        <v>4115</v>
      </c>
    </row>
    <row r="9265" spans="1:7" x14ac:dyDescent="0.2">
      <c r="A9265" s="162">
        <v>11</v>
      </c>
      <c r="B9265" s="128" t="s">
        <v>4146</v>
      </c>
      <c r="C9265" s="152">
        <v>8.56</v>
      </c>
      <c r="D9265" s="152">
        <v>18.649999999999999</v>
      </c>
      <c r="E9265" s="83">
        <v>117.99</v>
      </c>
      <c r="F9265" s="127">
        <v>0.95550000000000002</v>
      </c>
      <c r="G9265" s="161">
        <f>TRUNC(F9265*D9265,2)</f>
        <v>17.82</v>
      </c>
    </row>
    <row r="9266" spans="1:7" x14ac:dyDescent="0.2">
      <c r="A9266" s="149">
        <v>8</v>
      </c>
      <c r="B9266" s="138" t="s">
        <v>4141</v>
      </c>
      <c r="C9266" s="152">
        <v>5.65</v>
      </c>
      <c r="D9266" s="152">
        <v>12.31</v>
      </c>
      <c r="E9266" s="83">
        <v>117.99</v>
      </c>
      <c r="F9266" s="137">
        <v>0.95550000000000002</v>
      </c>
      <c r="G9266" s="161">
        <f>TRUNC(F9266*D9266,2)</f>
        <v>11.76</v>
      </c>
    </row>
    <row r="9267" spans="1:7" x14ac:dyDescent="0.2">
      <c r="A9267" s="311" t="s">
        <v>4138</v>
      </c>
      <c r="B9267" s="311"/>
      <c r="C9267" s="311"/>
      <c r="D9267" s="311"/>
      <c r="E9267" s="311"/>
      <c r="F9267" s="311"/>
      <c r="G9267" s="155">
        <f>SUM(G9265:G9266)</f>
        <v>29.58</v>
      </c>
    </row>
    <row r="9268" spans="1:7" x14ac:dyDescent="0.2">
      <c r="G9268" s="144"/>
    </row>
    <row r="9269" spans="1:7" ht="21" x14ac:dyDescent="0.2">
      <c r="A9269" s="175" t="s">
        <v>4118</v>
      </c>
      <c r="B9269" s="174" t="s">
        <v>4130</v>
      </c>
      <c r="C9269" s="171" t="s">
        <v>4129</v>
      </c>
      <c r="D9269" s="171" t="s">
        <v>4128</v>
      </c>
      <c r="E9269" s="171" t="s">
        <v>4116</v>
      </c>
      <c r="F9269" s="173" t="s">
        <v>4127</v>
      </c>
      <c r="G9269" s="144"/>
    </row>
    <row r="9270" spans="1:7" x14ac:dyDescent="0.2">
      <c r="A9270" s="129" t="s">
        <v>3763</v>
      </c>
      <c r="B9270" s="128" t="s">
        <v>5163</v>
      </c>
      <c r="C9270" s="127" t="s">
        <v>3287</v>
      </c>
      <c r="D9270" s="127">
        <v>144.44999999999999</v>
      </c>
      <c r="E9270" s="140">
        <v>1</v>
      </c>
      <c r="F9270" s="127">
        <f>TRUNC(E9270*D9270,2)</f>
        <v>144.44999999999999</v>
      </c>
      <c r="G9270" s="144"/>
    </row>
    <row r="9271" spans="1:7" x14ac:dyDescent="0.2">
      <c r="A9271" s="139" t="s">
        <v>4154</v>
      </c>
      <c r="B9271" s="138" t="s">
        <v>4153</v>
      </c>
      <c r="C9271" s="137" t="s">
        <v>3290</v>
      </c>
      <c r="D9271" s="137">
        <v>0.38</v>
      </c>
      <c r="E9271" s="136">
        <v>1.5</v>
      </c>
      <c r="F9271" s="127">
        <f>TRUNC(E9271*D9271,2)</f>
        <v>0.56999999999999995</v>
      </c>
      <c r="G9271" s="144"/>
    </row>
    <row r="9272" spans="1:7" x14ac:dyDescent="0.2">
      <c r="A9272" s="311" t="s">
        <v>4125</v>
      </c>
      <c r="B9272" s="311"/>
      <c r="C9272" s="311"/>
      <c r="D9272" s="311"/>
      <c r="E9272" s="311"/>
      <c r="F9272" s="165">
        <f>SUM(F9270:F9271)</f>
        <v>145.01999999999998</v>
      </c>
      <c r="G9272" s="144"/>
    </row>
    <row r="9273" spans="1:7" x14ac:dyDescent="0.2">
      <c r="G9273" s="144"/>
    </row>
    <row r="9274" spans="1:7" x14ac:dyDescent="0.2">
      <c r="A9274" s="312" t="s">
        <v>4124</v>
      </c>
      <c r="B9274" s="312"/>
      <c r="C9274" s="312"/>
      <c r="D9274" s="312"/>
      <c r="E9274" s="312"/>
      <c r="F9274" s="173">
        <f>F9272+G9267</f>
        <v>174.59999999999997</v>
      </c>
      <c r="G9274" s="144"/>
    </row>
    <row r="9275" spans="1:7" ht="12.75" customHeight="1" x14ac:dyDescent="0.2">
      <c r="A9275" s="312" t="s">
        <v>4742</v>
      </c>
      <c r="B9275" s="312"/>
      <c r="C9275" s="312"/>
      <c r="D9275" s="312"/>
      <c r="E9275" s="313"/>
      <c r="F9275" s="180">
        <f>TRUNC('compos apresentar'!F9274*bdi!$D$19,2)</f>
        <v>35.51</v>
      </c>
      <c r="G9275" s="144"/>
    </row>
    <row r="9276" spans="1:7" x14ac:dyDescent="0.2">
      <c r="A9276" s="312" t="s">
        <v>4123</v>
      </c>
      <c r="B9276" s="312"/>
      <c r="C9276" s="312"/>
      <c r="D9276" s="312"/>
      <c r="E9276" s="312"/>
      <c r="F9276" s="179">
        <f>SUM(F9274:F9275)</f>
        <v>210.10999999999996</v>
      </c>
      <c r="G9276" s="144"/>
    </row>
    <row r="9277" spans="1:7" x14ac:dyDescent="0.2">
      <c r="A9277" s="178"/>
      <c r="B9277" s="178"/>
      <c r="C9277" s="178"/>
      <c r="D9277" s="178"/>
      <c r="E9277" s="178"/>
      <c r="F9277" s="178"/>
      <c r="G9277" s="144"/>
    </row>
    <row r="9278" spans="1:7" ht="21" x14ac:dyDescent="0.2">
      <c r="A9278" s="314" t="s">
        <v>5164</v>
      </c>
      <c r="B9278" s="314"/>
      <c r="C9278" s="314"/>
      <c r="D9278" s="314"/>
      <c r="E9278" s="314"/>
      <c r="F9278" s="314"/>
      <c r="G9278" s="175" t="s">
        <v>4155</v>
      </c>
    </row>
    <row r="9279" spans="1:7" x14ac:dyDescent="0.2">
      <c r="G9279" s="144"/>
    </row>
    <row r="9280" spans="1:7" ht="21" x14ac:dyDescent="0.2">
      <c r="A9280" s="175" t="s">
        <v>4118</v>
      </c>
      <c r="B9280" s="174" t="s">
        <v>4117</v>
      </c>
      <c r="C9280" s="171" t="s">
        <v>4114</v>
      </c>
      <c r="D9280" s="171" t="s">
        <v>4113</v>
      </c>
      <c r="E9280" s="171" t="s">
        <v>4112</v>
      </c>
      <c r="F9280" s="182" t="s">
        <v>4116</v>
      </c>
      <c r="G9280" s="181" t="s">
        <v>4115</v>
      </c>
    </row>
    <row r="9281" spans="1:7" x14ac:dyDescent="0.2">
      <c r="A9281" s="162">
        <v>11</v>
      </c>
      <c r="B9281" s="128" t="s">
        <v>4146</v>
      </c>
      <c r="C9281" s="152">
        <v>8.56</v>
      </c>
      <c r="D9281" s="152">
        <v>18.649999999999999</v>
      </c>
      <c r="E9281" s="83">
        <v>117.99</v>
      </c>
      <c r="F9281" s="127">
        <v>0.61399999999999999</v>
      </c>
      <c r="G9281" s="161">
        <f>TRUNC(F9281*D9281,2)</f>
        <v>11.45</v>
      </c>
    </row>
    <row r="9282" spans="1:7" x14ac:dyDescent="0.2">
      <c r="A9282" s="149">
        <v>8</v>
      </c>
      <c r="B9282" s="138" t="s">
        <v>4141</v>
      </c>
      <c r="C9282" s="152">
        <v>5.65</v>
      </c>
      <c r="D9282" s="152">
        <v>12.31</v>
      </c>
      <c r="E9282" s="83">
        <v>117.99</v>
      </c>
      <c r="F9282" s="137">
        <v>0.61250000000000004</v>
      </c>
      <c r="G9282" s="161">
        <f>TRUNC(F9282*D9282,2)</f>
        <v>7.53</v>
      </c>
    </row>
    <row r="9283" spans="1:7" x14ac:dyDescent="0.2">
      <c r="A9283" s="311" t="s">
        <v>4138</v>
      </c>
      <c r="B9283" s="311"/>
      <c r="C9283" s="311"/>
      <c r="D9283" s="311"/>
      <c r="E9283" s="311"/>
      <c r="F9283" s="311"/>
      <c r="G9283" s="155">
        <f>SUM(G9281:G9282)</f>
        <v>18.98</v>
      </c>
    </row>
    <row r="9284" spans="1:7" x14ac:dyDescent="0.2">
      <c r="G9284" s="144"/>
    </row>
    <row r="9285" spans="1:7" ht="21" x14ac:dyDescent="0.2">
      <c r="A9285" s="175" t="s">
        <v>4118</v>
      </c>
      <c r="B9285" s="174" t="s">
        <v>4130</v>
      </c>
      <c r="C9285" s="171" t="s">
        <v>4129</v>
      </c>
      <c r="D9285" s="171" t="s">
        <v>4128</v>
      </c>
      <c r="E9285" s="171" t="s">
        <v>4116</v>
      </c>
      <c r="F9285" s="173" t="s">
        <v>4127</v>
      </c>
      <c r="G9285" s="144"/>
    </row>
    <row r="9286" spans="1:7" x14ac:dyDescent="0.2">
      <c r="A9286" s="129" t="s">
        <v>3762</v>
      </c>
      <c r="B9286" s="128" t="s">
        <v>5165</v>
      </c>
      <c r="C9286" s="127" t="s">
        <v>3287</v>
      </c>
      <c r="D9286" s="127">
        <v>70.349999999999994</v>
      </c>
      <c r="E9286" s="140">
        <v>1</v>
      </c>
      <c r="F9286" s="127">
        <f>TRUNC(E9286*D9286,2)</f>
        <v>70.349999999999994</v>
      </c>
      <c r="G9286" s="144"/>
    </row>
    <row r="9287" spans="1:7" x14ac:dyDescent="0.2">
      <c r="A9287" s="139" t="s">
        <v>4154</v>
      </c>
      <c r="B9287" s="138" t="s">
        <v>4153</v>
      </c>
      <c r="C9287" s="137" t="s">
        <v>3290</v>
      </c>
      <c r="D9287" s="137">
        <v>0.38</v>
      </c>
      <c r="E9287" s="136">
        <v>1.5</v>
      </c>
      <c r="F9287" s="127">
        <f>TRUNC(E9287*D9287,2)</f>
        <v>0.56999999999999995</v>
      </c>
      <c r="G9287" s="144"/>
    </row>
    <row r="9288" spans="1:7" x14ac:dyDescent="0.2">
      <c r="A9288" s="311" t="s">
        <v>4125</v>
      </c>
      <c r="B9288" s="311"/>
      <c r="C9288" s="311"/>
      <c r="D9288" s="311"/>
      <c r="E9288" s="311"/>
      <c r="F9288" s="165">
        <f>SUM(F9286:F9287)</f>
        <v>70.919999999999987</v>
      </c>
      <c r="G9288" s="144"/>
    </row>
    <row r="9289" spans="1:7" x14ac:dyDescent="0.2">
      <c r="G9289" s="144"/>
    </row>
    <row r="9290" spans="1:7" x14ac:dyDescent="0.2">
      <c r="A9290" s="312" t="s">
        <v>4124</v>
      </c>
      <c r="B9290" s="312"/>
      <c r="C9290" s="312"/>
      <c r="D9290" s="312"/>
      <c r="E9290" s="312"/>
      <c r="F9290" s="173">
        <f>F9288+G9283</f>
        <v>89.899999999999991</v>
      </c>
      <c r="G9290" s="144"/>
    </row>
    <row r="9291" spans="1:7" x14ac:dyDescent="0.2">
      <c r="A9291" s="312" t="s">
        <v>4742</v>
      </c>
      <c r="B9291" s="312"/>
      <c r="C9291" s="312"/>
      <c r="D9291" s="312"/>
      <c r="E9291" s="313"/>
      <c r="F9291" s="180">
        <f>TRUNC('compos apresentar'!F9290*bdi!$D$19,2)</f>
        <v>18.28</v>
      </c>
      <c r="G9291" s="144"/>
    </row>
    <row r="9292" spans="1:7" x14ac:dyDescent="0.2">
      <c r="A9292" s="312" t="s">
        <v>4123</v>
      </c>
      <c r="B9292" s="312"/>
      <c r="C9292" s="312"/>
      <c r="D9292" s="312"/>
      <c r="E9292" s="312"/>
      <c r="F9292" s="179">
        <f>SUM(F9290:F9291)</f>
        <v>108.17999999999999</v>
      </c>
      <c r="G9292" s="144"/>
    </row>
    <row r="9293" spans="1:7" x14ac:dyDescent="0.2">
      <c r="A9293" s="178"/>
      <c r="B9293" s="178"/>
      <c r="C9293" s="178"/>
      <c r="D9293" s="178"/>
      <c r="E9293" s="178"/>
      <c r="F9293" s="178"/>
      <c r="G9293" s="144"/>
    </row>
    <row r="9294" spans="1:7" x14ac:dyDescent="0.2">
      <c r="G9294" s="144"/>
    </row>
    <row r="9295" spans="1:7" ht="31.5" customHeight="1" x14ac:dyDescent="0.2">
      <c r="A9295" s="196" t="s">
        <v>1831</v>
      </c>
      <c r="B9295" s="315" t="s">
        <v>4304</v>
      </c>
      <c r="C9295" s="315"/>
      <c r="D9295" s="315"/>
      <c r="E9295" s="315"/>
      <c r="F9295" s="315"/>
      <c r="G9295" s="183" t="s">
        <v>230</v>
      </c>
    </row>
    <row r="9296" spans="1:7" x14ac:dyDescent="0.2">
      <c r="G9296" s="144"/>
    </row>
    <row r="9297" spans="1:7" ht="21" x14ac:dyDescent="0.2">
      <c r="A9297" s="175" t="s">
        <v>4118</v>
      </c>
      <c r="B9297" s="174" t="s">
        <v>4117</v>
      </c>
      <c r="C9297" s="171" t="s">
        <v>4114</v>
      </c>
      <c r="D9297" s="171" t="s">
        <v>4113</v>
      </c>
      <c r="E9297" s="171" t="s">
        <v>4112</v>
      </c>
      <c r="F9297" s="182" t="s">
        <v>4116</v>
      </c>
      <c r="G9297" s="181" t="s">
        <v>4115</v>
      </c>
    </row>
    <row r="9298" spans="1:7" x14ac:dyDescent="0.2">
      <c r="A9298" s="162">
        <v>11</v>
      </c>
      <c r="B9298" s="128" t="s">
        <v>4146</v>
      </c>
      <c r="C9298" s="152">
        <v>8.56</v>
      </c>
      <c r="D9298" s="152">
        <v>18.649999999999999</v>
      </c>
      <c r="E9298" s="83">
        <v>117.99</v>
      </c>
      <c r="F9298" s="141">
        <v>1.159</v>
      </c>
      <c r="G9298" s="161">
        <f>TRUNC(F9298*D9298,2)</f>
        <v>21.61</v>
      </c>
    </row>
    <row r="9299" spans="1:7" x14ac:dyDescent="0.2">
      <c r="A9299" s="149">
        <v>8</v>
      </c>
      <c r="B9299" s="138" t="s">
        <v>4141</v>
      </c>
      <c r="C9299" s="152">
        <v>5.65</v>
      </c>
      <c r="D9299" s="152">
        <v>12.31</v>
      </c>
      <c r="E9299" s="83">
        <v>117.99</v>
      </c>
      <c r="F9299" s="153">
        <v>1.153</v>
      </c>
      <c r="G9299" s="161">
        <f>TRUNC(F9299*D9299,2)</f>
        <v>14.19</v>
      </c>
    </row>
    <row r="9300" spans="1:7" x14ac:dyDescent="0.2">
      <c r="A9300" s="311" t="s">
        <v>4138</v>
      </c>
      <c r="B9300" s="311"/>
      <c r="C9300" s="311"/>
      <c r="D9300" s="311"/>
      <c r="E9300" s="311"/>
      <c r="F9300" s="311"/>
      <c r="G9300" s="155">
        <f>SUM(G9298:G9299)</f>
        <v>35.799999999999997</v>
      </c>
    </row>
    <row r="9301" spans="1:7" x14ac:dyDescent="0.2">
      <c r="G9301" s="144"/>
    </row>
    <row r="9302" spans="1:7" ht="21" x14ac:dyDescent="0.2">
      <c r="A9302" s="175" t="s">
        <v>4118</v>
      </c>
      <c r="B9302" s="174" t="s">
        <v>4130</v>
      </c>
      <c r="C9302" s="171" t="s">
        <v>4129</v>
      </c>
      <c r="D9302" s="171" t="s">
        <v>4128</v>
      </c>
      <c r="E9302" s="171" t="s">
        <v>4116</v>
      </c>
      <c r="F9302" s="173" t="s">
        <v>4127</v>
      </c>
      <c r="G9302" s="144"/>
    </row>
    <row r="9303" spans="1:7" x14ac:dyDescent="0.2">
      <c r="A9303" s="132" t="s">
        <v>3910</v>
      </c>
      <c r="B9303" s="131" t="s">
        <v>3909</v>
      </c>
      <c r="C9303" s="130" t="s">
        <v>3384</v>
      </c>
      <c r="D9303" s="137">
        <v>0.38</v>
      </c>
      <c r="E9303" s="141">
        <v>2.83</v>
      </c>
      <c r="F9303" s="127">
        <f>TRUNC(E9303*D9303,2)</f>
        <v>1.07</v>
      </c>
      <c r="G9303" s="144"/>
    </row>
    <row r="9304" spans="1:7" ht="22.5" x14ac:dyDescent="0.2">
      <c r="A9304" s="135" t="s">
        <v>3761</v>
      </c>
      <c r="B9304" s="134" t="s">
        <v>3760</v>
      </c>
      <c r="C9304" s="133" t="s">
        <v>230</v>
      </c>
      <c r="D9304" s="153">
        <v>193.95000000000002</v>
      </c>
      <c r="E9304" s="153">
        <v>0.99509999999999998</v>
      </c>
      <c r="F9304" s="127">
        <f>TRUNC(E9304*D9304,2)</f>
        <v>192.99</v>
      </c>
      <c r="G9304" s="144"/>
    </row>
    <row r="9305" spans="1:7" x14ac:dyDescent="0.2">
      <c r="A9305" s="311" t="s">
        <v>4125</v>
      </c>
      <c r="B9305" s="311"/>
      <c r="C9305" s="311"/>
      <c r="D9305" s="311"/>
      <c r="E9305" s="311"/>
      <c r="F9305" s="165">
        <f>SUM(F9303:F9304)</f>
        <v>194.06</v>
      </c>
      <c r="G9305" s="144"/>
    </row>
    <row r="9306" spans="1:7" x14ac:dyDescent="0.2">
      <c r="G9306" s="144"/>
    </row>
    <row r="9307" spans="1:7" x14ac:dyDescent="0.2">
      <c r="A9307" s="312" t="s">
        <v>4124</v>
      </c>
      <c r="B9307" s="312"/>
      <c r="C9307" s="312"/>
      <c r="D9307" s="312"/>
      <c r="E9307" s="312"/>
      <c r="F9307" s="173">
        <f>F9305+G9300</f>
        <v>229.86</v>
      </c>
      <c r="G9307" s="144"/>
    </row>
    <row r="9308" spans="1:7" ht="12.75" customHeight="1" x14ac:dyDescent="0.2">
      <c r="A9308" s="312" t="s">
        <v>4742</v>
      </c>
      <c r="B9308" s="312"/>
      <c r="C9308" s="312"/>
      <c r="D9308" s="312"/>
      <c r="E9308" s="313"/>
      <c r="F9308" s="180">
        <f>TRUNC('compos apresentar'!F9307*bdi!$D$19,2)</f>
        <v>46.75</v>
      </c>
      <c r="G9308" s="144"/>
    </row>
    <row r="9309" spans="1:7" x14ac:dyDescent="0.2">
      <c r="A9309" s="312" t="s">
        <v>4123</v>
      </c>
      <c r="B9309" s="312"/>
      <c r="C9309" s="312"/>
      <c r="D9309" s="312"/>
      <c r="E9309" s="312"/>
      <c r="F9309" s="179">
        <f>SUM(F9307:F9308)</f>
        <v>276.61</v>
      </c>
      <c r="G9309" s="144"/>
    </row>
    <row r="9310" spans="1:7" x14ac:dyDescent="0.2">
      <c r="A9310" s="178"/>
      <c r="B9310" s="178"/>
      <c r="C9310" s="178"/>
      <c r="D9310" s="178"/>
      <c r="E9310" s="178"/>
      <c r="F9310" s="178"/>
      <c r="G9310" s="144"/>
    </row>
    <row r="9311" spans="1:7" ht="21" x14ac:dyDescent="0.2">
      <c r="A9311" s="314" t="s">
        <v>4303</v>
      </c>
      <c r="B9311" s="314"/>
      <c r="C9311" s="314"/>
      <c r="D9311" s="314"/>
      <c r="E9311" s="314"/>
      <c r="F9311" s="314"/>
      <c r="G9311" s="175" t="s">
        <v>4155</v>
      </c>
    </row>
    <row r="9312" spans="1:7" x14ac:dyDescent="0.2">
      <c r="G9312" s="144"/>
    </row>
    <row r="9313" spans="1:7" ht="21" x14ac:dyDescent="0.2">
      <c r="A9313" s="175" t="s">
        <v>4118</v>
      </c>
      <c r="B9313" s="174" t="s">
        <v>4117</v>
      </c>
      <c r="C9313" s="171" t="s">
        <v>4114</v>
      </c>
      <c r="D9313" s="171" t="s">
        <v>4113</v>
      </c>
      <c r="E9313" s="171" t="s">
        <v>4112</v>
      </c>
      <c r="F9313" s="182" t="s">
        <v>4116</v>
      </c>
      <c r="G9313" s="181" t="s">
        <v>4115</v>
      </c>
    </row>
    <row r="9314" spans="1:7" x14ac:dyDescent="0.2">
      <c r="A9314" s="162">
        <v>11</v>
      </c>
      <c r="B9314" s="128" t="s">
        <v>4146</v>
      </c>
      <c r="C9314" s="152">
        <v>8.56</v>
      </c>
      <c r="D9314" s="152">
        <v>18.649999999999999</v>
      </c>
      <c r="E9314" s="83">
        <v>117.99</v>
      </c>
      <c r="F9314" s="127">
        <v>0.61499999999999999</v>
      </c>
      <c r="G9314" s="161">
        <f>TRUNC(F9314*D9314,2)</f>
        <v>11.46</v>
      </c>
    </row>
    <row r="9315" spans="1:7" x14ac:dyDescent="0.2">
      <c r="A9315" s="149">
        <v>8</v>
      </c>
      <c r="B9315" s="138" t="s">
        <v>4141</v>
      </c>
      <c r="C9315" s="152">
        <v>5.65</v>
      </c>
      <c r="D9315" s="152">
        <v>12.31</v>
      </c>
      <c r="E9315" s="83">
        <v>117.99</v>
      </c>
      <c r="F9315" s="137">
        <v>0.61099999999999999</v>
      </c>
      <c r="G9315" s="161">
        <f>TRUNC(F9315*D9315,2)</f>
        <v>7.52</v>
      </c>
    </row>
    <row r="9316" spans="1:7" x14ac:dyDescent="0.2">
      <c r="A9316" s="311" t="s">
        <v>4138</v>
      </c>
      <c r="B9316" s="311"/>
      <c r="C9316" s="311"/>
      <c r="D9316" s="311"/>
      <c r="E9316" s="311"/>
      <c r="F9316" s="311"/>
      <c r="G9316" s="155">
        <f>SUM(G9314:G9315)</f>
        <v>18.98</v>
      </c>
    </row>
    <row r="9317" spans="1:7" x14ac:dyDescent="0.2">
      <c r="G9317" s="144"/>
    </row>
    <row r="9318" spans="1:7" ht="21" x14ac:dyDescent="0.2">
      <c r="A9318" s="175" t="s">
        <v>4118</v>
      </c>
      <c r="B9318" s="174" t="s">
        <v>4130</v>
      </c>
      <c r="C9318" s="171" t="s">
        <v>4129</v>
      </c>
      <c r="D9318" s="171" t="s">
        <v>4128</v>
      </c>
      <c r="E9318" s="171" t="s">
        <v>4116</v>
      </c>
      <c r="F9318" s="173" t="s">
        <v>4127</v>
      </c>
      <c r="G9318" s="144"/>
    </row>
    <row r="9319" spans="1:7" x14ac:dyDescent="0.2">
      <c r="A9319" s="129" t="s">
        <v>4302</v>
      </c>
      <c r="B9319" s="128" t="s">
        <v>4301</v>
      </c>
      <c r="C9319" s="127" t="s">
        <v>3287</v>
      </c>
      <c r="D9319" s="127">
        <v>62.64</v>
      </c>
      <c r="E9319" s="140">
        <v>1</v>
      </c>
      <c r="F9319" s="127">
        <f>TRUNC(E9319*D9319,2)</f>
        <v>62.64</v>
      </c>
      <c r="G9319" s="144"/>
    </row>
    <row r="9320" spans="1:7" x14ac:dyDescent="0.2">
      <c r="A9320" s="139" t="s">
        <v>4154</v>
      </c>
      <c r="B9320" s="138" t="s">
        <v>4153</v>
      </c>
      <c r="C9320" s="137" t="s">
        <v>3290</v>
      </c>
      <c r="D9320" s="137">
        <v>0.38</v>
      </c>
      <c r="E9320" s="136">
        <v>0.94</v>
      </c>
      <c r="F9320" s="127">
        <f>TRUNC(E9320*D9320,2)</f>
        <v>0.35</v>
      </c>
      <c r="G9320" s="144"/>
    </row>
    <row r="9321" spans="1:7" x14ac:dyDescent="0.2">
      <c r="A9321" s="311" t="s">
        <v>4125</v>
      </c>
      <c r="B9321" s="311"/>
      <c r="C9321" s="311"/>
      <c r="D9321" s="311"/>
      <c r="E9321" s="311"/>
      <c r="F9321" s="165">
        <f>SUM(F9319:F9320)</f>
        <v>62.99</v>
      </c>
      <c r="G9321" s="144"/>
    </row>
    <row r="9322" spans="1:7" x14ac:dyDescent="0.2">
      <c r="G9322" s="144"/>
    </row>
    <row r="9323" spans="1:7" x14ac:dyDescent="0.2">
      <c r="A9323" s="312" t="s">
        <v>4124</v>
      </c>
      <c r="B9323" s="312"/>
      <c r="C9323" s="312"/>
      <c r="D9323" s="312"/>
      <c r="E9323" s="312"/>
      <c r="F9323" s="173">
        <f>F9321+G9316</f>
        <v>81.97</v>
      </c>
      <c r="G9323" s="144"/>
    </row>
    <row r="9324" spans="1:7" ht="12.75" customHeight="1" x14ac:dyDescent="0.2">
      <c r="A9324" s="312" t="s">
        <v>4742</v>
      </c>
      <c r="B9324" s="312"/>
      <c r="C9324" s="312"/>
      <c r="D9324" s="312"/>
      <c r="E9324" s="313"/>
      <c r="F9324" s="180">
        <f>TRUNC('compos apresentar'!F9323*bdi!$D$19,2)</f>
        <v>16.670000000000002</v>
      </c>
      <c r="G9324" s="144"/>
    </row>
    <row r="9325" spans="1:7" x14ac:dyDescent="0.2">
      <c r="A9325" s="312" t="s">
        <v>4123</v>
      </c>
      <c r="B9325" s="312"/>
      <c r="C9325" s="312"/>
      <c r="D9325" s="312"/>
      <c r="E9325" s="312"/>
      <c r="F9325" s="179">
        <f>SUM(F9323:F9324)</f>
        <v>98.64</v>
      </c>
      <c r="G9325" s="144"/>
    </row>
    <row r="9326" spans="1:7" x14ac:dyDescent="0.2">
      <c r="A9326" s="178"/>
      <c r="B9326" s="178"/>
      <c r="C9326" s="178"/>
      <c r="D9326" s="178"/>
      <c r="E9326" s="178"/>
      <c r="F9326" s="178"/>
      <c r="G9326" s="144"/>
    </row>
    <row r="9327" spans="1:7" ht="17.45" customHeight="1" x14ac:dyDescent="0.2">
      <c r="A9327" s="314" t="s">
        <v>4300</v>
      </c>
      <c r="B9327" s="314"/>
      <c r="C9327" s="314"/>
      <c r="D9327" s="314"/>
      <c r="E9327" s="314"/>
      <c r="F9327" s="314"/>
      <c r="G9327" s="175" t="s">
        <v>4155</v>
      </c>
    </row>
    <row r="9328" spans="1:7" x14ac:dyDescent="0.2">
      <c r="G9328" s="144"/>
    </row>
    <row r="9329" spans="1:7" ht="21" x14ac:dyDescent="0.2">
      <c r="A9329" s="175" t="s">
        <v>4118</v>
      </c>
      <c r="B9329" s="174" t="s">
        <v>4117</v>
      </c>
      <c r="C9329" s="171" t="s">
        <v>4114</v>
      </c>
      <c r="D9329" s="171" t="s">
        <v>4113</v>
      </c>
      <c r="E9329" s="171" t="s">
        <v>4112</v>
      </c>
      <c r="F9329" s="182" t="s">
        <v>4116</v>
      </c>
      <c r="G9329" s="181" t="s">
        <v>4115</v>
      </c>
    </row>
    <row r="9330" spans="1:7" x14ac:dyDescent="0.2">
      <c r="A9330" s="162">
        <v>8</v>
      </c>
      <c r="B9330" s="128" t="s">
        <v>4141</v>
      </c>
      <c r="C9330" s="152">
        <v>5.65</v>
      </c>
      <c r="D9330" s="152">
        <v>12.31</v>
      </c>
      <c r="E9330" s="83">
        <v>117.99</v>
      </c>
      <c r="F9330" s="127">
        <v>0.50600000000000001</v>
      </c>
      <c r="G9330" s="161">
        <f>TRUNC(F9330*D9330,2)</f>
        <v>6.22</v>
      </c>
    </row>
    <row r="9331" spans="1:7" x14ac:dyDescent="0.2">
      <c r="A9331" s="149">
        <v>11</v>
      </c>
      <c r="B9331" s="138" t="s">
        <v>4146</v>
      </c>
      <c r="C9331" s="152">
        <v>8.56</v>
      </c>
      <c r="D9331" s="152">
        <v>18.649999999999999</v>
      </c>
      <c r="E9331" s="83">
        <v>117.99</v>
      </c>
      <c r="F9331" s="137">
        <v>0.501</v>
      </c>
      <c r="G9331" s="161">
        <f>TRUNC(F9331*D9331,2)</f>
        <v>9.34</v>
      </c>
    </row>
    <row r="9332" spans="1:7" x14ac:dyDescent="0.2">
      <c r="A9332" s="311" t="s">
        <v>4138</v>
      </c>
      <c r="B9332" s="311"/>
      <c r="C9332" s="311"/>
      <c r="D9332" s="311"/>
      <c r="E9332" s="311"/>
      <c r="F9332" s="311"/>
      <c r="G9332" s="155">
        <f>SUM(G9330:G9331)</f>
        <v>15.559999999999999</v>
      </c>
    </row>
    <row r="9333" spans="1:7" x14ac:dyDescent="0.2">
      <c r="G9333" s="144"/>
    </row>
    <row r="9334" spans="1:7" ht="21" x14ac:dyDescent="0.2">
      <c r="A9334" s="175" t="s">
        <v>4118</v>
      </c>
      <c r="B9334" s="174" t="s">
        <v>4130</v>
      </c>
      <c r="C9334" s="171" t="s">
        <v>4129</v>
      </c>
      <c r="D9334" s="171" t="s">
        <v>4128</v>
      </c>
      <c r="E9334" s="171" t="s">
        <v>4116</v>
      </c>
      <c r="F9334" s="173" t="s">
        <v>4127</v>
      </c>
      <c r="G9334" s="144"/>
    </row>
    <row r="9335" spans="1:7" x14ac:dyDescent="0.2">
      <c r="A9335" s="129" t="s">
        <v>4154</v>
      </c>
      <c r="B9335" s="128" t="s">
        <v>4153</v>
      </c>
      <c r="C9335" s="127" t="s">
        <v>3290</v>
      </c>
      <c r="D9335" s="137">
        <v>0.38</v>
      </c>
      <c r="E9335" s="140">
        <v>1.05</v>
      </c>
      <c r="F9335" s="127">
        <f>TRUNC(E9335*D9335,2)</f>
        <v>0.39</v>
      </c>
      <c r="G9335" s="144"/>
    </row>
    <row r="9336" spans="1:7" x14ac:dyDescent="0.2">
      <c r="A9336" s="139" t="s">
        <v>3755</v>
      </c>
      <c r="B9336" s="138" t="s">
        <v>3754</v>
      </c>
      <c r="C9336" s="137" t="s">
        <v>3287</v>
      </c>
      <c r="D9336" s="137">
        <v>248.69</v>
      </c>
      <c r="E9336" s="136">
        <v>1</v>
      </c>
      <c r="F9336" s="127">
        <f>TRUNC(E9336*D9336,2)</f>
        <v>248.69</v>
      </c>
      <c r="G9336" s="144"/>
    </row>
    <row r="9337" spans="1:7" x14ac:dyDescent="0.2">
      <c r="A9337" s="311" t="s">
        <v>4125</v>
      </c>
      <c r="B9337" s="311"/>
      <c r="C9337" s="311"/>
      <c r="D9337" s="311"/>
      <c r="E9337" s="311"/>
      <c r="F9337" s="165">
        <f>SUM(F9335:F9336)</f>
        <v>249.07999999999998</v>
      </c>
      <c r="G9337" s="144"/>
    </row>
    <row r="9338" spans="1:7" x14ac:dyDescent="0.2">
      <c r="G9338" s="144"/>
    </row>
    <row r="9339" spans="1:7" x14ac:dyDescent="0.2">
      <c r="A9339" s="312" t="s">
        <v>4124</v>
      </c>
      <c r="B9339" s="312"/>
      <c r="C9339" s="312"/>
      <c r="D9339" s="312"/>
      <c r="E9339" s="312"/>
      <c r="F9339" s="173">
        <f>F9337+G9332</f>
        <v>264.64</v>
      </c>
      <c r="G9339" s="144"/>
    </row>
    <row r="9340" spans="1:7" ht="12.75" customHeight="1" x14ac:dyDescent="0.2">
      <c r="A9340" s="312" t="s">
        <v>4742</v>
      </c>
      <c r="B9340" s="312"/>
      <c r="C9340" s="312"/>
      <c r="D9340" s="312"/>
      <c r="E9340" s="313"/>
      <c r="F9340" s="180">
        <f>TRUNC('compos apresentar'!F9339*bdi!$D$19,2)</f>
        <v>53.82</v>
      </c>
      <c r="G9340" s="144"/>
    </row>
    <row r="9341" spans="1:7" x14ac:dyDescent="0.2">
      <c r="A9341" s="312" t="s">
        <v>4123</v>
      </c>
      <c r="B9341" s="312"/>
      <c r="C9341" s="312"/>
      <c r="D9341" s="312"/>
      <c r="E9341" s="312"/>
      <c r="F9341" s="179">
        <f>SUM(F9339:F9340)</f>
        <v>318.45999999999998</v>
      </c>
      <c r="G9341" s="144"/>
    </row>
    <row r="9342" spans="1:7" x14ac:dyDescent="0.2">
      <c r="A9342" s="178"/>
      <c r="B9342" s="178"/>
      <c r="C9342" s="178"/>
      <c r="D9342" s="178"/>
      <c r="E9342" s="178"/>
      <c r="F9342" s="178"/>
      <c r="G9342" s="144"/>
    </row>
    <row r="9343" spans="1:7" x14ac:dyDescent="0.2">
      <c r="A9343" s="178"/>
      <c r="B9343" s="178"/>
      <c r="C9343" s="178"/>
      <c r="D9343" s="178"/>
      <c r="E9343" s="178"/>
      <c r="F9343" s="178"/>
      <c r="G9343" s="144"/>
    </row>
    <row r="9344" spans="1:7" ht="31.5" customHeight="1" x14ac:dyDescent="0.2">
      <c r="A9344" s="196" t="s">
        <v>1749</v>
      </c>
      <c r="B9344" s="315" t="s">
        <v>4299</v>
      </c>
      <c r="C9344" s="315"/>
      <c r="D9344" s="315"/>
      <c r="E9344" s="315"/>
      <c r="F9344" s="315"/>
      <c r="G9344" s="183" t="s">
        <v>230</v>
      </c>
    </row>
    <row r="9345" spans="1:7" x14ac:dyDescent="0.2">
      <c r="G9345" s="144"/>
    </row>
    <row r="9346" spans="1:7" ht="21" x14ac:dyDescent="0.2">
      <c r="A9346" s="175" t="s">
        <v>4118</v>
      </c>
      <c r="B9346" s="174" t="s">
        <v>4117</v>
      </c>
      <c r="C9346" s="171" t="s">
        <v>4114</v>
      </c>
      <c r="D9346" s="171" t="s">
        <v>4113</v>
      </c>
      <c r="E9346" s="171" t="s">
        <v>4112</v>
      </c>
      <c r="F9346" s="182" t="s">
        <v>4116</v>
      </c>
      <c r="G9346" s="181" t="s">
        <v>4115</v>
      </c>
    </row>
    <row r="9347" spans="1:7" x14ac:dyDescent="0.2">
      <c r="A9347" s="162">
        <v>8</v>
      </c>
      <c r="B9347" s="128" t="s">
        <v>4141</v>
      </c>
      <c r="C9347" s="152">
        <v>5.65</v>
      </c>
      <c r="D9347" s="152">
        <v>12.31</v>
      </c>
      <c r="E9347" s="83">
        <v>117.99</v>
      </c>
      <c r="F9347" s="141">
        <v>1.1499999999999999</v>
      </c>
      <c r="G9347" s="161">
        <f>TRUNC(F9347*D9347,2)</f>
        <v>14.15</v>
      </c>
    </row>
    <row r="9348" spans="1:7" x14ac:dyDescent="0.2">
      <c r="A9348" s="149">
        <v>11</v>
      </c>
      <c r="B9348" s="138" t="s">
        <v>4146</v>
      </c>
      <c r="C9348" s="152">
        <v>8.56</v>
      </c>
      <c r="D9348" s="152">
        <v>18.649999999999999</v>
      </c>
      <c r="E9348" s="83">
        <v>117.99</v>
      </c>
      <c r="F9348" s="153">
        <v>1.161</v>
      </c>
      <c r="G9348" s="161">
        <f>TRUNC(F9348*D9348,2)</f>
        <v>21.65</v>
      </c>
    </row>
    <row r="9349" spans="1:7" x14ac:dyDescent="0.2">
      <c r="A9349" s="311" t="s">
        <v>4138</v>
      </c>
      <c r="B9349" s="311"/>
      <c r="C9349" s="311"/>
      <c r="D9349" s="311"/>
      <c r="E9349" s="311"/>
      <c r="F9349" s="311"/>
      <c r="G9349" s="155">
        <f>SUM(G9347:G9348)</f>
        <v>35.799999999999997</v>
      </c>
    </row>
    <row r="9350" spans="1:7" x14ac:dyDescent="0.2">
      <c r="G9350" s="144"/>
    </row>
    <row r="9351" spans="1:7" ht="21" x14ac:dyDescent="0.2">
      <c r="A9351" s="175" t="s">
        <v>4118</v>
      </c>
      <c r="B9351" s="174" t="s">
        <v>4130</v>
      </c>
      <c r="C9351" s="171" t="s">
        <v>4129</v>
      </c>
      <c r="D9351" s="171" t="s">
        <v>4128</v>
      </c>
      <c r="E9351" s="171" t="s">
        <v>4116</v>
      </c>
      <c r="F9351" s="173" t="s">
        <v>4127</v>
      </c>
      <c r="G9351" s="144"/>
    </row>
    <row r="9352" spans="1:7" ht="22.5" x14ac:dyDescent="0.2">
      <c r="A9352" s="132" t="s">
        <v>3753</v>
      </c>
      <c r="B9352" s="131" t="s">
        <v>3752</v>
      </c>
      <c r="C9352" s="130" t="s">
        <v>230</v>
      </c>
      <c r="D9352" s="141">
        <v>118.72</v>
      </c>
      <c r="E9352" s="141">
        <v>0.995</v>
      </c>
      <c r="F9352" s="127">
        <f>TRUNC(E9352*D9352,2)</f>
        <v>118.12</v>
      </c>
      <c r="G9352" s="144"/>
    </row>
    <row r="9353" spans="1:7" x14ac:dyDescent="0.2">
      <c r="A9353" s="135" t="s">
        <v>3910</v>
      </c>
      <c r="B9353" s="134" t="s">
        <v>3909</v>
      </c>
      <c r="C9353" s="133" t="s">
        <v>3384</v>
      </c>
      <c r="D9353" s="137">
        <v>0.38</v>
      </c>
      <c r="E9353" s="153">
        <v>2.85</v>
      </c>
      <c r="F9353" s="127">
        <f>TRUNC(E9353*D9353,2)</f>
        <v>1.08</v>
      </c>
      <c r="G9353" s="144"/>
    </row>
    <row r="9354" spans="1:7" x14ac:dyDescent="0.2">
      <c r="A9354" s="311" t="s">
        <v>4125</v>
      </c>
      <c r="B9354" s="311"/>
      <c r="C9354" s="311"/>
      <c r="D9354" s="311"/>
      <c r="E9354" s="311"/>
      <c r="F9354" s="165">
        <f>SUM(F9352:F9353)</f>
        <v>119.2</v>
      </c>
      <c r="G9354" s="144"/>
    </row>
    <row r="9355" spans="1:7" x14ac:dyDescent="0.2">
      <c r="G9355" s="144"/>
    </row>
    <row r="9356" spans="1:7" x14ac:dyDescent="0.2">
      <c r="A9356" s="312" t="s">
        <v>4124</v>
      </c>
      <c r="B9356" s="312"/>
      <c r="C9356" s="312"/>
      <c r="D9356" s="312"/>
      <c r="E9356" s="312"/>
      <c r="F9356" s="173">
        <f>F9354+G9349</f>
        <v>155</v>
      </c>
      <c r="G9356" s="144"/>
    </row>
    <row r="9357" spans="1:7" ht="12.75" customHeight="1" x14ac:dyDescent="0.2">
      <c r="A9357" s="312" t="s">
        <v>4742</v>
      </c>
      <c r="B9357" s="312"/>
      <c r="C9357" s="312"/>
      <c r="D9357" s="312"/>
      <c r="E9357" s="313"/>
      <c r="F9357" s="180">
        <f>TRUNC('compos apresentar'!F9356*bdi!$D$19,2)</f>
        <v>31.52</v>
      </c>
      <c r="G9357" s="144"/>
    </row>
    <row r="9358" spans="1:7" x14ac:dyDescent="0.2">
      <c r="A9358" s="312" t="s">
        <v>4123</v>
      </c>
      <c r="B9358" s="312"/>
      <c r="C9358" s="312"/>
      <c r="D9358" s="312"/>
      <c r="E9358" s="312"/>
      <c r="F9358" s="179">
        <f>SUM(F9356:F9357)</f>
        <v>186.52</v>
      </c>
      <c r="G9358" s="144"/>
    </row>
    <row r="9359" spans="1:7" x14ac:dyDescent="0.2">
      <c r="A9359" s="178"/>
      <c r="B9359" s="178"/>
      <c r="C9359" s="178"/>
      <c r="D9359" s="178"/>
      <c r="E9359" s="178"/>
      <c r="F9359" s="178"/>
      <c r="G9359" s="144"/>
    </row>
    <row r="9360" spans="1:7" ht="21" customHeight="1" x14ac:dyDescent="0.2">
      <c r="A9360" s="314" t="s">
        <v>4298</v>
      </c>
      <c r="B9360" s="314"/>
      <c r="C9360" s="314"/>
      <c r="D9360" s="314"/>
      <c r="E9360" s="314"/>
      <c r="F9360" s="314"/>
      <c r="G9360" s="175" t="s">
        <v>4196</v>
      </c>
    </row>
    <row r="9361" spans="1:7" x14ac:dyDescent="0.2">
      <c r="G9361" s="144"/>
    </row>
    <row r="9362" spans="1:7" ht="21" x14ac:dyDescent="0.2">
      <c r="A9362" s="175" t="s">
        <v>4118</v>
      </c>
      <c r="B9362" s="174" t="s">
        <v>4117</v>
      </c>
      <c r="C9362" s="171" t="s">
        <v>4114</v>
      </c>
      <c r="D9362" s="171" t="s">
        <v>4113</v>
      </c>
      <c r="E9362" s="171" t="s">
        <v>4112</v>
      </c>
      <c r="F9362" s="182" t="s">
        <v>4116</v>
      </c>
      <c r="G9362" s="181" t="s">
        <v>4115</v>
      </c>
    </row>
    <row r="9363" spans="1:7" x14ac:dyDescent="0.2">
      <c r="A9363" s="162">
        <v>4</v>
      </c>
      <c r="B9363" s="128" t="s">
        <v>4262</v>
      </c>
      <c r="C9363" s="152">
        <v>8.56</v>
      </c>
      <c r="D9363" s="152">
        <v>18.649999999999999</v>
      </c>
      <c r="E9363" s="83">
        <v>117.99</v>
      </c>
      <c r="F9363" s="127">
        <v>0.224</v>
      </c>
      <c r="G9363" s="161">
        <f>TRUNC(F9363*D9363,2)</f>
        <v>4.17</v>
      </c>
    </row>
    <row r="9364" spans="1:7" x14ac:dyDescent="0.2">
      <c r="A9364" s="149">
        <v>5</v>
      </c>
      <c r="B9364" s="138" t="s">
        <v>4140</v>
      </c>
      <c r="C9364" s="148">
        <v>5.12</v>
      </c>
      <c r="D9364" s="148">
        <v>11.16</v>
      </c>
      <c r="E9364" s="83">
        <v>117.99</v>
      </c>
      <c r="F9364" s="137">
        <v>0.374</v>
      </c>
      <c r="G9364" s="161">
        <f>TRUNC(F9364*D9364,2)</f>
        <v>4.17</v>
      </c>
    </row>
    <row r="9365" spans="1:7" x14ac:dyDescent="0.2">
      <c r="A9365" s="311" t="s">
        <v>4138</v>
      </c>
      <c r="B9365" s="311"/>
      <c r="C9365" s="311"/>
      <c r="D9365" s="311"/>
      <c r="E9365" s="311"/>
      <c r="F9365" s="311"/>
      <c r="G9365" s="155">
        <f>SUM(G9363:G9364)</f>
        <v>8.34</v>
      </c>
    </row>
    <row r="9366" spans="1:7" x14ac:dyDescent="0.2">
      <c r="G9366" s="144"/>
    </row>
    <row r="9367" spans="1:7" ht="21" x14ac:dyDescent="0.2">
      <c r="A9367" s="175" t="s">
        <v>4118</v>
      </c>
      <c r="B9367" s="174" t="s">
        <v>4130</v>
      </c>
      <c r="C9367" s="171" t="s">
        <v>4129</v>
      </c>
      <c r="D9367" s="171" t="s">
        <v>4128</v>
      </c>
      <c r="E9367" s="171" t="s">
        <v>4116</v>
      </c>
      <c r="F9367" s="173" t="s">
        <v>4127</v>
      </c>
      <c r="G9367" s="144"/>
    </row>
    <row r="9368" spans="1:7" x14ac:dyDescent="0.2">
      <c r="A9368" s="129">
        <v>104</v>
      </c>
      <c r="B9368" s="128" t="s">
        <v>4282</v>
      </c>
      <c r="C9368" s="127" t="s">
        <v>3285</v>
      </c>
      <c r="D9368" s="137">
        <v>146.28</v>
      </c>
      <c r="E9368" s="127">
        <v>2.5499999999999998E-2</v>
      </c>
      <c r="F9368" s="127">
        <f>TRUNC(E9368*D9368,2)</f>
        <v>3.73</v>
      </c>
      <c r="G9368" s="144"/>
    </row>
    <row r="9369" spans="1:7" x14ac:dyDescent="0.2">
      <c r="A9369" s="139">
        <v>1215</v>
      </c>
      <c r="B9369" s="138" t="s">
        <v>4134</v>
      </c>
      <c r="C9369" s="137" t="s">
        <v>3292</v>
      </c>
      <c r="D9369" s="137">
        <v>0.54</v>
      </c>
      <c r="E9369" s="137">
        <v>11.46</v>
      </c>
      <c r="F9369" s="127">
        <f>TRUNC(E9369*D9369,2)</f>
        <v>6.18</v>
      </c>
      <c r="G9369" s="144"/>
    </row>
    <row r="9370" spans="1:7" x14ac:dyDescent="0.2">
      <c r="A9370" s="311" t="s">
        <v>4125</v>
      </c>
      <c r="B9370" s="311"/>
      <c r="C9370" s="311"/>
      <c r="D9370" s="311"/>
      <c r="E9370" s="311"/>
      <c r="F9370" s="165">
        <f>SUM(F9368:F9369)</f>
        <v>9.91</v>
      </c>
      <c r="G9370" s="144"/>
    </row>
    <row r="9371" spans="1:7" x14ac:dyDescent="0.2">
      <c r="G9371" s="144"/>
    </row>
    <row r="9372" spans="1:7" ht="12.75" customHeight="1" x14ac:dyDescent="0.2">
      <c r="A9372" s="312" t="s">
        <v>4124</v>
      </c>
      <c r="B9372" s="312"/>
      <c r="C9372" s="312"/>
      <c r="D9372" s="312"/>
      <c r="E9372" s="312"/>
      <c r="F9372" s="173">
        <f>F9370+G9365</f>
        <v>18.25</v>
      </c>
      <c r="G9372" s="144"/>
    </row>
    <row r="9373" spans="1:7" ht="12.75" customHeight="1" x14ac:dyDescent="0.2">
      <c r="A9373" s="312" t="s">
        <v>4742</v>
      </c>
      <c r="B9373" s="312"/>
      <c r="C9373" s="312"/>
      <c r="D9373" s="312"/>
      <c r="E9373" s="313"/>
      <c r="F9373" s="180">
        <f>TRUNC('compos apresentar'!F9372*bdi!$D$19,2)</f>
        <v>3.71</v>
      </c>
      <c r="G9373" s="144"/>
    </row>
    <row r="9374" spans="1:7" ht="12.75" customHeight="1" x14ac:dyDescent="0.2">
      <c r="A9374" s="312" t="s">
        <v>4123</v>
      </c>
      <c r="B9374" s="312"/>
      <c r="C9374" s="312"/>
      <c r="D9374" s="312"/>
      <c r="E9374" s="312"/>
      <c r="F9374" s="179">
        <f>SUM(F9372:F9373)</f>
        <v>21.96</v>
      </c>
      <c r="G9374" s="144"/>
    </row>
    <row r="9375" spans="1:7" x14ac:dyDescent="0.2">
      <c r="A9375" s="178"/>
      <c r="B9375" s="178"/>
      <c r="C9375" s="178"/>
      <c r="D9375" s="178"/>
      <c r="E9375" s="178"/>
      <c r="F9375" s="178"/>
      <c r="G9375" s="144"/>
    </row>
    <row r="9376" spans="1:7" x14ac:dyDescent="0.2">
      <c r="G9376" s="144"/>
    </row>
    <row r="9377" spans="1:7" ht="21" x14ac:dyDescent="0.2">
      <c r="A9377" s="316" t="s">
        <v>4297</v>
      </c>
      <c r="B9377" s="316"/>
      <c r="C9377" s="316"/>
      <c r="D9377" s="316"/>
      <c r="E9377" s="316"/>
      <c r="F9377" s="316"/>
      <c r="G9377" s="175" t="s">
        <v>4155</v>
      </c>
    </row>
    <row r="9378" spans="1:7" ht="21" x14ac:dyDescent="0.2">
      <c r="A9378" s="175" t="s">
        <v>4118</v>
      </c>
      <c r="B9378" s="174" t="s">
        <v>4117</v>
      </c>
      <c r="C9378" s="171" t="s">
        <v>4114</v>
      </c>
      <c r="D9378" s="171" t="s">
        <v>4113</v>
      </c>
      <c r="E9378" s="171" t="s">
        <v>4112</v>
      </c>
      <c r="F9378" s="182" t="s">
        <v>4116</v>
      </c>
      <c r="G9378" s="181" t="s">
        <v>4115</v>
      </c>
    </row>
    <row r="9379" spans="1:7" x14ac:dyDescent="0.2">
      <c r="A9379" s="162">
        <v>5</v>
      </c>
      <c r="B9379" s="128" t="s">
        <v>4140</v>
      </c>
      <c r="C9379" s="148">
        <v>5.12</v>
      </c>
      <c r="D9379" s="148">
        <v>11.16</v>
      </c>
      <c r="E9379" s="83">
        <v>117.99</v>
      </c>
      <c r="F9379" s="140">
        <v>9.1999999999999998E-2</v>
      </c>
      <c r="G9379" s="161">
        <f>TRUNC(F9379*D9379,2)</f>
        <v>1.02</v>
      </c>
    </row>
    <row r="9380" spans="1:7" x14ac:dyDescent="0.2">
      <c r="A9380" s="149">
        <v>4</v>
      </c>
      <c r="B9380" s="138" t="s">
        <v>4262</v>
      </c>
      <c r="C9380" s="152">
        <v>8.56</v>
      </c>
      <c r="D9380" s="152">
        <v>18.649999999999999</v>
      </c>
      <c r="E9380" s="83">
        <v>117.99</v>
      </c>
      <c r="F9380" s="136">
        <v>6.6500000000000004E-2</v>
      </c>
      <c r="G9380" s="161">
        <f>TRUNC(F9380*D9380,2)</f>
        <v>1.24</v>
      </c>
    </row>
    <row r="9381" spans="1:7" x14ac:dyDescent="0.2">
      <c r="A9381" s="311" t="s">
        <v>4138</v>
      </c>
      <c r="B9381" s="311"/>
      <c r="C9381" s="311"/>
      <c r="D9381" s="311"/>
      <c r="E9381" s="311"/>
      <c r="F9381" s="311"/>
      <c r="G9381" s="155">
        <f>SUM(G9379:G9380)</f>
        <v>2.2599999999999998</v>
      </c>
    </row>
    <row r="9382" spans="1:7" x14ac:dyDescent="0.2">
      <c r="G9382" s="144"/>
    </row>
    <row r="9383" spans="1:7" x14ac:dyDescent="0.2">
      <c r="A9383" s="312" t="s">
        <v>4124</v>
      </c>
      <c r="B9383" s="312"/>
      <c r="C9383" s="312"/>
      <c r="D9383" s="312"/>
      <c r="E9383" s="312"/>
      <c r="F9383" s="173">
        <f>G9381</f>
        <v>2.2599999999999998</v>
      </c>
      <c r="G9383" s="144"/>
    </row>
    <row r="9384" spans="1:7" ht="12.75" customHeight="1" x14ac:dyDescent="0.2">
      <c r="A9384" s="312" t="s">
        <v>4742</v>
      </c>
      <c r="B9384" s="312"/>
      <c r="C9384" s="312"/>
      <c r="D9384" s="312"/>
      <c r="E9384" s="313"/>
      <c r="F9384" s="180">
        <f>TRUNC('compos apresentar'!F9383*bdi!$D$19,2)</f>
        <v>0.45</v>
      </c>
      <c r="G9384" s="144"/>
    </row>
    <row r="9385" spans="1:7" x14ac:dyDescent="0.2">
      <c r="A9385" s="312" t="s">
        <v>4123</v>
      </c>
      <c r="B9385" s="312"/>
      <c r="C9385" s="312"/>
      <c r="D9385" s="312"/>
      <c r="E9385" s="312"/>
      <c r="F9385" s="179">
        <f>SUM(F9383:F9384)</f>
        <v>2.71</v>
      </c>
      <c r="G9385" s="144"/>
    </row>
    <row r="9386" spans="1:7" x14ac:dyDescent="0.2">
      <c r="A9386" s="178"/>
      <c r="B9386" s="178"/>
      <c r="C9386" s="178"/>
      <c r="D9386" s="178"/>
      <c r="E9386" s="178"/>
      <c r="F9386" s="178"/>
      <c r="G9386" s="144"/>
    </row>
    <row r="9387" spans="1:7" x14ac:dyDescent="0.2">
      <c r="A9387" s="315" t="s">
        <v>4296</v>
      </c>
      <c r="B9387" s="315"/>
      <c r="C9387" s="315"/>
      <c r="D9387" s="315"/>
      <c r="E9387" s="315"/>
      <c r="F9387" s="315"/>
      <c r="G9387" s="183" t="s">
        <v>230</v>
      </c>
    </row>
    <row r="9388" spans="1:7" x14ac:dyDescent="0.2">
      <c r="G9388" s="144"/>
    </row>
    <row r="9389" spans="1:7" ht="21" x14ac:dyDescent="0.2">
      <c r="A9389" s="175" t="s">
        <v>4118</v>
      </c>
      <c r="B9389" s="174" t="s">
        <v>4117</v>
      </c>
      <c r="C9389" s="171" t="s">
        <v>4114</v>
      </c>
      <c r="D9389" s="171" t="s">
        <v>4113</v>
      </c>
      <c r="E9389" s="171" t="s">
        <v>4112</v>
      </c>
      <c r="F9389" s="182" t="s">
        <v>4116</v>
      </c>
      <c r="G9389" s="181" t="s">
        <v>4115</v>
      </c>
    </row>
    <row r="9390" spans="1:7" x14ac:dyDescent="0.2">
      <c r="A9390" s="162">
        <v>8</v>
      </c>
      <c r="B9390" s="128" t="s">
        <v>4141</v>
      </c>
      <c r="C9390" s="152">
        <v>5.65</v>
      </c>
      <c r="D9390" s="152">
        <v>12.31</v>
      </c>
      <c r="E9390" s="83">
        <v>117.99</v>
      </c>
      <c r="F9390" s="130">
        <v>2.0009999999999999</v>
      </c>
      <c r="G9390" s="161">
        <f>TRUNC(F9390*D9390,2)</f>
        <v>24.63</v>
      </c>
    </row>
    <row r="9391" spans="1:7" x14ac:dyDescent="0.2">
      <c r="A9391" s="149">
        <v>11</v>
      </c>
      <c r="B9391" s="138" t="s">
        <v>3956</v>
      </c>
      <c r="C9391" s="152">
        <v>8.56</v>
      </c>
      <c r="D9391" s="152">
        <v>18.649999999999999</v>
      </c>
      <c r="E9391" s="83">
        <v>117.99</v>
      </c>
      <c r="F9391" s="133">
        <v>2.0175000000000001</v>
      </c>
      <c r="G9391" s="161">
        <f>TRUNC(F9391*D9391,2)</f>
        <v>37.619999999999997</v>
      </c>
    </row>
    <row r="9392" spans="1:7" x14ac:dyDescent="0.2">
      <c r="A9392" s="311" t="s">
        <v>4138</v>
      </c>
      <c r="B9392" s="311"/>
      <c r="C9392" s="311"/>
      <c r="D9392" s="311"/>
      <c r="E9392" s="311"/>
      <c r="F9392" s="311"/>
      <c r="G9392" s="155">
        <f>SUM(G9390:G9391)</f>
        <v>62.25</v>
      </c>
    </row>
    <row r="9393" spans="1:7" x14ac:dyDescent="0.2">
      <c r="G9393" s="144"/>
    </row>
    <row r="9394" spans="1:7" ht="21" x14ac:dyDescent="0.2">
      <c r="A9394" s="175" t="s">
        <v>4118</v>
      </c>
      <c r="B9394" s="174" t="s">
        <v>4130</v>
      </c>
      <c r="C9394" s="171" t="s">
        <v>4129</v>
      </c>
      <c r="D9394" s="171" t="s">
        <v>4128</v>
      </c>
      <c r="E9394" s="171" t="s">
        <v>4116</v>
      </c>
      <c r="F9394" s="173" t="s">
        <v>4127</v>
      </c>
      <c r="G9394" s="144"/>
    </row>
    <row r="9395" spans="1:7" ht="22.5" x14ac:dyDescent="0.2">
      <c r="A9395" s="132" t="s">
        <v>4295</v>
      </c>
      <c r="B9395" s="131" t="s">
        <v>4294</v>
      </c>
      <c r="C9395" s="130" t="s">
        <v>230</v>
      </c>
      <c r="D9395" s="130">
        <v>156.76</v>
      </c>
      <c r="E9395" s="130">
        <v>1</v>
      </c>
      <c r="F9395" s="127">
        <f>TRUNC(E9395*D9395,2)</f>
        <v>156.76</v>
      </c>
      <c r="G9395" s="144"/>
    </row>
    <row r="9396" spans="1:7" x14ac:dyDescent="0.2">
      <c r="A9396" s="311" t="s">
        <v>4125</v>
      </c>
      <c r="B9396" s="311"/>
      <c r="C9396" s="311"/>
      <c r="D9396" s="311"/>
      <c r="E9396" s="311"/>
      <c r="F9396" s="165">
        <f>SUM(F9395:F9395)</f>
        <v>156.76</v>
      </c>
      <c r="G9396" s="144"/>
    </row>
    <row r="9397" spans="1:7" x14ac:dyDescent="0.2">
      <c r="A9397" s="178"/>
      <c r="B9397" s="178"/>
      <c r="C9397" s="178"/>
      <c r="D9397" s="178"/>
      <c r="E9397" s="178"/>
      <c r="F9397" s="178"/>
      <c r="G9397" s="144"/>
    </row>
    <row r="9398" spans="1:7" x14ac:dyDescent="0.2">
      <c r="A9398" s="312" t="s">
        <v>4124</v>
      </c>
      <c r="B9398" s="312"/>
      <c r="C9398" s="312"/>
      <c r="D9398" s="312"/>
      <c r="E9398" s="312"/>
      <c r="F9398" s="173">
        <f>F9396+G9392</f>
        <v>219.01</v>
      </c>
      <c r="G9398" s="144"/>
    </row>
    <row r="9399" spans="1:7" ht="12.75" customHeight="1" x14ac:dyDescent="0.2">
      <c r="A9399" s="312" t="s">
        <v>4742</v>
      </c>
      <c r="B9399" s="312"/>
      <c r="C9399" s="312"/>
      <c r="D9399" s="312"/>
      <c r="E9399" s="313"/>
      <c r="F9399" s="180">
        <f>TRUNC('compos apresentar'!F9398*bdi!$D$19,2)</f>
        <v>44.54</v>
      </c>
      <c r="G9399" s="144"/>
    </row>
    <row r="9400" spans="1:7" x14ac:dyDescent="0.2">
      <c r="A9400" s="312" t="s">
        <v>4123</v>
      </c>
      <c r="B9400" s="312"/>
      <c r="C9400" s="312"/>
      <c r="D9400" s="312"/>
      <c r="E9400" s="312"/>
      <c r="F9400" s="179">
        <f>SUM(F9398:F9399)</f>
        <v>263.55</v>
      </c>
      <c r="G9400" s="144"/>
    </row>
    <row r="9401" spans="1:7" x14ac:dyDescent="0.2">
      <c r="A9401" s="178"/>
      <c r="B9401" s="178"/>
      <c r="C9401" s="178"/>
      <c r="D9401" s="178"/>
      <c r="E9401" s="178"/>
      <c r="F9401" s="178"/>
      <c r="G9401" s="144"/>
    </row>
    <row r="9402" spans="1:7" ht="30.6" customHeight="1" x14ac:dyDescent="0.2">
      <c r="A9402" s="315" t="s">
        <v>4293</v>
      </c>
      <c r="B9402" s="315"/>
      <c r="C9402" s="315"/>
      <c r="D9402" s="315"/>
      <c r="E9402" s="315"/>
      <c r="F9402" s="315"/>
      <c r="G9402" s="183" t="s">
        <v>230</v>
      </c>
    </row>
    <row r="9403" spans="1:7" x14ac:dyDescent="0.2">
      <c r="G9403" s="144"/>
    </row>
    <row r="9404" spans="1:7" ht="21" x14ac:dyDescent="0.2">
      <c r="A9404" s="175" t="s">
        <v>4118</v>
      </c>
      <c r="B9404" s="174" t="s">
        <v>4117</v>
      </c>
      <c r="C9404" s="171" t="s">
        <v>4114</v>
      </c>
      <c r="D9404" s="171" t="s">
        <v>4113</v>
      </c>
      <c r="E9404" s="171" t="s">
        <v>4112</v>
      </c>
      <c r="F9404" s="182" t="s">
        <v>4116</v>
      </c>
      <c r="G9404" s="181" t="s">
        <v>4115</v>
      </c>
    </row>
    <row r="9405" spans="1:7" x14ac:dyDescent="0.2">
      <c r="A9405" s="162">
        <v>8</v>
      </c>
      <c r="B9405" s="128" t="s">
        <v>4141</v>
      </c>
      <c r="C9405" s="152">
        <v>5.65</v>
      </c>
      <c r="D9405" s="152">
        <v>12.31</v>
      </c>
      <c r="E9405" s="83">
        <v>117.99</v>
      </c>
      <c r="F9405" s="130">
        <v>1.6E-2</v>
      </c>
      <c r="G9405" s="161">
        <f>TRUNC(F9405*D9405,2)</f>
        <v>0.19</v>
      </c>
    </row>
    <row r="9406" spans="1:7" ht="12.75" customHeight="1" x14ac:dyDescent="0.2">
      <c r="A9406" s="149">
        <v>11</v>
      </c>
      <c r="B9406" s="138" t="s">
        <v>4292</v>
      </c>
      <c r="C9406" s="152">
        <v>8.56</v>
      </c>
      <c r="D9406" s="152">
        <v>18.649999999999999</v>
      </c>
      <c r="E9406" s="83">
        <v>117.99</v>
      </c>
      <c r="F9406" s="133">
        <v>1.7000000000000001E-2</v>
      </c>
      <c r="G9406" s="161">
        <f>TRUNC(F9406*D9406,2)</f>
        <v>0.31</v>
      </c>
    </row>
    <row r="9407" spans="1:7" x14ac:dyDescent="0.2">
      <c r="A9407" s="311" t="s">
        <v>4138</v>
      </c>
      <c r="B9407" s="311"/>
      <c r="C9407" s="311"/>
      <c r="D9407" s="311"/>
      <c r="E9407" s="311"/>
      <c r="F9407" s="311"/>
      <c r="G9407" s="155">
        <f>SUM(G9405:G9406)</f>
        <v>0.5</v>
      </c>
    </row>
    <row r="9408" spans="1:7" x14ac:dyDescent="0.2">
      <c r="G9408" s="144"/>
    </row>
    <row r="9409" spans="1:7" ht="21" x14ac:dyDescent="0.2">
      <c r="A9409" s="175" t="s">
        <v>4118</v>
      </c>
      <c r="B9409" s="174" t="s">
        <v>4130</v>
      </c>
      <c r="C9409" s="171" t="s">
        <v>4129</v>
      </c>
      <c r="D9409" s="171" t="s">
        <v>4128</v>
      </c>
      <c r="E9409" s="171" t="s">
        <v>4116</v>
      </c>
      <c r="F9409" s="173" t="s">
        <v>4127</v>
      </c>
      <c r="G9409" s="144"/>
    </row>
    <row r="9410" spans="1:7" ht="22.5" x14ac:dyDescent="0.2">
      <c r="A9410" s="132">
        <v>2510</v>
      </c>
      <c r="B9410" s="131" t="s">
        <v>3399</v>
      </c>
      <c r="C9410" s="130" t="s">
        <v>230</v>
      </c>
      <c r="D9410" s="130">
        <v>28.27</v>
      </c>
      <c r="E9410" s="130">
        <v>1</v>
      </c>
      <c r="F9410" s="127">
        <f>TRUNC(E9410*D9410,2)</f>
        <v>28.27</v>
      </c>
      <c r="G9410" s="144"/>
    </row>
    <row r="9411" spans="1:7" ht="22.5" x14ac:dyDescent="0.2">
      <c r="A9411" s="135">
        <v>21127</v>
      </c>
      <c r="B9411" s="134" t="s">
        <v>3913</v>
      </c>
      <c r="C9411" s="133" t="s">
        <v>230</v>
      </c>
      <c r="D9411" s="133">
        <v>2.6</v>
      </c>
      <c r="E9411" s="133">
        <v>2.1000000000000001E-2</v>
      </c>
      <c r="F9411" s="127">
        <f>TRUNC(E9411*D9411,2)</f>
        <v>0.05</v>
      </c>
      <c r="G9411" s="144"/>
    </row>
    <row r="9412" spans="1:7" x14ac:dyDescent="0.2">
      <c r="A9412" s="311" t="s">
        <v>4125</v>
      </c>
      <c r="B9412" s="311"/>
      <c r="C9412" s="311"/>
      <c r="D9412" s="311"/>
      <c r="E9412" s="311"/>
      <c r="F9412" s="165">
        <f>SUM(F9410:F9411)</f>
        <v>28.32</v>
      </c>
      <c r="G9412" s="144"/>
    </row>
    <row r="9413" spans="1:7" x14ac:dyDescent="0.2">
      <c r="A9413" s="178"/>
      <c r="B9413" s="178"/>
      <c r="C9413" s="178"/>
      <c r="D9413" s="178"/>
      <c r="E9413" s="178"/>
      <c r="F9413" s="198"/>
      <c r="G9413" s="144"/>
    </row>
    <row r="9414" spans="1:7" x14ac:dyDescent="0.2">
      <c r="A9414" s="312" t="s">
        <v>4124</v>
      </c>
      <c r="B9414" s="312"/>
      <c r="C9414" s="312"/>
      <c r="D9414" s="312"/>
      <c r="E9414" s="312"/>
      <c r="F9414" s="173">
        <f>F9412+G9407</f>
        <v>28.82</v>
      </c>
      <c r="G9414" s="144"/>
    </row>
    <row r="9415" spans="1:7" ht="12.75" customHeight="1" x14ac:dyDescent="0.2">
      <c r="A9415" s="312" t="s">
        <v>4742</v>
      </c>
      <c r="B9415" s="312"/>
      <c r="C9415" s="312"/>
      <c r="D9415" s="312"/>
      <c r="E9415" s="313"/>
      <c r="F9415" s="180">
        <f>TRUNC('compos apresentar'!F9414*bdi!$D$19,2)</f>
        <v>5.86</v>
      </c>
      <c r="G9415" s="144"/>
    </row>
    <row r="9416" spans="1:7" x14ac:dyDescent="0.2">
      <c r="A9416" s="312" t="s">
        <v>4123</v>
      </c>
      <c r="B9416" s="312"/>
      <c r="C9416" s="312"/>
      <c r="D9416" s="312"/>
      <c r="E9416" s="312"/>
      <c r="F9416" s="179">
        <f>SUM(F9414:F9415)</f>
        <v>34.68</v>
      </c>
      <c r="G9416" s="144"/>
    </row>
    <row r="9417" spans="1:7" x14ac:dyDescent="0.2">
      <c r="A9417" s="178"/>
      <c r="B9417" s="178"/>
      <c r="C9417" s="178"/>
      <c r="D9417" s="178"/>
      <c r="E9417" s="178"/>
      <c r="F9417" s="178"/>
      <c r="G9417" s="144"/>
    </row>
    <row r="9418" spans="1:7" ht="21" x14ac:dyDescent="0.2">
      <c r="A9418" s="314" t="s">
        <v>5166</v>
      </c>
      <c r="B9418" s="314"/>
      <c r="C9418" s="314"/>
      <c r="D9418" s="314"/>
      <c r="E9418" s="314"/>
      <c r="F9418" s="314"/>
      <c r="G9418" s="175" t="s">
        <v>4131</v>
      </c>
    </row>
    <row r="9419" spans="1:7" x14ac:dyDescent="0.2">
      <c r="G9419" s="144"/>
    </row>
    <row r="9420" spans="1:7" ht="21" x14ac:dyDescent="0.2">
      <c r="A9420" s="175" t="s">
        <v>4118</v>
      </c>
      <c r="B9420" s="174" t="s">
        <v>4117</v>
      </c>
      <c r="C9420" s="171" t="s">
        <v>4114</v>
      </c>
      <c r="D9420" s="171" t="s">
        <v>4113</v>
      </c>
      <c r="E9420" s="171" t="s">
        <v>4112</v>
      </c>
      <c r="F9420" s="182" t="s">
        <v>4116</v>
      </c>
      <c r="G9420" s="181" t="s">
        <v>4115</v>
      </c>
    </row>
    <row r="9421" spans="1:7" x14ac:dyDescent="0.2">
      <c r="A9421" s="162">
        <v>5</v>
      </c>
      <c r="B9421" s="128" t="s">
        <v>4140</v>
      </c>
      <c r="C9421" s="148">
        <v>5.12</v>
      </c>
      <c r="D9421" s="148">
        <v>11.16</v>
      </c>
      <c r="E9421" s="83">
        <v>117.99</v>
      </c>
      <c r="F9421" s="127">
        <v>0.64700000000000002</v>
      </c>
      <c r="G9421" s="161">
        <f>TRUNC(F9421*D9421,2)</f>
        <v>7.22</v>
      </c>
    </row>
    <row r="9422" spans="1:7" x14ac:dyDescent="0.2">
      <c r="A9422" s="311" t="s">
        <v>4138</v>
      </c>
      <c r="B9422" s="311"/>
      <c r="C9422" s="311"/>
      <c r="D9422" s="311"/>
      <c r="E9422" s="311"/>
      <c r="F9422" s="311"/>
      <c r="G9422" s="155">
        <f>SUM(G9421)</f>
        <v>7.22</v>
      </c>
    </row>
    <row r="9423" spans="1:7" x14ac:dyDescent="0.2">
      <c r="G9423" s="144"/>
    </row>
    <row r="9424" spans="1:7" ht="21" x14ac:dyDescent="0.2">
      <c r="A9424" s="175" t="s">
        <v>4118</v>
      </c>
      <c r="B9424" s="174" t="s">
        <v>4130</v>
      </c>
      <c r="C9424" s="171" t="s">
        <v>4129</v>
      </c>
      <c r="D9424" s="171" t="s">
        <v>4128</v>
      </c>
      <c r="E9424" s="171" t="s">
        <v>4116</v>
      </c>
      <c r="F9424" s="173" t="s">
        <v>4127</v>
      </c>
      <c r="G9424" s="144"/>
    </row>
    <row r="9425" spans="1:7" x14ac:dyDescent="0.2">
      <c r="A9425" s="129">
        <v>1970</v>
      </c>
      <c r="B9425" s="128" t="s">
        <v>5167</v>
      </c>
      <c r="C9425" s="127" t="s">
        <v>2360</v>
      </c>
      <c r="D9425" s="137">
        <v>17.73</v>
      </c>
      <c r="E9425" s="127">
        <v>0.13750000000000001</v>
      </c>
      <c r="F9425" s="127">
        <f>TRUNC(E9425*D9425,2)</f>
        <v>2.4300000000000002</v>
      </c>
      <c r="G9425" s="144"/>
    </row>
    <row r="9426" spans="1:7" x14ac:dyDescent="0.2">
      <c r="A9426" s="311" t="s">
        <v>4125</v>
      </c>
      <c r="B9426" s="311"/>
      <c r="C9426" s="311"/>
      <c r="D9426" s="311"/>
      <c r="E9426" s="311"/>
      <c r="F9426" s="165">
        <f>F9425</f>
        <v>2.4300000000000002</v>
      </c>
      <c r="G9426" s="144"/>
    </row>
    <row r="9427" spans="1:7" x14ac:dyDescent="0.2">
      <c r="G9427" s="144"/>
    </row>
    <row r="9428" spans="1:7" x14ac:dyDescent="0.2">
      <c r="A9428" s="312" t="s">
        <v>4124</v>
      </c>
      <c r="B9428" s="312"/>
      <c r="C9428" s="312"/>
      <c r="D9428" s="312"/>
      <c r="E9428" s="312"/>
      <c r="F9428" s="173">
        <f>F9426+G9422</f>
        <v>9.65</v>
      </c>
      <c r="G9428" s="144"/>
    </row>
    <row r="9429" spans="1:7" x14ac:dyDescent="0.2">
      <c r="A9429" s="312" t="s">
        <v>4742</v>
      </c>
      <c r="B9429" s="312"/>
      <c r="C9429" s="312"/>
      <c r="D9429" s="312"/>
      <c r="E9429" s="313"/>
      <c r="F9429" s="180">
        <f>TRUNC('compos apresentar'!F9428*bdi!$D$19,2)</f>
        <v>1.96</v>
      </c>
      <c r="G9429" s="144"/>
    </row>
    <row r="9430" spans="1:7" x14ac:dyDescent="0.2">
      <c r="A9430" s="312" t="s">
        <v>4123</v>
      </c>
      <c r="B9430" s="312"/>
      <c r="C9430" s="312"/>
      <c r="D9430" s="312"/>
      <c r="E9430" s="312"/>
      <c r="F9430" s="179">
        <f>SUM(F9428:F9429)</f>
        <v>11.61</v>
      </c>
      <c r="G9430" s="144"/>
    </row>
    <row r="9431" spans="1:7" x14ac:dyDescent="0.2">
      <c r="A9431" s="178"/>
      <c r="B9431" s="178"/>
      <c r="C9431" s="178"/>
      <c r="D9431" s="178"/>
      <c r="E9431" s="178"/>
      <c r="F9431" s="178"/>
      <c r="G9431" s="144"/>
    </row>
    <row r="9432" spans="1:7" x14ac:dyDescent="0.2">
      <c r="G9432" s="144"/>
    </row>
    <row r="9433" spans="1:7" ht="21.6" customHeight="1" x14ac:dyDescent="0.2">
      <c r="A9433" s="314" t="s">
        <v>4291</v>
      </c>
      <c r="B9433" s="314"/>
      <c r="C9433" s="314"/>
      <c r="D9433" s="314"/>
      <c r="E9433" s="314"/>
      <c r="F9433" s="314"/>
      <c r="G9433" s="175" t="s">
        <v>4131</v>
      </c>
    </row>
    <row r="9434" spans="1:7" x14ac:dyDescent="0.2">
      <c r="G9434" s="144"/>
    </row>
    <row r="9435" spans="1:7" ht="21" x14ac:dyDescent="0.2">
      <c r="A9435" s="175" t="s">
        <v>4118</v>
      </c>
      <c r="B9435" s="174" t="s">
        <v>4117</v>
      </c>
      <c r="C9435" s="171" t="s">
        <v>4114</v>
      </c>
      <c r="D9435" s="171" t="s">
        <v>4113</v>
      </c>
      <c r="E9435" s="171" t="s">
        <v>4112</v>
      </c>
      <c r="F9435" s="182" t="s">
        <v>4116</v>
      </c>
      <c r="G9435" s="181" t="s">
        <v>4115</v>
      </c>
    </row>
    <row r="9436" spans="1:7" x14ac:dyDescent="0.2">
      <c r="A9436" s="162">
        <v>5</v>
      </c>
      <c r="B9436" s="128" t="s">
        <v>4140</v>
      </c>
      <c r="C9436" s="148">
        <v>5.12</v>
      </c>
      <c r="D9436" s="148">
        <v>11.16</v>
      </c>
      <c r="E9436" s="83">
        <v>117.99</v>
      </c>
      <c r="F9436" s="127">
        <v>0.39900000000000002</v>
      </c>
      <c r="G9436" s="161">
        <f>TRUNC(F9436*D9436,2)</f>
        <v>4.45</v>
      </c>
    </row>
    <row r="9437" spans="1:7" x14ac:dyDescent="0.2">
      <c r="A9437" s="311" t="s">
        <v>4138</v>
      </c>
      <c r="B9437" s="311"/>
      <c r="C9437" s="311"/>
      <c r="D9437" s="311"/>
      <c r="E9437" s="311"/>
      <c r="F9437" s="311"/>
      <c r="G9437" s="155">
        <f>SUM(G9436)</f>
        <v>4.45</v>
      </c>
    </row>
    <row r="9438" spans="1:7" ht="12.75" customHeight="1" x14ac:dyDescent="0.2">
      <c r="G9438" s="144"/>
    </row>
    <row r="9439" spans="1:7" x14ac:dyDescent="0.2">
      <c r="A9439" s="312" t="s">
        <v>4124</v>
      </c>
      <c r="B9439" s="312"/>
      <c r="C9439" s="312"/>
      <c r="D9439" s="312"/>
      <c r="E9439" s="312"/>
      <c r="F9439" s="173">
        <f>G9437</f>
        <v>4.45</v>
      </c>
      <c r="G9439" s="144"/>
    </row>
    <row r="9440" spans="1:7" ht="12.75" customHeight="1" x14ac:dyDescent="0.2">
      <c r="A9440" s="312" t="s">
        <v>4742</v>
      </c>
      <c r="B9440" s="312"/>
      <c r="C9440" s="312"/>
      <c r="D9440" s="312"/>
      <c r="E9440" s="313"/>
      <c r="F9440" s="180">
        <f>TRUNC('compos apresentar'!F9439*bdi!$D$19,2)</f>
        <v>0.9</v>
      </c>
      <c r="G9440" s="144"/>
    </row>
    <row r="9441" spans="1:7" x14ac:dyDescent="0.2">
      <c r="A9441" s="312" t="s">
        <v>4123</v>
      </c>
      <c r="B9441" s="312"/>
      <c r="C9441" s="312"/>
      <c r="D9441" s="312"/>
      <c r="E9441" s="312"/>
      <c r="F9441" s="179">
        <f>SUM(F9439:F9440)</f>
        <v>5.3500000000000005</v>
      </c>
      <c r="G9441" s="144"/>
    </row>
    <row r="9442" spans="1:7" x14ac:dyDescent="0.2">
      <c r="G9442" s="144"/>
    </row>
    <row r="9443" spans="1:7" ht="21" x14ac:dyDescent="0.2">
      <c r="A9443" s="314" t="s">
        <v>4290</v>
      </c>
      <c r="B9443" s="314"/>
      <c r="C9443" s="314"/>
      <c r="D9443" s="314"/>
      <c r="E9443" s="314"/>
      <c r="F9443" s="314"/>
      <c r="G9443" s="175" t="s">
        <v>4131</v>
      </c>
    </row>
    <row r="9444" spans="1:7" x14ac:dyDescent="0.2">
      <c r="G9444" s="144"/>
    </row>
    <row r="9445" spans="1:7" ht="21" x14ac:dyDescent="0.2">
      <c r="A9445" s="175" t="s">
        <v>4118</v>
      </c>
      <c r="B9445" s="174" t="s">
        <v>4117</v>
      </c>
      <c r="C9445" s="171" t="s">
        <v>4114</v>
      </c>
      <c r="D9445" s="171" t="s">
        <v>4113</v>
      </c>
      <c r="E9445" s="171" t="s">
        <v>4112</v>
      </c>
      <c r="F9445" s="182" t="s">
        <v>4116</v>
      </c>
      <c r="G9445" s="181" t="s">
        <v>4115</v>
      </c>
    </row>
    <row r="9446" spans="1:7" x14ac:dyDescent="0.2">
      <c r="A9446" s="162">
        <v>5</v>
      </c>
      <c r="B9446" s="128" t="s">
        <v>4140</v>
      </c>
      <c r="C9446" s="148">
        <v>5.12</v>
      </c>
      <c r="D9446" s="148">
        <v>11.16</v>
      </c>
      <c r="E9446" s="83">
        <v>117.99</v>
      </c>
      <c r="F9446" s="127">
        <v>0.498</v>
      </c>
      <c r="G9446" s="161">
        <f>TRUNC(F9446*D9446,2)</f>
        <v>5.55</v>
      </c>
    </row>
    <row r="9447" spans="1:7" x14ac:dyDescent="0.2">
      <c r="A9447" s="311" t="s">
        <v>4138</v>
      </c>
      <c r="B9447" s="311"/>
      <c r="C9447" s="311"/>
      <c r="D9447" s="311"/>
      <c r="E9447" s="311"/>
      <c r="F9447" s="311"/>
      <c r="G9447" s="155">
        <f>SUM(G9446)</f>
        <v>5.55</v>
      </c>
    </row>
    <row r="9448" spans="1:7" x14ac:dyDescent="0.2">
      <c r="G9448" s="144"/>
    </row>
    <row r="9449" spans="1:7" ht="21" x14ac:dyDescent="0.2">
      <c r="A9449" s="175" t="s">
        <v>4118</v>
      </c>
      <c r="B9449" s="174" t="s">
        <v>4130</v>
      </c>
      <c r="C9449" s="171" t="s">
        <v>4129</v>
      </c>
      <c r="D9449" s="171" t="s">
        <v>4128</v>
      </c>
      <c r="E9449" s="171" t="s">
        <v>4116</v>
      </c>
      <c r="F9449" s="173" t="s">
        <v>4127</v>
      </c>
      <c r="G9449" s="144"/>
    </row>
    <row r="9450" spans="1:7" ht="12.75" customHeight="1" x14ac:dyDescent="0.2">
      <c r="A9450" s="129">
        <v>1970</v>
      </c>
      <c r="B9450" s="128" t="s">
        <v>3395</v>
      </c>
      <c r="C9450" s="127" t="s">
        <v>3308</v>
      </c>
      <c r="D9450" s="137">
        <v>17.73</v>
      </c>
      <c r="E9450" s="127">
        <v>9.8100000000000007E-2</v>
      </c>
      <c r="F9450" s="127">
        <f>TRUNC(E9450*D9450,2)</f>
        <v>1.73</v>
      </c>
      <c r="G9450" s="144"/>
    </row>
    <row r="9451" spans="1:7" x14ac:dyDescent="0.2">
      <c r="A9451" s="311" t="s">
        <v>4125</v>
      </c>
      <c r="B9451" s="311"/>
      <c r="C9451" s="311"/>
      <c r="D9451" s="311"/>
      <c r="E9451" s="311"/>
      <c r="F9451" s="165">
        <f>F9450</f>
        <v>1.73</v>
      </c>
      <c r="G9451" s="144"/>
    </row>
    <row r="9452" spans="1:7" x14ac:dyDescent="0.2">
      <c r="G9452" s="144"/>
    </row>
    <row r="9453" spans="1:7" x14ac:dyDescent="0.2">
      <c r="A9453" s="312" t="s">
        <v>4124</v>
      </c>
      <c r="B9453" s="312"/>
      <c r="C9453" s="312"/>
      <c r="D9453" s="312"/>
      <c r="E9453" s="312"/>
      <c r="F9453" s="173">
        <f>F9451+G9447</f>
        <v>7.2799999999999994</v>
      </c>
      <c r="G9453" s="144"/>
    </row>
    <row r="9454" spans="1:7" ht="12.75" customHeight="1" x14ac:dyDescent="0.2">
      <c r="A9454" s="312" t="s">
        <v>4742</v>
      </c>
      <c r="B9454" s="312"/>
      <c r="C9454" s="312"/>
      <c r="D9454" s="312"/>
      <c r="E9454" s="313"/>
      <c r="F9454" s="180">
        <f>TRUNC('compos apresentar'!F9453*bdi!$D$19,2)</f>
        <v>1.48</v>
      </c>
      <c r="G9454" s="144"/>
    </row>
    <row r="9455" spans="1:7" x14ac:dyDescent="0.2">
      <c r="A9455" s="312" t="s">
        <v>4123</v>
      </c>
      <c r="B9455" s="312"/>
      <c r="C9455" s="312"/>
      <c r="D9455" s="312"/>
      <c r="E9455" s="312"/>
      <c r="F9455" s="179">
        <f>SUM(F9453:F9454)</f>
        <v>8.76</v>
      </c>
      <c r="G9455" s="144"/>
    </row>
    <row r="9456" spans="1:7" x14ac:dyDescent="0.2">
      <c r="A9456" s="178"/>
      <c r="B9456" s="178"/>
      <c r="C9456" s="178"/>
      <c r="D9456" s="178"/>
      <c r="E9456" s="178"/>
      <c r="F9456" s="178"/>
      <c r="G9456" s="144"/>
    </row>
    <row r="9457" spans="1:7" ht="21" x14ac:dyDescent="0.2">
      <c r="A9457" s="314" t="s">
        <v>5168</v>
      </c>
      <c r="B9457" s="314"/>
      <c r="C9457" s="314"/>
      <c r="D9457" s="314"/>
      <c r="E9457" s="314"/>
      <c r="F9457" s="314"/>
      <c r="G9457" s="175" t="s">
        <v>4401</v>
      </c>
    </row>
    <row r="9458" spans="1:7" x14ac:dyDescent="0.2">
      <c r="G9458" s="144"/>
    </row>
    <row r="9459" spans="1:7" ht="21" x14ac:dyDescent="0.2">
      <c r="A9459" s="175" t="s">
        <v>4118</v>
      </c>
      <c r="B9459" s="174" t="s">
        <v>4117</v>
      </c>
      <c r="C9459" s="171" t="s">
        <v>4114</v>
      </c>
      <c r="D9459" s="171" t="s">
        <v>4113</v>
      </c>
      <c r="E9459" s="171" t="s">
        <v>4112</v>
      </c>
      <c r="F9459" s="182" t="s">
        <v>4116</v>
      </c>
      <c r="G9459" s="181" t="s">
        <v>4115</v>
      </c>
    </row>
    <row r="9460" spans="1:7" x14ac:dyDescent="0.2">
      <c r="A9460" s="162">
        <v>5</v>
      </c>
      <c r="B9460" s="128" t="s">
        <v>4140</v>
      </c>
      <c r="C9460" s="148">
        <v>5.12</v>
      </c>
      <c r="D9460" s="148">
        <v>11.16</v>
      </c>
      <c r="E9460" s="83">
        <v>117.99</v>
      </c>
      <c r="F9460" s="127">
        <v>0.25</v>
      </c>
      <c r="G9460" s="161">
        <f>TRUNC(F9460*D9460,2)</f>
        <v>2.79</v>
      </c>
    </row>
    <row r="9461" spans="1:7" x14ac:dyDescent="0.2">
      <c r="A9461" s="149">
        <v>4</v>
      </c>
      <c r="B9461" s="138" t="s">
        <v>4262</v>
      </c>
      <c r="C9461" s="152">
        <v>8.56</v>
      </c>
      <c r="D9461" s="152">
        <v>18.649999999999999</v>
      </c>
      <c r="E9461" s="83">
        <v>117.99</v>
      </c>
      <c r="F9461" s="137">
        <v>2.5000000000000001E-2</v>
      </c>
      <c r="G9461" s="161">
        <f>TRUNC(F9461*D9461,2)</f>
        <v>0.46</v>
      </c>
    </row>
    <row r="9462" spans="1:7" x14ac:dyDescent="0.2">
      <c r="A9462" s="311" t="s">
        <v>4138</v>
      </c>
      <c r="B9462" s="311"/>
      <c r="C9462" s="311"/>
      <c r="D9462" s="311"/>
      <c r="E9462" s="311"/>
      <c r="F9462" s="311"/>
      <c r="G9462" s="155">
        <f>SUM(G9460:G9461)</f>
        <v>3.25</v>
      </c>
    </row>
    <row r="9463" spans="1:7" x14ac:dyDescent="0.2">
      <c r="G9463" s="144"/>
    </row>
    <row r="9464" spans="1:7" x14ac:dyDescent="0.2">
      <c r="A9464" s="312" t="s">
        <v>4124</v>
      </c>
      <c r="B9464" s="312"/>
      <c r="C9464" s="312"/>
      <c r="D9464" s="312"/>
      <c r="E9464" s="312"/>
      <c r="F9464" s="173">
        <f>G9462</f>
        <v>3.25</v>
      </c>
      <c r="G9464" s="144"/>
    </row>
    <row r="9465" spans="1:7" x14ac:dyDescent="0.2">
      <c r="A9465" s="312" t="s">
        <v>4742</v>
      </c>
      <c r="B9465" s="312"/>
      <c r="C9465" s="312"/>
      <c r="D9465" s="312"/>
      <c r="E9465" s="313"/>
      <c r="F9465" s="180">
        <f>TRUNC('compos apresentar'!F9464*bdi!$D$19,2)</f>
        <v>0.66</v>
      </c>
      <c r="G9465" s="144"/>
    </row>
    <row r="9466" spans="1:7" x14ac:dyDescent="0.2">
      <c r="A9466" s="312" t="s">
        <v>4123</v>
      </c>
      <c r="B9466" s="312"/>
      <c r="C9466" s="312"/>
      <c r="D9466" s="312"/>
      <c r="E9466" s="312"/>
      <c r="F9466" s="179">
        <f>SUM(F9464:F9465)</f>
        <v>3.91</v>
      </c>
      <c r="G9466" s="144"/>
    </row>
    <row r="9467" spans="1:7" x14ac:dyDescent="0.2">
      <c r="A9467" s="178"/>
      <c r="B9467" s="178"/>
      <c r="C9467" s="178"/>
      <c r="D9467" s="178"/>
      <c r="E9467" s="178"/>
      <c r="F9467" s="178"/>
      <c r="G9467" s="144"/>
    </row>
    <row r="9468" spans="1:7" x14ac:dyDescent="0.2">
      <c r="G9468" s="144"/>
    </row>
    <row r="9469" spans="1:7" ht="21" x14ac:dyDescent="0.2">
      <c r="A9469" s="314" t="s">
        <v>4289</v>
      </c>
      <c r="B9469" s="314"/>
      <c r="C9469" s="314"/>
      <c r="D9469" s="314"/>
      <c r="E9469" s="314"/>
      <c r="F9469" s="314"/>
      <c r="G9469" s="175" t="s">
        <v>4131</v>
      </c>
    </row>
    <row r="9470" spans="1:7" x14ac:dyDescent="0.2">
      <c r="G9470" s="144"/>
    </row>
    <row r="9471" spans="1:7" ht="21" x14ac:dyDescent="0.2">
      <c r="A9471" s="175" t="s">
        <v>4118</v>
      </c>
      <c r="B9471" s="174" t="s">
        <v>4117</v>
      </c>
      <c r="C9471" s="171" t="s">
        <v>4114</v>
      </c>
      <c r="D9471" s="171" t="s">
        <v>4113</v>
      </c>
      <c r="E9471" s="171" t="s">
        <v>4112</v>
      </c>
      <c r="F9471" s="182" t="s">
        <v>4116</v>
      </c>
      <c r="G9471" s="181" t="s">
        <v>4115</v>
      </c>
    </row>
    <row r="9472" spans="1:7" x14ac:dyDescent="0.2">
      <c r="A9472" s="162">
        <v>5</v>
      </c>
      <c r="B9472" s="128" t="s">
        <v>4140</v>
      </c>
      <c r="C9472" s="148">
        <v>5.12</v>
      </c>
      <c r="D9472" s="148">
        <v>11.16</v>
      </c>
      <c r="E9472" s="83">
        <v>117.99</v>
      </c>
      <c r="F9472" s="127">
        <v>0.39800000000000002</v>
      </c>
      <c r="G9472" s="161">
        <f>TRUNC(F9472*D9472,2)</f>
        <v>4.4400000000000004</v>
      </c>
    </row>
    <row r="9473" spans="1:7" ht="12.75" customHeight="1" x14ac:dyDescent="0.2">
      <c r="A9473" s="149">
        <v>4</v>
      </c>
      <c r="B9473" s="138" t="s">
        <v>4262</v>
      </c>
      <c r="C9473" s="152">
        <v>8.56</v>
      </c>
      <c r="D9473" s="152">
        <v>18.649999999999999</v>
      </c>
      <c r="E9473" s="83">
        <v>117.99</v>
      </c>
      <c r="F9473" s="137">
        <v>4.1000000000000002E-2</v>
      </c>
      <c r="G9473" s="161">
        <f>TRUNC(F9473*D9473,2)</f>
        <v>0.76</v>
      </c>
    </row>
    <row r="9474" spans="1:7" x14ac:dyDescent="0.2">
      <c r="A9474" s="311" t="s">
        <v>4138</v>
      </c>
      <c r="B9474" s="311"/>
      <c r="C9474" s="311"/>
      <c r="D9474" s="311"/>
      <c r="E9474" s="311"/>
      <c r="F9474" s="311"/>
      <c r="G9474" s="155">
        <f>SUM(G9472:G9473)</f>
        <v>5.2</v>
      </c>
    </row>
    <row r="9475" spans="1:7" x14ac:dyDescent="0.2">
      <c r="G9475" s="144"/>
    </row>
    <row r="9476" spans="1:7" x14ac:dyDescent="0.2">
      <c r="A9476" s="312" t="s">
        <v>4124</v>
      </c>
      <c r="B9476" s="312"/>
      <c r="C9476" s="312"/>
      <c r="D9476" s="312"/>
      <c r="E9476" s="312"/>
      <c r="F9476" s="173">
        <f>G9474</f>
        <v>5.2</v>
      </c>
      <c r="G9476" s="144"/>
    </row>
    <row r="9477" spans="1:7" ht="12.75" customHeight="1" x14ac:dyDescent="0.2">
      <c r="A9477" s="312" t="s">
        <v>4742</v>
      </c>
      <c r="B9477" s="312"/>
      <c r="C9477" s="312"/>
      <c r="D9477" s="312"/>
      <c r="E9477" s="313"/>
      <c r="F9477" s="180">
        <f>TRUNC('compos apresentar'!F9476*bdi!$D$19,2)</f>
        <v>1.05</v>
      </c>
      <c r="G9477" s="144"/>
    </row>
    <row r="9478" spans="1:7" x14ac:dyDescent="0.2">
      <c r="A9478" s="312" t="s">
        <v>4123</v>
      </c>
      <c r="B9478" s="312"/>
      <c r="C9478" s="312"/>
      <c r="D9478" s="312"/>
      <c r="E9478" s="312"/>
      <c r="F9478" s="179">
        <f>SUM(F9476:F9477)</f>
        <v>6.25</v>
      </c>
      <c r="G9478" s="144"/>
    </row>
    <row r="9479" spans="1:7" x14ac:dyDescent="0.2">
      <c r="A9479" s="178"/>
      <c r="B9479" s="178"/>
      <c r="C9479" s="178"/>
      <c r="D9479" s="178"/>
      <c r="E9479" s="178"/>
      <c r="F9479" s="178"/>
      <c r="G9479" s="144"/>
    </row>
    <row r="9480" spans="1:7" ht="21" x14ac:dyDescent="0.2">
      <c r="A9480" s="314" t="s">
        <v>5169</v>
      </c>
      <c r="B9480" s="314"/>
      <c r="C9480" s="314"/>
      <c r="D9480" s="314"/>
      <c r="E9480" s="314"/>
      <c r="F9480" s="314"/>
      <c r="G9480" s="175" t="s">
        <v>4131</v>
      </c>
    </row>
    <row r="9481" spans="1:7" x14ac:dyDescent="0.2">
      <c r="G9481" s="144"/>
    </row>
    <row r="9482" spans="1:7" ht="21" x14ac:dyDescent="0.2">
      <c r="A9482" s="175" t="s">
        <v>4118</v>
      </c>
      <c r="B9482" s="174" t="s">
        <v>4117</v>
      </c>
      <c r="C9482" s="171" t="s">
        <v>4114</v>
      </c>
      <c r="D9482" s="171" t="s">
        <v>4113</v>
      </c>
      <c r="E9482" s="171" t="s">
        <v>4112</v>
      </c>
      <c r="F9482" s="182" t="s">
        <v>4116</v>
      </c>
      <c r="G9482" s="181" t="s">
        <v>4115</v>
      </c>
    </row>
    <row r="9483" spans="1:7" x14ac:dyDescent="0.2">
      <c r="A9483" s="162">
        <v>5</v>
      </c>
      <c r="B9483" s="128" t="s">
        <v>4140</v>
      </c>
      <c r="C9483" s="148">
        <v>5.12</v>
      </c>
      <c r="D9483" s="148">
        <v>11.16</v>
      </c>
      <c r="E9483" s="83">
        <v>117.99</v>
      </c>
      <c r="F9483" s="127">
        <v>0.33</v>
      </c>
      <c r="G9483" s="161">
        <f>TRUNC(F9483*D9483,2)</f>
        <v>3.68</v>
      </c>
    </row>
    <row r="9484" spans="1:7" x14ac:dyDescent="0.2">
      <c r="A9484" s="149">
        <v>4</v>
      </c>
      <c r="B9484" s="138" t="s">
        <v>4262</v>
      </c>
      <c r="C9484" s="152">
        <v>8.56</v>
      </c>
      <c r="D9484" s="152">
        <v>18.649999999999999</v>
      </c>
      <c r="E9484" s="83">
        <v>117.99</v>
      </c>
      <c r="F9484" s="137">
        <v>3.5000000000000003E-2</v>
      </c>
      <c r="G9484" s="161">
        <f>TRUNC(F9484*D9484,2)</f>
        <v>0.65</v>
      </c>
    </row>
    <row r="9485" spans="1:7" x14ac:dyDescent="0.2">
      <c r="A9485" s="311" t="s">
        <v>4138</v>
      </c>
      <c r="B9485" s="311"/>
      <c r="C9485" s="311"/>
      <c r="D9485" s="311"/>
      <c r="E9485" s="311"/>
      <c r="F9485" s="311"/>
      <c r="G9485" s="155">
        <f>SUM(G9483:G9484)</f>
        <v>4.33</v>
      </c>
    </row>
    <row r="9486" spans="1:7" x14ac:dyDescent="0.2">
      <c r="G9486" s="144"/>
    </row>
    <row r="9487" spans="1:7" x14ac:dyDescent="0.2">
      <c r="A9487" s="312" t="s">
        <v>4124</v>
      </c>
      <c r="B9487" s="312"/>
      <c r="C9487" s="312"/>
      <c r="D9487" s="312"/>
      <c r="E9487" s="312"/>
      <c r="F9487" s="173">
        <f>G9485</f>
        <v>4.33</v>
      </c>
      <c r="G9487" s="144"/>
    </row>
    <row r="9488" spans="1:7" x14ac:dyDescent="0.2">
      <c r="A9488" s="312" t="s">
        <v>4742</v>
      </c>
      <c r="B9488" s="312"/>
      <c r="C9488" s="312"/>
      <c r="D9488" s="312"/>
      <c r="E9488" s="313"/>
      <c r="F9488" s="180">
        <f>TRUNC('compos apresentar'!F9487*bdi!$D$19,2)</f>
        <v>0.88</v>
      </c>
      <c r="G9488" s="144"/>
    </row>
    <row r="9489" spans="1:7" x14ac:dyDescent="0.2">
      <c r="A9489" s="312" t="s">
        <v>4123</v>
      </c>
      <c r="B9489" s="312"/>
      <c r="C9489" s="312"/>
      <c r="D9489" s="312"/>
      <c r="E9489" s="312"/>
      <c r="F9489" s="179">
        <f>SUM(F9487:F9488)</f>
        <v>5.21</v>
      </c>
      <c r="G9489" s="144"/>
    </row>
    <row r="9490" spans="1:7" x14ac:dyDescent="0.2">
      <c r="A9490" s="178"/>
      <c r="B9490" s="178"/>
      <c r="C9490" s="178"/>
      <c r="D9490" s="178"/>
      <c r="E9490" s="178"/>
      <c r="F9490" s="178"/>
      <c r="G9490" s="144"/>
    </row>
    <row r="9491" spans="1:7" x14ac:dyDescent="0.2">
      <c r="G9491" s="144"/>
    </row>
    <row r="9492" spans="1:7" ht="34.9" customHeight="1" x14ac:dyDescent="0.2">
      <c r="A9492" s="314" t="s">
        <v>5170</v>
      </c>
      <c r="B9492" s="314"/>
      <c r="C9492" s="314"/>
      <c r="D9492" s="314"/>
      <c r="E9492" s="314"/>
      <c r="F9492" s="314"/>
      <c r="G9492" s="175" t="s">
        <v>4170</v>
      </c>
    </row>
    <row r="9493" spans="1:7" x14ac:dyDescent="0.2">
      <c r="G9493" s="144"/>
    </row>
    <row r="9494" spans="1:7" ht="21" x14ac:dyDescent="0.2">
      <c r="A9494" s="175" t="s">
        <v>4118</v>
      </c>
      <c r="B9494" s="174" t="s">
        <v>4117</v>
      </c>
      <c r="C9494" s="171" t="s">
        <v>4114</v>
      </c>
      <c r="D9494" s="171" t="s">
        <v>4113</v>
      </c>
      <c r="E9494" s="171" t="s">
        <v>4112</v>
      </c>
      <c r="F9494" s="182" t="s">
        <v>4116</v>
      </c>
      <c r="G9494" s="181" t="s">
        <v>4115</v>
      </c>
    </row>
    <row r="9495" spans="1:7" x14ac:dyDescent="0.2">
      <c r="A9495" s="162">
        <v>5</v>
      </c>
      <c r="B9495" s="128" t="s">
        <v>4140</v>
      </c>
      <c r="C9495" s="148">
        <v>5.12</v>
      </c>
      <c r="D9495" s="148">
        <v>11.16</v>
      </c>
      <c r="E9495" s="83">
        <v>117.99</v>
      </c>
      <c r="F9495" s="127">
        <v>62.661999999999999</v>
      </c>
      <c r="G9495" s="161">
        <f t="shared" ref="G9495:G9500" si="86">TRUNC(F9495*D9495,2)</f>
        <v>699.3</v>
      </c>
    </row>
    <row r="9496" spans="1:7" x14ac:dyDescent="0.2">
      <c r="A9496" s="149">
        <v>32</v>
      </c>
      <c r="B9496" s="138" t="s">
        <v>3807</v>
      </c>
      <c r="C9496" s="148">
        <v>6.14</v>
      </c>
      <c r="D9496" s="148">
        <v>13.38</v>
      </c>
      <c r="E9496" s="83">
        <v>117.99</v>
      </c>
      <c r="F9496" s="137">
        <v>5.17</v>
      </c>
      <c r="G9496" s="161">
        <f t="shared" si="86"/>
        <v>69.17</v>
      </c>
    </row>
    <row r="9497" spans="1:7" x14ac:dyDescent="0.2">
      <c r="A9497" s="149">
        <v>4</v>
      </c>
      <c r="B9497" s="138" t="s">
        <v>4262</v>
      </c>
      <c r="C9497" s="152">
        <v>8.56</v>
      </c>
      <c r="D9497" s="152">
        <v>18.649999999999999</v>
      </c>
      <c r="E9497" s="83">
        <v>117.99</v>
      </c>
      <c r="F9497" s="137">
        <v>11.92</v>
      </c>
      <c r="G9497" s="161">
        <f t="shared" si="86"/>
        <v>222.3</v>
      </c>
    </row>
    <row r="9498" spans="1:7" x14ac:dyDescent="0.2">
      <c r="A9498" s="149">
        <v>10</v>
      </c>
      <c r="B9498" s="138" t="s">
        <v>4143</v>
      </c>
      <c r="C9498" s="148">
        <v>8.56</v>
      </c>
      <c r="D9498" s="148">
        <v>18.649999999999999</v>
      </c>
      <c r="E9498" s="83">
        <v>117.99</v>
      </c>
      <c r="F9498" s="137">
        <v>6.14</v>
      </c>
      <c r="G9498" s="161">
        <f t="shared" si="86"/>
        <v>114.51</v>
      </c>
    </row>
    <row r="9499" spans="1:7" x14ac:dyDescent="0.2">
      <c r="A9499" s="149">
        <v>6</v>
      </c>
      <c r="B9499" s="138" t="s">
        <v>4142</v>
      </c>
      <c r="C9499" s="152">
        <v>8.56</v>
      </c>
      <c r="D9499" s="152">
        <v>18.649999999999999</v>
      </c>
      <c r="E9499" s="83">
        <v>117.99</v>
      </c>
      <c r="F9499" s="137">
        <v>5.64</v>
      </c>
      <c r="G9499" s="161">
        <f t="shared" si="86"/>
        <v>105.18</v>
      </c>
    </row>
    <row r="9500" spans="1:7" x14ac:dyDescent="0.2">
      <c r="A9500" s="149">
        <v>8</v>
      </c>
      <c r="B9500" s="138" t="s">
        <v>4141</v>
      </c>
      <c r="C9500" s="152">
        <v>5.65</v>
      </c>
      <c r="D9500" s="152">
        <v>12.31</v>
      </c>
      <c r="E9500" s="83">
        <v>117.99</v>
      </c>
      <c r="F9500" s="137">
        <v>11.49</v>
      </c>
      <c r="G9500" s="161">
        <f t="shared" si="86"/>
        <v>141.44</v>
      </c>
    </row>
    <row r="9501" spans="1:7" x14ac:dyDescent="0.2">
      <c r="A9501" s="311" t="s">
        <v>4138</v>
      </c>
      <c r="B9501" s="311"/>
      <c r="C9501" s="311"/>
      <c r="D9501" s="311"/>
      <c r="E9501" s="311"/>
      <c r="F9501" s="311"/>
      <c r="G9501" s="155">
        <f>SUM(G9495:G9500)</f>
        <v>1351.9</v>
      </c>
    </row>
    <row r="9502" spans="1:7" x14ac:dyDescent="0.2">
      <c r="G9502" s="144"/>
    </row>
    <row r="9503" spans="1:7" ht="21" x14ac:dyDescent="0.2">
      <c r="A9503" s="175" t="s">
        <v>4118</v>
      </c>
      <c r="B9503" s="174" t="s">
        <v>4130</v>
      </c>
      <c r="C9503" s="171" t="s">
        <v>4129</v>
      </c>
      <c r="D9503" s="171" t="s">
        <v>4128</v>
      </c>
      <c r="E9503" s="171" t="s">
        <v>4116</v>
      </c>
      <c r="F9503" s="173" t="s">
        <v>4127</v>
      </c>
      <c r="G9503" s="144"/>
    </row>
    <row r="9504" spans="1:7" x14ac:dyDescent="0.2">
      <c r="A9504" s="129">
        <v>2804</v>
      </c>
      <c r="B9504" s="128" t="s">
        <v>3306</v>
      </c>
      <c r="C9504" s="127" t="s">
        <v>3285</v>
      </c>
      <c r="D9504" s="127">
        <v>145.30000000000001</v>
      </c>
      <c r="E9504" s="140">
        <v>1.98</v>
      </c>
      <c r="F9504" s="127">
        <f t="shared" ref="F9504:F9518" si="87">TRUNC(E9504*D9504,2)</f>
        <v>287.69</v>
      </c>
      <c r="G9504" s="144"/>
    </row>
    <row r="9505" spans="1:7" x14ac:dyDescent="0.2">
      <c r="A9505" s="139">
        <v>1858</v>
      </c>
      <c r="B9505" s="138" t="s">
        <v>3301</v>
      </c>
      <c r="C9505" s="137" t="s">
        <v>3290</v>
      </c>
      <c r="D9505" s="127">
        <v>6.75</v>
      </c>
      <c r="E9505" s="136">
        <v>0.05</v>
      </c>
      <c r="F9505" s="127">
        <f t="shared" si="87"/>
        <v>0.33</v>
      </c>
      <c r="G9505" s="144"/>
    </row>
    <row r="9506" spans="1:7" x14ac:dyDescent="0.2">
      <c r="A9506" s="139">
        <v>1861</v>
      </c>
      <c r="B9506" s="138" t="s">
        <v>3317</v>
      </c>
      <c r="C9506" s="137" t="s">
        <v>3292</v>
      </c>
      <c r="D9506" s="127">
        <v>21.09</v>
      </c>
      <c r="E9506" s="136">
        <v>0.02</v>
      </c>
      <c r="F9506" s="127">
        <f t="shared" si="87"/>
        <v>0.42</v>
      </c>
      <c r="G9506" s="144"/>
    </row>
    <row r="9507" spans="1:7" ht="12.75" customHeight="1" x14ac:dyDescent="0.2">
      <c r="A9507" s="139">
        <v>1863</v>
      </c>
      <c r="B9507" s="138" t="s">
        <v>3300</v>
      </c>
      <c r="C9507" s="137" t="s">
        <v>3292</v>
      </c>
      <c r="D9507" s="127">
        <v>23.1</v>
      </c>
      <c r="E9507" s="136">
        <v>0.69</v>
      </c>
      <c r="F9507" s="127">
        <f t="shared" si="87"/>
        <v>15.93</v>
      </c>
      <c r="G9507" s="144"/>
    </row>
    <row r="9508" spans="1:7" x14ac:dyDescent="0.2">
      <c r="A9508" s="139">
        <v>1968</v>
      </c>
      <c r="B9508" s="138" t="s">
        <v>3297</v>
      </c>
      <c r="C9508" s="137" t="s">
        <v>3290</v>
      </c>
      <c r="D9508" s="127">
        <v>6.58</v>
      </c>
      <c r="E9508" s="136">
        <v>2.2999999999999998</v>
      </c>
      <c r="F9508" s="127">
        <f t="shared" si="87"/>
        <v>15.13</v>
      </c>
      <c r="G9508" s="144"/>
    </row>
    <row r="9509" spans="1:7" x14ac:dyDescent="0.2">
      <c r="A9509" s="139">
        <v>2023</v>
      </c>
      <c r="B9509" s="138" t="s">
        <v>3296</v>
      </c>
      <c r="C9509" s="137" t="s">
        <v>3290</v>
      </c>
      <c r="D9509" s="127">
        <v>12.28</v>
      </c>
      <c r="E9509" s="136">
        <v>6.69</v>
      </c>
      <c r="F9509" s="127">
        <f t="shared" si="87"/>
        <v>82.15</v>
      </c>
      <c r="G9509" s="144"/>
    </row>
    <row r="9510" spans="1:7" x14ac:dyDescent="0.2">
      <c r="A9510" s="139">
        <v>105</v>
      </c>
      <c r="B9510" s="138" t="s">
        <v>3316</v>
      </c>
      <c r="C9510" s="137" t="s">
        <v>3292</v>
      </c>
      <c r="D9510" s="127">
        <v>20.54</v>
      </c>
      <c r="E9510" s="136">
        <v>0.03</v>
      </c>
      <c r="F9510" s="127">
        <f t="shared" si="87"/>
        <v>0.61</v>
      </c>
      <c r="G9510" s="144"/>
    </row>
    <row r="9511" spans="1:7" x14ac:dyDescent="0.2">
      <c r="A9511" s="139">
        <v>2439</v>
      </c>
      <c r="B9511" s="138" t="s">
        <v>3315</v>
      </c>
      <c r="C9511" s="137" t="s">
        <v>3292</v>
      </c>
      <c r="D9511" s="127">
        <v>6.63</v>
      </c>
      <c r="E9511" s="136">
        <v>19.96</v>
      </c>
      <c r="F9511" s="127">
        <f t="shared" si="87"/>
        <v>132.33000000000001</v>
      </c>
      <c r="G9511" s="144"/>
    </row>
    <row r="9512" spans="1:7" ht="19.5" customHeight="1" x14ac:dyDescent="0.2">
      <c r="A9512" s="139">
        <v>2448</v>
      </c>
      <c r="B9512" s="138" t="s">
        <v>3314</v>
      </c>
      <c r="C9512" s="137" t="s">
        <v>3292</v>
      </c>
      <c r="D9512" s="127">
        <v>9.5299999999999994</v>
      </c>
      <c r="E9512" s="136">
        <v>9.48</v>
      </c>
      <c r="F9512" s="127">
        <f t="shared" si="87"/>
        <v>90.34</v>
      </c>
      <c r="G9512" s="144"/>
    </row>
    <row r="9513" spans="1:7" x14ac:dyDescent="0.2">
      <c r="A9513" s="139">
        <v>102</v>
      </c>
      <c r="B9513" s="138" t="s">
        <v>3313</v>
      </c>
      <c r="C9513" s="137" t="s">
        <v>3292</v>
      </c>
      <c r="D9513" s="127">
        <v>21.18</v>
      </c>
      <c r="E9513" s="136">
        <v>0.54</v>
      </c>
      <c r="F9513" s="127">
        <f t="shared" si="87"/>
        <v>11.43</v>
      </c>
      <c r="G9513" s="144"/>
    </row>
    <row r="9514" spans="1:7" x14ac:dyDescent="0.2">
      <c r="A9514" s="139">
        <v>2497</v>
      </c>
      <c r="B9514" s="138" t="s">
        <v>3312</v>
      </c>
      <c r="C9514" s="137" t="s">
        <v>3285</v>
      </c>
      <c r="D9514" s="127">
        <v>112.24</v>
      </c>
      <c r="E9514" s="136">
        <v>0.93</v>
      </c>
      <c r="F9514" s="127">
        <f t="shared" si="87"/>
        <v>104.38</v>
      </c>
      <c r="G9514" s="144"/>
    </row>
    <row r="9515" spans="1:7" x14ac:dyDescent="0.2">
      <c r="A9515" s="139">
        <v>2386</v>
      </c>
      <c r="B9515" s="138" t="s">
        <v>3286</v>
      </c>
      <c r="C9515" s="137" t="s">
        <v>3285</v>
      </c>
      <c r="D9515" s="127">
        <v>114.18</v>
      </c>
      <c r="E9515" s="136">
        <v>0.93</v>
      </c>
      <c r="F9515" s="127">
        <f t="shared" si="87"/>
        <v>106.18</v>
      </c>
      <c r="G9515" s="144"/>
    </row>
    <row r="9516" spans="1:7" ht="45" x14ac:dyDescent="0.2">
      <c r="A9516" s="139" t="s">
        <v>3311</v>
      </c>
      <c r="B9516" s="138" t="s">
        <v>3310</v>
      </c>
      <c r="C9516" s="137" t="s">
        <v>3287</v>
      </c>
      <c r="D9516" s="127">
        <v>22351.5</v>
      </c>
      <c r="E9516" s="136">
        <v>1</v>
      </c>
      <c r="F9516" s="127">
        <f t="shared" si="87"/>
        <v>22351.5</v>
      </c>
      <c r="G9516" s="144"/>
    </row>
    <row r="9517" spans="1:7" x14ac:dyDescent="0.2">
      <c r="A9517" s="139">
        <v>1263</v>
      </c>
      <c r="B9517" s="138" t="s">
        <v>3309</v>
      </c>
      <c r="C9517" s="137" t="s">
        <v>3308</v>
      </c>
      <c r="D9517" s="127">
        <v>7.91</v>
      </c>
      <c r="E9517" s="136">
        <v>1.84</v>
      </c>
      <c r="F9517" s="127">
        <f t="shared" si="87"/>
        <v>14.55</v>
      </c>
      <c r="G9517" s="144"/>
    </row>
    <row r="9518" spans="1:7" x14ac:dyDescent="0.2">
      <c r="A9518" s="139">
        <v>1215</v>
      </c>
      <c r="B9518" s="138" t="s">
        <v>3293</v>
      </c>
      <c r="C9518" s="137" t="s">
        <v>3292</v>
      </c>
      <c r="D9518" s="127">
        <v>0.54</v>
      </c>
      <c r="E9518" s="136">
        <v>690.29</v>
      </c>
      <c r="F9518" s="127">
        <f t="shared" si="87"/>
        <v>372.75</v>
      </c>
      <c r="G9518" s="144"/>
    </row>
    <row r="9519" spans="1:7" x14ac:dyDescent="0.2">
      <c r="A9519" s="311" t="s">
        <v>4125</v>
      </c>
      <c r="B9519" s="311"/>
      <c r="C9519" s="311"/>
      <c r="D9519" s="311"/>
      <c r="E9519" s="311"/>
      <c r="F9519" s="165">
        <f>SUM(F9504:F9518)</f>
        <v>23585.719999999998</v>
      </c>
      <c r="G9519" s="144"/>
    </row>
    <row r="9520" spans="1:7" x14ac:dyDescent="0.2">
      <c r="G9520" s="144"/>
    </row>
    <row r="9521" spans="1:7" x14ac:dyDescent="0.2">
      <c r="A9521" s="312" t="s">
        <v>4124</v>
      </c>
      <c r="B9521" s="312"/>
      <c r="C9521" s="312"/>
      <c r="D9521" s="312"/>
      <c r="E9521" s="312"/>
      <c r="F9521" s="173">
        <f>F9519+G9501</f>
        <v>24937.62</v>
      </c>
      <c r="G9521" s="144"/>
    </row>
    <row r="9522" spans="1:7" ht="12.75" customHeight="1" x14ac:dyDescent="0.2">
      <c r="A9522" s="312" t="s">
        <v>4742</v>
      </c>
      <c r="B9522" s="312"/>
      <c r="C9522" s="312"/>
      <c r="D9522" s="312"/>
      <c r="E9522" s="313"/>
      <c r="F9522" s="180">
        <f>TRUNC('compos apresentar'!F9521*bdi!$D$19,2)</f>
        <v>5072.3100000000004</v>
      </c>
      <c r="G9522" s="144"/>
    </row>
    <row r="9523" spans="1:7" x14ac:dyDescent="0.2">
      <c r="A9523" s="312" t="s">
        <v>4123</v>
      </c>
      <c r="B9523" s="312"/>
      <c r="C9523" s="312"/>
      <c r="D9523" s="312"/>
      <c r="E9523" s="312"/>
      <c r="F9523" s="179">
        <f>SUM(F9521:F9522)</f>
        <v>30009.93</v>
      </c>
      <c r="G9523" s="144"/>
    </row>
    <row r="9524" spans="1:7" x14ac:dyDescent="0.2">
      <c r="A9524" s="178"/>
      <c r="B9524" s="178"/>
      <c r="C9524" s="178"/>
      <c r="D9524" s="178"/>
      <c r="E9524" s="178"/>
      <c r="F9524" s="178"/>
      <c r="G9524" s="144"/>
    </row>
    <row r="9525" spans="1:7" ht="21" x14ac:dyDescent="0.2">
      <c r="A9525" s="314" t="s">
        <v>5171</v>
      </c>
      <c r="B9525" s="314"/>
      <c r="C9525" s="314"/>
      <c r="D9525" s="314"/>
      <c r="E9525" s="314"/>
      <c r="F9525" s="314"/>
      <c r="G9525" s="175" t="s">
        <v>4131</v>
      </c>
    </row>
    <row r="9526" spans="1:7" x14ac:dyDescent="0.2">
      <c r="G9526" s="144"/>
    </row>
    <row r="9527" spans="1:7" ht="21" x14ac:dyDescent="0.2">
      <c r="A9527" s="175" t="s">
        <v>4118</v>
      </c>
      <c r="B9527" s="174" t="s">
        <v>4117</v>
      </c>
      <c r="C9527" s="171" t="s">
        <v>4114</v>
      </c>
      <c r="D9527" s="171" t="s">
        <v>4113</v>
      </c>
      <c r="E9527" s="171" t="s">
        <v>4112</v>
      </c>
      <c r="F9527" s="182" t="s">
        <v>4116</v>
      </c>
      <c r="G9527" s="181" t="s">
        <v>4115</v>
      </c>
    </row>
    <row r="9528" spans="1:7" x14ac:dyDescent="0.2">
      <c r="A9528" s="162">
        <v>5</v>
      </c>
      <c r="B9528" s="128" t="s">
        <v>4140</v>
      </c>
      <c r="C9528" s="148">
        <v>5.12</v>
      </c>
      <c r="D9528" s="148">
        <v>11.16</v>
      </c>
      <c r="E9528" s="83">
        <v>117.99</v>
      </c>
      <c r="F9528" s="127">
        <v>2.48</v>
      </c>
      <c r="G9528" s="161">
        <f>TRUNC(F9528*D9528,2)</f>
        <v>27.67</v>
      </c>
    </row>
    <row r="9529" spans="1:7" x14ac:dyDescent="0.2">
      <c r="A9529" s="149">
        <v>4</v>
      </c>
      <c r="B9529" s="138" t="s">
        <v>4262</v>
      </c>
      <c r="C9529" s="152">
        <v>8.56</v>
      </c>
      <c r="D9529" s="152">
        <v>18.649999999999999</v>
      </c>
      <c r="E9529" s="83">
        <v>117.99</v>
      </c>
      <c r="F9529" s="137">
        <v>2</v>
      </c>
      <c r="G9529" s="161">
        <f>TRUNC(F9529*D9529,2)</f>
        <v>37.299999999999997</v>
      </c>
    </row>
    <row r="9530" spans="1:7" x14ac:dyDescent="0.2">
      <c r="A9530" s="311" t="s">
        <v>4138</v>
      </c>
      <c r="B9530" s="311"/>
      <c r="C9530" s="311"/>
      <c r="D9530" s="311"/>
      <c r="E9530" s="311"/>
      <c r="F9530" s="311"/>
      <c r="G9530" s="155">
        <f>SUM(G9528:G9529)</f>
        <v>64.97</v>
      </c>
    </row>
    <row r="9531" spans="1:7" x14ac:dyDescent="0.2">
      <c r="G9531" s="144"/>
    </row>
    <row r="9532" spans="1:7" x14ac:dyDescent="0.2">
      <c r="A9532" s="312" t="s">
        <v>4124</v>
      </c>
      <c r="B9532" s="312"/>
      <c r="C9532" s="312"/>
      <c r="D9532" s="312"/>
      <c r="E9532" s="312"/>
      <c r="F9532" s="173">
        <f>G9530</f>
        <v>64.97</v>
      </c>
      <c r="G9532" s="144"/>
    </row>
    <row r="9533" spans="1:7" x14ac:dyDescent="0.2">
      <c r="A9533" s="312" t="s">
        <v>4742</v>
      </c>
      <c r="B9533" s="312"/>
      <c r="C9533" s="312"/>
      <c r="D9533" s="312"/>
      <c r="E9533" s="313"/>
      <c r="F9533" s="180">
        <f>TRUNC('compos apresentar'!F9532*bdi!$D$19,2)</f>
        <v>13.21</v>
      </c>
      <c r="G9533" s="144"/>
    </row>
    <row r="9534" spans="1:7" x14ac:dyDescent="0.2">
      <c r="A9534" s="312" t="s">
        <v>4123</v>
      </c>
      <c r="B9534" s="312"/>
      <c r="C9534" s="312"/>
      <c r="D9534" s="312"/>
      <c r="E9534" s="312"/>
      <c r="F9534" s="179">
        <f>SUM(F9532:F9533)</f>
        <v>78.180000000000007</v>
      </c>
      <c r="G9534" s="144"/>
    </row>
    <row r="9535" spans="1:7" x14ac:dyDescent="0.2">
      <c r="A9535" s="178"/>
      <c r="B9535" s="178"/>
      <c r="C9535" s="178"/>
      <c r="D9535" s="178"/>
      <c r="E9535" s="178"/>
      <c r="F9535" s="178"/>
      <c r="G9535" s="144"/>
    </row>
    <row r="9536" spans="1:7" x14ac:dyDescent="0.2">
      <c r="G9536" s="144"/>
    </row>
    <row r="9537" spans="1:7" ht="24" customHeight="1" x14ac:dyDescent="0.2">
      <c r="A9537" s="317" t="s">
        <v>4288</v>
      </c>
      <c r="B9537" s="317"/>
      <c r="C9537" s="317"/>
      <c r="D9537" s="317"/>
      <c r="E9537" s="317"/>
      <c r="F9537" s="317"/>
      <c r="G9537" s="191" t="s">
        <v>236</v>
      </c>
    </row>
    <row r="9538" spans="1:7" x14ac:dyDescent="0.2">
      <c r="G9538" s="144"/>
    </row>
    <row r="9539" spans="1:7" ht="21" x14ac:dyDescent="0.2">
      <c r="A9539" s="175" t="s">
        <v>4118</v>
      </c>
      <c r="B9539" s="174" t="s">
        <v>4117</v>
      </c>
      <c r="C9539" s="171" t="s">
        <v>4114</v>
      </c>
      <c r="D9539" s="171" t="s">
        <v>4113</v>
      </c>
      <c r="E9539" s="171" t="s">
        <v>4112</v>
      </c>
      <c r="F9539" s="182" t="s">
        <v>4116</v>
      </c>
      <c r="G9539" s="181" t="s">
        <v>4115</v>
      </c>
    </row>
    <row r="9540" spans="1:7" x14ac:dyDescent="0.2">
      <c r="A9540" s="162">
        <v>5</v>
      </c>
      <c r="B9540" s="128" t="s">
        <v>4140</v>
      </c>
      <c r="C9540" s="148">
        <v>5.12</v>
      </c>
      <c r="D9540" s="148">
        <v>11.16</v>
      </c>
      <c r="E9540" s="83">
        <v>117.99</v>
      </c>
      <c r="F9540" s="130">
        <v>0.311</v>
      </c>
      <c r="G9540" s="161">
        <f>TRUNC(F9540*D9540,2)</f>
        <v>3.47</v>
      </c>
    </row>
    <row r="9541" spans="1:7" ht="22.5" x14ac:dyDescent="0.2">
      <c r="A9541" s="149">
        <v>4</v>
      </c>
      <c r="B9541" s="134" t="s">
        <v>4069</v>
      </c>
      <c r="C9541" s="148">
        <v>8.58</v>
      </c>
      <c r="D9541" s="148">
        <v>18.7</v>
      </c>
      <c r="E9541" s="83">
        <v>117.99</v>
      </c>
      <c r="F9541" s="133">
        <v>0.72399999999999998</v>
      </c>
      <c r="G9541" s="161">
        <f>TRUNC(F9541*D9541,2)</f>
        <v>13.53</v>
      </c>
    </row>
    <row r="9542" spans="1:7" x14ac:dyDescent="0.2">
      <c r="A9542" s="311" t="s">
        <v>4138</v>
      </c>
      <c r="B9542" s="311"/>
      <c r="C9542" s="311"/>
      <c r="D9542" s="311"/>
      <c r="E9542" s="311"/>
      <c r="F9542" s="311"/>
      <c r="G9542" s="155">
        <f>SUM(G9540:G9541)</f>
        <v>17</v>
      </c>
    </row>
    <row r="9543" spans="1:7" x14ac:dyDescent="0.2">
      <c r="G9543" s="144"/>
    </row>
    <row r="9544" spans="1:7" ht="21" x14ac:dyDescent="0.2">
      <c r="A9544" s="175" t="s">
        <v>4118</v>
      </c>
      <c r="B9544" s="174" t="s">
        <v>4130</v>
      </c>
      <c r="C9544" s="171" t="s">
        <v>4129</v>
      </c>
      <c r="D9544" s="171" t="s">
        <v>4128</v>
      </c>
      <c r="E9544" s="171" t="s">
        <v>4116</v>
      </c>
      <c r="F9544" s="173" t="s">
        <v>4127</v>
      </c>
      <c r="G9544" s="144"/>
    </row>
    <row r="9545" spans="1:7" ht="33.75" x14ac:dyDescent="0.2">
      <c r="A9545" s="132">
        <v>536</v>
      </c>
      <c r="B9545" s="128" t="s">
        <v>4287</v>
      </c>
      <c r="C9545" s="130" t="s">
        <v>236</v>
      </c>
      <c r="D9545" s="130">
        <v>27.380000000000003</v>
      </c>
      <c r="E9545" s="130">
        <v>0.99650000000000005</v>
      </c>
      <c r="F9545" s="127">
        <f>TRUNC(E9545*D9545,2)</f>
        <v>27.28</v>
      </c>
      <c r="G9545" s="144"/>
    </row>
    <row r="9546" spans="1:7" x14ac:dyDescent="0.2">
      <c r="A9546" s="139">
        <v>1381</v>
      </c>
      <c r="B9546" s="138" t="s">
        <v>4286</v>
      </c>
      <c r="C9546" s="133" t="s">
        <v>333</v>
      </c>
      <c r="D9546" s="127">
        <v>0.65</v>
      </c>
      <c r="E9546" s="133">
        <v>6.85</v>
      </c>
      <c r="F9546" s="127">
        <f>TRUNC(E9546*D9546,2)</f>
        <v>4.45</v>
      </c>
      <c r="G9546" s="144"/>
    </row>
    <row r="9547" spans="1:7" x14ac:dyDescent="0.2">
      <c r="A9547" s="139">
        <v>34357</v>
      </c>
      <c r="B9547" s="138" t="s">
        <v>4285</v>
      </c>
      <c r="C9547" s="137" t="s">
        <v>3290</v>
      </c>
      <c r="D9547" s="137">
        <v>3.81</v>
      </c>
      <c r="E9547" s="133">
        <v>0.222</v>
      </c>
      <c r="F9547" s="127">
        <f>TRUNC(E9547*D9547,2)</f>
        <v>0.84</v>
      </c>
      <c r="G9547" s="144"/>
    </row>
    <row r="9548" spans="1:7" x14ac:dyDescent="0.2">
      <c r="A9548" s="311" t="s">
        <v>4125</v>
      </c>
      <c r="B9548" s="311"/>
      <c r="C9548" s="311"/>
      <c r="D9548" s="311"/>
      <c r="E9548" s="311"/>
      <c r="F9548" s="165">
        <f>SUM(F9545:F9547)</f>
        <v>32.57</v>
      </c>
      <c r="G9548" s="144"/>
    </row>
    <row r="9549" spans="1:7" x14ac:dyDescent="0.2">
      <c r="G9549" s="144"/>
    </row>
    <row r="9550" spans="1:7" x14ac:dyDescent="0.2">
      <c r="A9550" s="312" t="s">
        <v>4124</v>
      </c>
      <c r="B9550" s="312"/>
      <c r="C9550" s="312"/>
      <c r="D9550" s="312"/>
      <c r="E9550" s="312"/>
      <c r="F9550" s="173">
        <f>F9548+G9542</f>
        <v>49.57</v>
      </c>
      <c r="G9550" s="144"/>
    </row>
    <row r="9551" spans="1:7" ht="12.75" customHeight="1" x14ac:dyDescent="0.2">
      <c r="A9551" s="312" t="s">
        <v>4742</v>
      </c>
      <c r="B9551" s="312"/>
      <c r="C9551" s="312"/>
      <c r="D9551" s="312"/>
      <c r="E9551" s="313"/>
      <c r="F9551" s="180">
        <f>TRUNC('compos apresentar'!F9550*bdi!$D$19,2)</f>
        <v>10.08</v>
      </c>
      <c r="G9551" s="144"/>
    </row>
    <row r="9552" spans="1:7" x14ac:dyDescent="0.2">
      <c r="A9552" s="312" t="s">
        <v>4123</v>
      </c>
      <c r="B9552" s="312"/>
      <c r="C9552" s="312"/>
      <c r="D9552" s="312"/>
      <c r="E9552" s="312"/>
      <c r="F9552" s="179">
        <f>SUM(F9550:F9551)</f>
        <v>59.65</v>
      </c>
      <c r="G9552" s="144"/>
    </row>
    <row r="9553" spans="1:7" ht="12.75" customHeight="1" x14ac:dyDescent="0.2">
      <c r="G9553" s="144"/>
    </row>
    <row r="9554" spans="1:7" x14ac:dyDescent="0.2">
      <c r="G9554" s="144"/>
    </row>
    <row r="9555" spans="1:7" ht="21" x14ac:dyDescent="0.2">
      <c r="A9555" s="314" t="s">
        <v>4284</v>
      </c>
      <c r="B9555" s="314"/>
      <c r="C9555" s="314"/>
      <c r="D9555" s="314"/>
      <c r="E9555" s="314"/>
      <c r="F9555" s="314"/>
      <c r="G9555" s="175" t="s">
        <v>4131</v>
      </c>
    </row>
    <row r="9556" spans="1:7" x14ac:dyDescent="0.2">
      <c r="G9556" s="144"/>
    </row>
    <row r="9557" spans="1:7" ht="21" x14ac:dyDescent="0.2">
      <c r="A9557" s="175" t="s">
        <v>4118</v>
      </c>
      <c r="B9557" s="174" t="s">
        <v>4117</v>
      </c>
      <c r="C9557" s="171" t="s">
        <v>4114</v>
      </c>
      <c r="D9557" s="171" t="s">
        <v>4113</v>
      </c>
      <c r="E9557" s="171" t="s">
        <v>4112</v>
      </c>
      <c r="F9557" s="182" t="s">
        <v>4116</v>
      </c>
      <c r="G9557" s="181" t="s">
        <v>4115</v>
      </c>
    </row>
    <row r="9558" spans="1:7" x14ac:dyDescent="0.2">
      <c r="A9558" s="162">
        <v>5</v>
      </c>
      <c r="B9558" s="128" t="s">
        <v>4140</v>
      </c>
      <c r="C9558" s="148">
        <v>5.12</v>
      </c>
      <c r="D9558" s="148">
        <v>11.16</v>
      </c>
      <c r="E9558" s="83">
        <v>117.99</v>
      </c>
      <c r="F9558" s="127">
        <v>0.94889999999999997</v>
      </c>
      <c r="G9558" s="161">
        <f>TRUNC(F9558*D9558,2)</f>
        <v>10.58</v>
      </c>
    </row>
    <row r="9559" spans="1:7" x14ac:dyDescent="0.2">
      <c r="A9559" s="149">
        <v>28</v>
      </c>
      <c r="B9559" s="138" t="s">
        <v>4070</v>
      </c>
      <c r="C9559" s="152">
        <v>8.58</v>
      </c>
      <c r="D9559" s="152">
        <v>18.7</v>
      </c>
      <c r="E9559" s="83">
        <v>117.99</v>
      </c>
      <c r="F9559" s="137">
        <v>0.57499999999999996</v>
      </c>
      <c r="G9559" s="161">
        <f>TRUNC(F9559*D9559,2)</f>
        <v>10.75</v>
      </c>
    </row>
    <row r="9560" spans="1:7" x14ac:dyDescent="0.2">
      <c r="A9560" s="311" t="s">
        <v>4138</v>
      </c>
      <c r="B9560" s="311"/>
      <c r="C9560" s="311"/>
      <c r="D9560" s="311"/>
      <c r="E9560" s="311"/>
      <c r="F9560" s="311"/>
      <c r="G9560" s="155">
        <f>SUM(G9558:G9559)</f>
        <v>21.33</v>
      </c>
    </row>
    <row r="9561" spans="1:7" x14ac:dyDescent="0.2">
      <c r="G9561" s="144"/>
    </row>
    <row r="9562" spans="1:7" ht="21" x14ac:dyDescent="0.2">
      <c r="A9562" s="175" t="s">
        <v>4118</v>
      </c>
      <c r="B9562" s="174" t="s">
        <v>4130</v>
      </c>
      <c r="C9562" s="171" t="s">
        <v>4129</v>
      </c>
      <c r="D9562" s="171" t="s">
        <v>4128</v>
      </c>
      <c r="E9562" s="171" t="s">
        <v>4116</v>
      </c>
      <c r="F9562" s="173" t="s">
        <v>4127</v>
      </c>
      <c r="G9562" s="144"/>
    </row>
    <row r="9563" spans="1:7" ht="33.75" x14ac:dyDescent="0.2">
      <c r="A9563" s="129">
        <v>2787</v>
      </c>
      <c r="B9563" s="128" t="s">
        <v>4018</v>
      </c>
      <c r="C9563" s="127" t="s">
        <v>3294</v>
      </c>
      <c r="D9563" s="127">
        <v>38.03</v>
      </c>
      <c r="E9563" s="127">
        <v>1.05</v>
      </c>
      <c r="F9563" s="127">
        <f>TRUNC(E9563*D9563,2)</f>
        <v>39.93</v>
      </c>
      <c r="G9563" s="144"/>
    </row>
    <row r="9564" spans="1:7" x14ac:dyDescent="0.2">
      <c r="A9564" s="139">
        <v>2690</v>
      </c>
      <c r="B9564" s="138" t="s">
        <v>4081</v>
      </c>
      <c r="C9564" s="137" t="s">
        <v>3292</v>
      </c>
      <c r="D9564" s="137">
        <v>6.32</v>
      </c>
      <c r="E9564" s="137">
        <v>0.15</v>
      </c>
      <c r="F9564" s="127">
        <f>TRUNC(E9564*D9564,2)</f>
        <v>0.94</v>
      </c>
      <c r="G9564" s="144"/>
    </row>
    <row r="9565" spans="1:7" x14ac:dyDescent="0.2">
      <c r="A9565" s="139">
        <v>2390</v>
      </c>
      <c r="B9565" s="138" t="s">
        <v>4082</v>
      </c>
      <c r="C9565" s="137" t="s">
        <v>3292</v>
      </c>
      <c r="D9565" s="137">
        <v>1.1100000000000001</v>
      </c>
      <c r="E9565" s="137">
        <v>7.51</v>
      </c>
      <c r="F9565" s="127">
        <f>TRUNC(E9565*D9565,2)</f>
        <v>8.33</v>
      </c>
      <c r="G9565" s="144"/>
    </row>
    <row r="9566" spans="1:7" x14ac:dyDescent="0.2">
      <c r="A9566" s="311" t="s">
        <v>4125</v>
      </c>
      <c r="B9566" s="311"/>
      <c r="C9566" s="311"/>
      <c r="D9566" s="311"/>
      <c r="E9566" s="311"/>
      <c r="F9566" s="165">
        <f>SUM(F9563:F9565)</f>
        <v>49.199999999999996</v>
      </c>
      <c r="G9566" s="144"/>
    </row>
    <row r="9567" spans="1:7" x14ac:dyDescent="0.2">
      <c r="G9567" s="144"/>
    </row>
    <row r="9568" spans="1:7" x14ac:dyDescent="0.2">
      <c r="A9568" s="312" t="s">
        <v>4124</v>
      </c>
      <c r="B9568" s="312"/>
      <c r="C9568" s="312"/>
      <c r="D9568" s="312"/>
      <c r="E9568" s="312"/>
      <c r="F9568" s="173">
        <f>F9566+G9560</f>
        <v>70.53</v>
      </c>
      <c r="G9568" s="144"/>
    </row>
    <row r="9569" spans="1:7" ht="12.75" customHeight="1" x14ac:dyDescent="0.2">
      <c r="A9569" s="312" t="s">
        <v>4742</v>
      </c>
      <c r="B9569" s="312"/>
      <c r="C9569" s="312"/>
      <c r="D9569" s="312"/>
      <c r="E9569" s="313"/>
      <c r="F9569" s="180">
        <f>TRUNC('compos apresentar'!F9568*bdi!$D$19,2)</f>
        <v>14.34</v>
      </c>
      <c r="G9569" s="144"/>
    </row>
    <row r="9570" spans="1:7" x14ac:dyDescent="0.2">
      <c r="A9570" s="312" t="s">
        <v>4123</v>
      </c>
      <c r="B9570" s="312"/>
      <c r="C9570" s="312"/>
      <c r="D9570" s="312"/>
      <c r="E9570" s="312"/>
      <c r="F9570" s="179">
        <f>SUM(F9568:F9569)</f>
        <v>84.87</v>
      </c>
      <c r="G9570" s="144"/>
    </row>
    <row r="9571" spans="1:7" ht="12.75" customHeight="1" x14ac:dyDescent="0.2">
      <c r="G9571" s="144"/>
    </row>
    <row r="9572" spans="1:7" x14ac:dyDescent="0.2">
      <c r="G9572" s="144"/>
    </row>
    <row r="9573" spans="1:7" ht="18" customHeight="1" x14ac:dyDescent="0.2">
      <c r="A9573" s="314" t="s">
        <v>4283</v>
      </c>
      <c r="B9573" s="314"/>
      <c r="C9573" s="314"/>
      <c r="D9573" s="314"/>
      <c r="E9573" s="314"/>
      <c r="F9573" s="314"/>
      <c r="G9573" s="175" t="s">
        <v>4196</v>
      </c>
    </row>
    <row r="9574" spans="1:7" x14ac:dyDescent="0.2">
      <c r="G9574" s="144"/>
    </row>
    <row r="9575" spans="1:7" ht="21" x14ac:dyDescent="0.2">
      <c r="A9575" s="175" t="s">
        <v>4118</v>
      </c>
      <c r="B9575" s="174" t="s">
        <v>4117</v>
      </c>
      <c r="C9575" s="171" t="s">
        <v>4114</v>
      </c>
      <c r="D9575" s="171" t="s">
        <v>4113</v>
      </c>
      <c r="E9575" s="171" t="s">
        <v>4112</v>
      </c>
      <c r="F9575" s="182" t="s">
        <v>4116</v>
      </c>
      <c r="G9575" s="181" t="s">
        <v>4115</v>
      </c>
    </row>
    <row r="9576" spans="1:7" x14ac:dyDescent="0.2">
      <c r="A9576" s="162">
        <v>4</v>
      </c>
      <c r="B9576" s="128" t="s">
        <v>4262</v>
      </c>
      <c r="C9576" s="152">
        <v>8.56</v>
      </c>
      <c r="D9576" s="152">
        <v>18.649999999999999</v>
      </c>
      <c r="E9576" s="83">
        <v>117.99</v>
      </c>
      <c r="F9576" s="127">
        <v>0.249</v>
      </c>
      <c r="G9576" s="161">
        <f>TRUNC(F9576*D9576,2)</f>
        <v>4.6399999999999997</v>
      </c>
    </row>
    <row r="9577" spans="1:7" x14ac:dyDescent="0.2">
      <c r="A9577" s="149">
        <v>5</v>
      </c>
      <c r="B9577" s="138" t="s">
        <v>4140</v>
      </c>
      <c r="C9577" s="148">
        <v>5.12</v>
      </c>
      <c r="D9577" s="148">
        <v>11.16</v>
      </c>
      <c r="E9577" s="83">
        <v>117.99</v>
      </c>
      <c r="F9577" s="137">
        <v>0.21</v>
      </c>
      <c r="G9577" s="161">
        <f>TRUNC(F9577*D9577,2)</f>
        <v>2.34</v>
      </c>
    </row>
    <row r="9578" spans="1:7" x14ac:dyDescent="0.2">
      <c r="A9578" s="311" t="s">
        <v>4138</v>
      </c>
      <c r="B9578" s="311"/>
      <c r="C9578" s="311"/>
      <c r="D9578" s="311"/>
      <c r="E9578" s="311"/>
      <c r="F9578" s="311"/>
      <c r="G9578" s="155">
        <f>SUM(G9576:G9577)</f>
        <v>6.9799999999999995</v>
      </c>
    </row>
    <row r="9579" spans="1:7" x14ac:dyDescent="0.2">
      <c r="G9579" s="144"/>
    </row>
    <row r="9580" spans="1:7" ht="21" x14ac:dyDescent="0.2">
      <c r="A9580" s="175" t="s">
        <v>4118</v>
      </c>
      <c r="B9580" s="174" t="s">
        <v>4130</v>
      </c>
      <c r="C9580" s="171" t="s">
        <v>4129</v>
      </c>
      <c r="D9580" s="171" t="s">
        <v>4128</v>
      </c>
      <c r="E9580" s="171" t="s">
        <v>4116</v>
      </c>
      <c r="F9580" s="173" t="s">
        <v>4127</v>
      </c>
      <c r="G9580" s="144"/>
    </row>
    <row r="9581" spans="1:7" x14ac:dyDescent="0.2">
      <c r="A9581" s="129">
        <v>104</v>
      </c>
      <c r="B9581" s="128" t="s">
        <v>4282</v>
      </c>
      <c r="C9581" s="127" t="s">
        <v>3285</v>
      </c>
      <c r="D9581" s="137">
        <v>146.28</v>
      </c>
      <c r="E9581" s="127">
        <v>2.3999999999999998E-3</v>
      </c>
      <c r="F9581" s="127">
        <f>TRUNC(E9581*D9581,2)</f>
        <v>0.35</v>
      </c>
      <c r="G9581" s="144"/>
    </row>
    <row r="9582" spans="1:7" ht="12.75" customHeight="1" x14ac:dyDescent="0.2">
      <c r="A9582" s="139">
        <v>1215</v>
      </c>
      <c r="B9582" s="138" t="s">
        <v>4134</v>
      </c>
      <c r="C9582" s="137" t="s">
        <v>3292</v>
      </c>
      <c r="D9582" s="137">
        <v>0.54</v>
      </c>
      <c r="E9582" s="137">
        <v>1.1140000000000001</v>
      </c>
      <c r="F9582" s="127">
        <f>TRUNC(E9582*D9582,2)</f>
        <v>0.6</v>
      </c>
      <c r="G9582" s="144"/>
    </row>
    <row r="9583" spans="1:7" x14ac:dyDescent="0.2">
      <c r="A9583" s="139">
        <v>1803</v>
      </c>
      <c r="B9583" s="138" t="s">
        <v>3806</v>
      </c>
      <c r="C9583" s="137" t="s">
        <v>3292</v>
      </c>
      <c r="D9583" s="137">
        <v>36.549999999999997</v>
      </c>
      <c r="E9583" s="137">
        <v>8.3000000000000001E-3</v>
      </c>
      <c r="F9583" s="127">
        <f>TRUNC(E9583*D9583,2)</f>
        <v>0.3</v>
      </c>
      <c r="G9583" s="144"/>
    </row>
    <row r="9584" spans="1:7" x14ac:dyDescent="0.2">
      <c r="A9584" s="311" t="s">
        <v>4125</v>
      </c>
      <c r="B9584" s="311"/>
      <c r="C9584" s="311"/>
      <c r="D9584" s="311"/>
      <c r="E9584" s="311"/>
      <c r="F9584" s="165">
        <f>SUM(F9581:F9583)</f>
        <v>1.25</v>
      </c>
      <c r="G9584" s="144"/>
    </row>
    <row r="9585" spans="1:7" x14ac:dyDescent="0.2">
      <c r="G9585" s="144"/>
    </row>
    <row r="9586" spans="1:7" x14ac:dyDescent="0.2">
      <c r="A9586" s="312" t="s">
        <v>4124</v>
      </c>
      <c r="B9586" s="312"/>
      <c r="C9586" s="312"/>
      <c r="D9586" s="312"/>
      <c r="E9586" s="312"/>
      <c r="F9586" s="173">
        <f>F9584+G9578</f>
        <v>8.23</v>
      </c>
      <c r="G9586" s="144"/>
    </row>
    <row r="9587" spans="1:7" ht="12.75" customHeight="1" x14ac:dyDescent="0.2">
      <c r="A9587" s="312" t="s">
        <v>4742</v>
      </c>
      <c r="B9587" s="312"/>
      <c r="C9587" s="312"/>
      <c r="D9587" s="312"/>
      <c r="E9587" s="313"/>
      <c r="F9587" s="180">
        <f>TRUNC('compos apresentar'!F9586*bdi!$D$19,2)</f>
        <v>1.67</v>
      </c>
      <c r="G9587" s="144"/>
    </row>
    <row r="9588" spans="1:7" x14ac:dyDescent="0.2">
      <c r="A9588" s="312" t="s">
        <v>4123</v>
      </c>
      <c r="B9588" s="312"/>
      <c r="C9588" s="312"/>
      <c r="D9588" s="312"/>
      <c r="E9588" s="312"/>
      <c r="F9588" s="179">
        <f>SUM(F9586:F9587)</f>
        <v>9.9</v>
      </c>
      <c r="G9588" s="144"/>
    </row>
    <row r="9589" spans="1:7" x14ac:dyDescent="0.2">
      <c r="A9589" s="178"/>
      <c r="B9589" s="178"/>
      <c r="C9589" s="178"/>
      <c r="D9589" s="178"/>
      <c r="E9589" s="178"/>
      <c r="F9589" s="178"/>
      <c r="G9589" s="144"/>
    </row>
    <row r="9590" spans="1:7" x14ac:dyDescent="0.2">
      <c r="A9590" s="178"/>
      <c r="B9590" s="178"/>
      <c r="C9590" s="178"/>
      <c r="D9590" s="178"/>
      <c r="E9590" s="178"/>
      <c r="F9590" s="178"/>
      <c r="G9590" s="144"/>
    </row>
    <row r="9591" spans="1:7" x14ac:dyDescent="0.2">
      <c r="A9591" s="178"/>
      <c r="B9591" s="178"/>
      <c r="C9591" s="178"/>
      <c r="D9591" s="178"/>
      <c r="E9591" s="178"/>
      <c r="F9591" s="178"/>
      <c r="G9591" s="144"/>
    </row>
    <row r="9592" spans="1:7" ht="21" x14ac:dyDescent="0.2">
      <c r="A9592" s="314" t="s">
        <v>5172</v>
      </c>
      <c r="B9592" s="314"/>
      <c r="C9592" s="314"/>
      <c r="D9592" s="314"/>
      <c r="E9592" s="314"/>
      <c r="F9592" s="314"/>
      <c r="G9592" s="175" t="s">
        <v>4196</v>
      </c>
    </row>
    <row r="9593" spans="1:7" x14ac:dyDescent="0.2">
      <c r="A9593" s="192"/>
      <c r="B9593" s="192"/>
      <c r="C9593" s="192"/>
      <c r="D9593" s="192"/>
      <c r="E9593" s="192"/>
      <c r="F9593" s="192"/>
      <c r="G9593" s="192"/>
    </row>
    <row r="9594" spans="1:7" ht="21" x14ac:dyDescent="0.2">
      <c r="A9594" s="175" t="s">
        <v>4118</v>
      </c>
      <c r="B9594" s="174" t="s">
        <v>4117</v>
      </c>
      <c r="C9594" s="171" t="s">
        <v>4114</v>
      </c>
      <c r="D9594" s="171" t="s">
        <v>4113</v>
      </c>
      <c r="E9594" s="171" t="s">
        <v>4112</v>
      </c>
      <c r="F9594" s="182" t="s">
        <v>4116</v>
      </c>
      <c r="G9594" s="181" t="s">
        <v>4115</v>
      </c>
    </row>
    <row r="9595" spans="1:7" x14ac:dyDescent="0.2">
      <c r="A9595" s="162">
        <v>8</v>
      </c>
      <c r="B9595" s="128" t="s">
        <v>4141</v>
      </c>
      <c r="C9595" s="152">
        <v>5.65</v>
      </c>
      <c r="D9595" s="152">
        <v>12.31</v>
      </c>
      <c r="E9595" s="83">
        <v>117.99</v>
      </c>
      <c r="F9595" s="130">
        <v>8.9999999999999993E-3</v>
      </c>
      <c r="G9595" s="161">
        <f>TRUNC(F9595*D9595,2)</f>
        <v>0.11</v>
      </c>
    </row>
    <row r="9596" spans="1:7" x14ac:dyDescent="0.2">
      <c r="A9596" s="149">
        <v>12</v>
      </c>
      <c r="B9596" s="138" t="s">
        <v>3794</v>
      </c>
      <c r="C9596" s="152">
        <v>8.56</v>
      </c>
      <c r="D9596" s="152">
        <v>18.649999999999999</v>
      </c>
      <c r="E9596" s="83">
        <v>117.99</v>
      </c>
      <c r="F9596" s="133">
        <v>0.01</v>
      </c>
      <c r="G9596" s="161">
        <f>TRUNC(F9596*D9596,2)</f>
        <v>0.18</v>
      </c>
    </row>
    <row r="9597" spans="1:7" x14ac:dyDescent="0.2">
      <c r="A9597" s="311" t="s">
        <v>4138</v>
      </c>
      <c r="B9597" s="311"/>
      <c r="C9597" s="311"/>
      <c r="D9597" s="311"/>
      <c r="E9597" s="311"/>
      <c r="F9597" s="311"/>
      <c r="G9597" s="155">
        <f>SUM(G9595:G9596)</f>
        <v>0.28999999999999998</v>
      </c>
    </row>
    <row r="9598" spans="1:7" x14ac:dyDescent="0.2">
      <c r="G9598" s="144"/>
    </row>
    <row r="9599" spans="1:7" ht="21" x14ac:dyDescent="0.2">
      <c r="A9599" s="175" t="s">
        <v>4118</v>
      </c>
      <c r="B9599" s="174" t="s">
        <v>4130</v>
      </c>
      <c r="C9599" s="171" t="s">
        <v>4129</v>
      </c>
      <c r="D9599" s="171" t="s">
        <v>4128</v>
      </c>
      <c r="E9599" s="171" t="s">
        <v>4116</v>
      </c>
      <c r="F9599" s="173" t="s">
        <v>4127</v>
      </c>
      <c r="G9599" s="144"/>
    </row>
    <row r="9600" spans="1:7" x14ac:dyDescent="0.2">
      <c r="A9600" s="129">
        <v>2224</v>
      </c>
      <c r="B9600" s="128" t="s">
        <v>3751</v>
      </c>
      <c r="C9600" s="127" t="s">
        <v>3290</v>
      </c>
      <c r="D9600" s="127">
        <v>16.27</v>
      </c>
      <c r="E9600" s="127" t="s">
        <v>3616</v>
      </c>
      <c r="F9600" s="127">
        <f>TRUNC(E9600*D9600,2)</f>
        <v>16.27</v>
      </c>
      <c r="G9600" s="144"/>
    </row>
    <row r="9601" spans="1:7" ht="22.5" x14ac:dyDescent="0.2">
      <c r="A9601" s="129">
        <v>7350</v>
      </c>
      <c r="B9601" s="128" t="s">
        <v>5031</v>
      </c>
      <c r="C9601" s="127" t="s">
        <v>3359</v>
      </c>
      <c r="D9601" s="127">
        <v>35</v>
      </c>
      <c r="E9601" s="127">
        <v>4.0000000000000001E-3</v>
      </c>
      <c r="F9601" s="127">
        <f>TRUNC(E9601*D9601,2)</f>
        <v>0.14000000000000001</v>
      </c>
      <c r="G9601" s="144"/>
    </row>
    <row r="9602" spans="1:7" x14ac:dyDescent="0.2">
      <c r="A9602" s="311" t="s">
        <v>4125</v>
      </c>
      <c r="B9602" s="311"/>
      <c r="C9602" s="311"/>
      <c r="D9602" s="311"/>
      <c r="E9602" s="311"/>
      <c r="F9602" s="165">
        <f>SUM(F9600:F9601)</f>
        <v>16.41</v>
      </c>
      <c r="G9602" s="144"/>
    </row>
    <row r="9603" spans="1:7" x14ac:dyDescent="0.2">
      <c r="G9603" s="144"/>
    </row>
    <row r="9604" spans="1:7" x14ac:dyDescent="0.2">
      <c r="A9604" s="312" t="s">
        <v>4124</v>
      </c>
      <c r="B9604" s="312"/>
      <c r="C9604" s="312"/>
      <c r="D9604" s="312"/>
      <c r="E9604" s="312"/>
      <c r="F9604" s="173">
        <f>F9602+G9597</f>
        <v>16.7</v>
      </c>
      <c r="G9604" s="144"/>
    </row>
    <row r="9605" spans="1:7" ht="12.75" customHeight="1" x14ac:dyDescent="0.2">
      <c r="A9605" s="312" t="s">
        <v>4742</v>
      </c>
      <c r="B9605" s="312"/>
      <c r="C9605" s="312"/>
      <c r="D9605" s="312"/>
      <c r="E9605" s="313"/>
      <c r="F9605" s="180">
        <f>TRUNC('compos apresentar'!F9604*bdi!$D$19,2)</f>
        <v>3.39</v>
      </c>
      <c r="G9605" s="144"/>
    </row>
    <row r="9606" spans="1:7" x14ac:dyDescent="0.2">
      <c r="A9606" s="312" t="s">
        <v>4123</v>
      </c>
      <c r="B9606" s="312"/>
      <c r="C9606" s="312"/>
      <c r="D9606" s="312"/>
      <c r="E9606" s="312"/>
      <c r="F9606" s="179">
        <f>SUM(F9604:F9605)</f>
        <v>20.09</v>
      </c>
      <c r="G9606" s="144"/>
    </row>
    <row r="9607" spans="1:7" x14ac:dyDescent="0.2">
      <c r="A9607" s="178"/>
      <c r="B9607" s="178"/>
      <c r="C9607" s="178"/>
      <c r="D9607" s="178"/>
      <c r="E9607" s="178"/>
      <c r="F9607" s="178"/>
      <c r="G9607" s="144"/>
    </row>
    <row r="9608" spans="1:7" ht="21" x14ac:dyDescent="0.2">
      <c r="A9608" s="314" t="s">
        <v>5173</v>
      </c>
      <c r="B9608" s="314"/>
      <c r="C9608" s="314"/>
      <c r="D9608" s="314"/>
      <c r="E9608" s="314"/>
      <c r="F9608" s="314"/>
      <c r="G9608" s="175" t="s">
        <v>4196</v>
      </c>
    </row>
    <row r="9609" spans="1:7" x14ac:dyDescent="0.2">
      <c r="A9609" s="192"/>
      <c r="B9609" s="192"/>
      <c r="C9609" s="192"/>
      <c r="D9609" s="192"/>
      <c r="E9609" s="192"/>
      <c r="F9609" s="192"/>
      <c r="G9609" s="192"/>
    </row>
    <row r="9610" spans="1:7" ht="21" x14ac:dyDescent="0.2">
      <c r="A9610" s="175" t="s">
        <v>4118</v>
      </c>
      <c r="B9610" s="174" t="s">
        <v>4117</v>
      </c>
      <c r="C9610" s="171" t="s">
        <v>4114</v>
      </c>
      <c r="D9610" s="171" t="s">
        <v>4113</v>
      </c>
      <c r="E9610" s="171" t="s">
        <v>4112</v>
      </c>
      <c r="F9610" s="182" t="s">
        <v>4116</v>
      </c>
      <c r="G9610" s="181" t="s">
        <v>4115</v>
      </c>
    </row>
    <row r="9611" spans="1:7" x14ac:dyDescent="0.2">
      <c r="A9611" s="162">
        <v>8</v>
      </c>
      <c r="B9611" s="128" t="s">
        <v>4141</v>
      </c>
      <c r="C9611" s="152">
        <v>5.65</v>
      </c>
      <c r="D9611" s="152">
        <v>12.31</v>
      </c>
      <c r="E9611" s="83">
        <v>117.99</v>
      </c>
      <c r="F9611" s="130">
        <v>0.48</v>
      </c>
      <c r="G9611" s="161">
        <f>TRUNC(F9611*D9611,2)</f>
        <v>5.9</v>
      </c>
    </row>
    <row r="9612" spans="1:7" x14ac:dyDescent="0.2">
      <c r="A9612" s="149">
        <v>12</v>
      </c>
      <c r="B9612" s="138" t="s">
        <v>3794</v>
      </c>
      <c r="C9612" s="152">
        <v>8.56</v>
      </c>
      <c r="D9612" s="152">
        <v>18.649999999999999</v>
      </c>
      <c r="E9612" s="83">
        <v>117.99</v>
      </c>
      <c r="F9612" s="133">
        <v>0.47949999999999998</v>
      </c>
      <c r="G9612" s="161">
        <f>TRUNC(F9612*D9612,2)</f>
        <v>8.94</v>
      </c>
    </row>
    <row r="9613" spans="1:7" x14ac:dyDescent="0.2">
      <c r="A9613" s="311" t="s">
        <v>4138</v>
      </c>
      <c r="B9613" s="311"/>
      <c r="C9613" s="311"/>
      <c r="D9613" s="311"/>
      <c r="E9613" s="311"/>
      <c r="F9613" s="311"/>
      <c r="G9613" s="155">
        <f>SUM(G9611:G9612)</f>
        <v>14.84</v>
      </c>
    </row>
    <row r="9614" spans="1:7" x14ac:dyDescent="0.2">
      <c r="G9614" s="144"/>
    </row>
    <row r="9615" spans="1:7" ht="21" x14ac:dyDescent="0.2">
      <c r="A9615" s="175" t="s">
        <v>4118</v>
      </c>
      <c r="B9615" s="174" t="s">
        <v>4130</v>
      </c>
      <c r="C9615" s="171" t="s">
        <v>4129</v>
      </c>
      <c r="D9615" s="171" t="s">
        <v>4128</v>
      </c>
      <c r="E9615" s="171" t="s">
        <v>4116</v>
      </c>
      <c r="F9615" s="173" t="s">
        <v>4127</v>
      </c>
      <c r="G9615" s="144"/>
    </row>
    <row r="9616" spans="1:7" x14ac:dyDescent="0.2">
      <c r="A9616" s="129">
        <v>2379</v>
      </c>
      <c r="B9616" s="128" t="s">
        <v>5174</v>
      </c>
      <c r="C9616" s="127" t="s">
        <v>3384</v>
      </c>
      <c r="D9616" s="127">
        <v>16.64</v>
      </c>
      <c r="E9616" s="127">
        <v>1.08</v>
      </c>
      <c r="F9616" s="127">
        <f>TRUNC(E9616*D9616,2)</f>
        <v>17.97</v>
      </c>
      <c r="G9616" s="144"/>
    </row>
    <row r="9617" spans="1:7" x14ac:dyDescent="0.2">
      <c r="A9617" s="129">
        <v>1862</v>
      </c>
      <c r="B9617" s="128" t="s">
        <v>3489</v>
      </c>
      <c r="C9617" s="127" t="s">
        <v>3356</v>
      </c>
      <c r="D9617" s="127">
        <v>23.26</v>
      </c>
      <c r="E9617" s="127">
        <v>1.4500000000000001E-2</v>
      </c>
      <c r="F9617" s="127">
        <f>TRUNC(E9617*D9617,2)</f>
        <v>0.33</v>
      </c>
      <c r="G9617" s="144"/>
    </row>
    <row r="9618" spans="1:7" x14ac:dyDescent="0.2">
      <c r="A9618" s="311" t="s">
        <v>4125</v>
      </c>
      <c r="B9618" s="311"/>
      <c r="C9618" s="311"/>
      <c r="D9618" s="311"/>
      <c r="E9618" s="311"/>
      <c r="F9618" s="165">
        <f>SUM(F9616:F9617)</f>
        <v>18.299999999999997</v>
      </c>
      <c r="G9618" s="144"/>
    </row>
    <row r="9619" spans="1:7" x14ac:dyDescent="0.2">
      <c r="G9619" s="144"/>
    </row>
    <row r="9620" spans="1:7" x14ac:dyDescent="0.2">
      <c r="A9620" s="312" t="s">
        <v>4124</v>
      </c>
      <c r="B9620" s="312"/>
      <c r="C9620" s="312"/>
      <c r="D9620" s="312"/>
      <c r="E9620" s="312"/>
      <c r="F9620" s="173">
        <f>F9618+G9613</f>
        <v>33.14</v>
      </c>
      <c r="G9620" s="144"/>
    </row>
    <row r="9621" spans="1:7" x14ac:dyDescent="0.2">
      <c r="A9621" s="312" t="s">
        <v>4742</v>
      </c>
      <c r="B9621" s="312"/>
      <c r="C9621" s="312"/>
      <c r="D9621" s="312"/>
      <c r="E9621" s="313"/>
      <c r="F9621" s="180">
        <f>TRUNC('compos apresentar'!F9620*bdi!$D$19,2)</f>
        <v>6.74</v>
      </c>
      <c r="G9621" s="144"/>
    </row>
    <row r="9622" spans="1:7" x14ac:dyDescent="0.2">
      <c r="A9622" s="312" t="s">
        <v>4123</v>
      </c>
      <c r="B9622" s="312"/>
      <c r="C9622" s="312"/>
      <c r="D9622" s="312"/>
      <c r="E9622" s="312"/>
      <c r="F9622" s="179">
        <f>SUM(F9620:F9621)</f>
        <v>39.880000000000003</v>
      </c>
      <c r="G9622" s="144"/>
    </row>
    <row r="9623" spans="1:7" x14ac:dyDescent="0.2">
      <c r="A9623" s="178"/>
      <c r="B9623" s="178"/>
      <c r="C9623" s="178"/>
      <c r="D9623" s="178"/>
      <c r="E9623" s="178"/>
      <c r="F9623" s="178"/>
      <c r="G9623" s="144"/>
    </row>
    <row r="9624" spans="1:7" ht="21" x14ac:dyDescent="0.2">
      <c r="A9624" s="314" t="s">
        <v>5175</v>
      </c>
      <c r="B9624" s="314"/>
      <c r="C9624" s="314"/>
      <c r="D9624" s="314"/>
      <c r="E9624" s="314"/>
      <c r="F9624" s="314"/>
      <c r="G9624" s="175" t="s">
        <v>4196</v>
      </c>
    </row>
    <row r="9625" spans="1:7" x14ac:dyDescent="0.2">
      <c r="A9625" s="192"/>
      <c r="B9625" s="192"/>
      <c r="C9625" s="192"/>
      <c r="D9625" s="192"/>
      <c r="E9625" s="192"/>
      <c r="F9625" s="192"/>
      <c r="G9625" s="192"/>
    </row>
    <row r="9626" spans="1:7" ht="21" x14ac:dyDescent="0.2">
      <c r="A9626" s="175" t="s">
        <v>4118</v>
      </c>
      <c r="B9626" s="174" t="s">
        <v>4117</v>
      </c>
      <c r="C9626" s="171" t="s">
        <v>4114</v>
      </c>
      <c r="D9626" s="171" t="s">
        <v>4113</v>
      </c>
      <c r="E9626" s="171" t="s">
        <v>4112</v>
      </c>
      <c r="F9626" s="182" t="s">
        <v>4116</v>
      </c>
      <c r="G9626" s="181" t="s">
        <v>4115</v>
      </c>
    </row>
    <row r="9627" spans="1:7" x14ac:dyDescent="0.2">
      <c r="A9627" s="162">
        <v>8</v>
      </c>
      <c r="B9627" s="128" t="s">
        <v>4141</v>
      </c>
      <c r="C9627" s="152">
        <v>5.65</v>
      </c>
      <c r="D9627" s="152">
        <v>12.31</v>
      </c>
      <c r="E9627" s="83">
        <v>117.99</v>
      </c>
      <c r="F9627" s="130">
        <v>0.254</v>
      </c>
      <c r="G9627" s="161">
        <f>TRUNC(F9627*D9627,2)</f>
        <v>3.12</v>
      </c>
    </row>
    <row r="9628" spans="1:7" x14ac:dyDescent="0.2">
      <c r="A9628" s="149">
        <v>12</v>
      </c>
      <c r="B9628" s="138" t="s">
        <v>3943</v>
      </c>
      <c r="C9628" s="152">
        <v>8.56</v>
      </c>
      <c r="D9628" s="152">
        <v>18.649999999999999</v>
      </c>
      <c r="E9628" s="83">
        <v>117.99</v>
      </c>
      <c r="F9628" s="133">
        <v>0.25</v>
      </c>
      <c r="G9628" s="161">
        <f>TRUNC(F9628*D9628,2)</f>
        <v>4.66</v>
      </c>
    </row>
    <row r="9629" spans="1:7" x14ac:dyDescent="0.2">
      <c r="A9629" s="311" t="s">
        <v>4138</v>
      </c>
      <c r="B9629" s="311"/>
      <c r="C9629" s="311"/>
      <c r="D9629" s="311"/>
      <c r="E9629" s="311"/>
      <c r="F9629" s="311"/>
      <c r="G9629" s="155">
        <f>SUM(G9627:G9628)</f>
        <v>7.78</v>
      </c>
    </row>
    <row r="9630" spans="1:7" x14ac:dyDescent="0.2">
      <c r="G9630" s="144"/>
    </row>
    <row r="9631" spans="1:7" ht="21" x14ac:dyDescent="0.2">
      <c r="A9631" s="175" t="s">
        <v>4118</v>
      </c>
      <c r="B9631" s="174" t="s">
        <v>4130</v>
      </c>
      <c r="C9631" s="171" t="s">
        <v>4129</v>
      </c>
      <c r="D9631" s="171" t="s">
        <v>4128</v>
      </c>
      <c r="E9631" s="171" t="s">
        <v>4116</v>
      </c>
      <c r="F9631" s="173" t="s">
        <v>4127</v>
      </c>
      <c r="G9631" s="144"/>
    </row>
    <row r="9632" spans="1:7" ht="22.5" x14ac:dyDescent="0.2">
      <c r="A9632" s="129" t="s">
        <v>3747</v>
      </c>
      <c r="B9632" s="128" t="s">
        <v>5176</v>
      </c>
      <c r="C9632" s="127" t="s">
        <v>2360</v>
      </c>
      <c r="D9632" s="127">
        <v>22.76</v>
      </c>
      <c r="E9632" s="127">
        <v>1</v>
      </c>
      <c r="F9632" s="127">
        <f>TRUNC(E9632*D9632,2)</f>
        <v>22.76</v>
      </c>
      <c r="G9632" s="144"/>
    </row>
    <row r="9633" spans="1:7" x14ac:dyDescent="0.2">
      <c r="A9633" s="313" t="s">
        <v>4125</v>
      </c>
      <c r="B9633" s="321"/>
      <c r="C9633" s="321"/>
      <c r="D9633" s="321"/>
      <c r="E9633" s="322"/>
      <c r="F9633" s="165">
        <f>SUM(F9632:F9632)</f>
        <v>22.76</v>
      </c>
      <c r="G9633" s="144"/>
    </row>
    <row r="9634" spans="1:7" x14ac:dyDescent="0.2">
      <c r="G9634" s="144"/>
    </row>
    <row r="9635" spans="1:7" x14ac:dyDescent="0.2">
      <c r="A9635" s="312" t="s">
        <v>4124</v>
      </c>
      <c r="B9635" s="312"/>
      <c r="C9635" s="312"/>
      <c r="D9635" s="312"/>
      <c r="E9635" s="312"/>
      <c r="F9635" s="173">
        <f>F9633+G9629</f>
        <v>30.540000000000003</v>
      </c>
      <c r="G9635" s="144"/>
    </row>
    <row r="9636" spans="1:7" x14ac:dyDescent="0.2">
      <c r="A9636" s="312" t="s">
        <v>4742</v>
      </c>
      <c r="B9636" s="312"/>
      <c r="C9636" s="312"/>
      <c r="D9636" s="312"/>
      <c r="E9636" s="313"/>
      <c r="F9636" s="180">
        <f>TRUNC('compos apresentar'!F9635*bdi!$D$19,2)</f>
        <v>6.21</v>
      </c>
      <c r="G9636" s="144"/>
    </row>
    <row r="9637" spans="1:7" x14ac:dyDescent="0.2">
      <c r="A9637" s="312" t="s">
        <v>4123</v>
      </c>
      <c r="B9637" s="312"/>
      <c r="C9637" s="312"/>
      <c r="D9637" s="312"/>
      <c r="E9637" s="312"/>
      <c r="F9637" s="179">
        <f>SUM(F9635:F9636)</f>
        <v>36.75</v>
      </c>
      <c r="G9637" s="144"/>
    </row>
    <row r="9638" spans="1:7" x14ac:dyDescent="0.2">
      <c r="A9638" s="178"/>
      <c r="B9638" s="178"/>
      <c r="C9638" s="178"/>
      <c r="D9638" s="178"/>
      <c r="E9638" s="178"/>
      <c r="F9638" s="178"/>
      <c r="G9638" s="144"/>
    </row>
    <row r="9639" spans="1:7" ht="21" x14ac:dyDescent="0.2">
      <c r="A9639" s="314" t="s">
        <v>5177</v>
      </c>
      <c r="B9639" s="314"/>
      <c r="C9639" s="314"/>
      <c r="D9639" s="314"/>
      <c r="E9639" s="314"/>
      <c r="F9639" s="314"/>
      <c r="G9639" s="175" t="s">
        <v>4196</v>
      </c>
    </row>
    <row r="9640" spans="1:7" x14ac:dyDescent="0.2">
      <c r="A9640" s="192"/>
      <c r="B9640" s="192"/>
      <c r="C9640" s="192"/>
      <c r="D9640" s="192"/>
      <c r="E9640" s="192"/>
      <c r="F9640" s="192"/>
      <c r="G9640" s="192"/>
    </row>
    <row r="9641" spans="1:7" ht="21" x14ac:dyDescent="0.2">
      <c r="A9641" s="175" t="s">
        <v>4118</v>
      </c>
      <c r="B9641" s="174" t="s">
        <v>4117</v>
      </c>
      <c r="C9641" s="171" t="s">
        <v>4114</v>
      </c>
      <c r="D9641" s="171" t="s">
        <v>4113</v>
      </c>
      <c r="E9641" s="171" t="s">
        <v>4112</v>
      </c>
      <c r="F9641" s="182" t="s">
        <v>4116</v>
      </c>
      <c r="G9641" s="181" t="s">
        <v>4115</v>
      </c>
    </row>
    <row r="9642" spans="1:7" x14ac:dyDescent="0.2">
      <c r="A9642" s="162">
        <v>8</v>
      </c>
      <c r="B9642" s="128" t="s">
        <v>4141</v>
      </c>
      <c r="C9642" s="152">
        <v>5.65</v>
      </c>
      <c r="D9642" s="152">
        <v>12.31</v>
      </c>
      <c r="E9642" s="83">
        <v>117.99</v>
      </c>
      <c r="F9642" s="130">
        <v>0.30049999999999999</v>
      </c>
      <c r="G9642" s="161">
        <f>TRUNC(F9642*D9642,2)</f>
        <v>3.69</v>
      </c>
    </row>
    <row r="9643" spans="1:7" x14ac:dyDescent="0.2">
      <c r="A9643" s="149">
        <v>12</v>
      </c>
      <c r="B9643" s="138" t="s">
        <v>3943</v>
      </c>
      <c r="C9643" s="152">
        <v>8.56</v>
      </c>
      <c r="D9643" s="152">
        <v>18.649999999999999</v>
      </c>
      <c r="E9643" s="83">
        <v>117.99</v>
      </c>
      <c r="F9643" s="133">
        <v>0.09</v>
      </c>
      <c r="G9643" s="161">
        <f>TRUNC(F9643*D9643,2)</f>
        <v>1.67</v>
      </c>
    </row>
    <row r="9644" spans="1:7" x14ac:dyDescent="0.2">
      <c r="A9644" s="311" t="s">
        <v>4138</v>
      </c>
      <c r="B9644" s="311"/>
      <c r="C9644" s="311"/>
      <c r="D9644" s="311"/>
      <c r="E9644" s="311"/>
      <c r="F9644" s="311"/>
      <c r="G9644" s="155">
        <f>SUM(G9642:G9643)</f>
        <v>5.3599999999999994</v>
      </c>
    </row>
    <row r="9645" spans="1:7" x14ac:dyDescent="0.2">
      <c r="G9645" s="144"/>
    </row>
    <row r="9646" spans="1:7" ht="21" x14ac:dyDescent="0.2">
      <c r="A9646" s="175" t="s">
        <v>4118</v>
      </c>
      <c r="B9646" s="174" t="s">
        <v>4130</v>
      </c>
      <c r="C9646" s="171" t="s">
        <v>4129</v>
      </c>
      <c r="D9646" s="171" t="s">
        <v>4128</v>
      </c>
      <c r="E9646" s="171" t="s">
        <v>4116</v>
      </c>
      <c r="F9646" s="173" t="s">
        <v>4127</v>
      </c>
      <c r="G9646" s="144"/>
    </row>
    <row r="9647" spans="1:7" x14ac:dyDescent="0.2">
      <c r="A9647" s="129">
        <v>2860</v>
      </c>
      <c r="B9647" s="128" t="s">
        <v>5178</v>
      </c>
      <c r="C9647" s="127" t="s">
        <v>2360</v>
      </c>
      <c r="D9647" s="127">
        <v>36.89</v>
      </c>
      <c r="E9647" s="127">
        <v>1</v>
      </c>
      <c r="F9647" s="127">
        <f>TRUNC(E9647*D9647,2)</f>
        <v>36.89</v>
      </c>
      <c r="G9647" s="144"/>
    </row>
    <row r="9648" spans="1:7" x14ac:dyDescent="0.2">
      <c r="A9648" s="230">
        <v>2862</v>
      </c>
      <c r="B9648" s="231" t="s">
        <v>5179</v>
      </c>
      <c r="C9648" s="127" t="s">
        <v>2360</v>
      </c>
      <c r="D9648" s="127">
        <v>6</v>
      </c>
      <c r="E9648" s="127">
        <v>0.22</v>
      </c>
      <c r="F9648" s="127">
        <f>TRUNC(E9648*D9648,2)</f>
        <v>1.32</v>
      </c>
      <c r="G9648" s="144"/>
    </row>
    <row r="9649" spans="1:7" x14ac:dyDescent="0.2">
      <c r="A9649" s="313" t="s">
        <v>4125</v>
      </c>
      <c r="B9649" s="321"/>
      <c r="C9649" s="321"/>
      <c r="D9649" s="321"/>
      <c r="E9649" s="322"/>
      <c r="F9649" s="165">
        <f>SUM(F9647:F9648)</f>
        <v>38.21</v>
      </c>
      <c r="G9649" s="144"/>
    </row>
    <row r="9650" spans="1:7" x14ac:dyDescent="0.2">
      <c r="G9650" s="144"/>
    </row>
    <row r="9651" spans="1:7" x14ac:dyDescent="0.2">
      <c r="A9651" s="312" t="s">
        <v>4124</v>
      </c>
      <c r="B9651" s="312"/>
      <c r="C9651" s="312"/>
      <c r="D9651" s="312"/>
      <c r="E9651" s="312"/>
      <c r="F9651" s="173">
        <f>F9649+G9644</f>
        <v>43.57</v>
      </c>
      <c r="G9651" s="144"/>
    </row>
    <row r="9652" spans="1:7" x14ac:dyDescent="0.2">
      <c r="A9652" s="312" t="s">
        <v>4742</v>
      </c>
      <c r="B9652" s="312"/>
      <c r="C9652" s="312"/>
      <c r="D9652" s="312"/>
      <c r="E9652" s="313"/>
      <c r="F9652" s="180">
        <f>TRUNC('compos apresentar'!F9651*bdi!$D$19,2)</f>
        <v>8.86</v>
      </c>
      <c r="G9652" s="144"/>
    </row>
    <row r="9653" spans="1:7" x14ac:dyDescent="0.2">
      <c r="A9653" s="312" t="s">
        <v>4123</v>
      </c>
      <c r="B9653" s="312"/>
      <c r="C9653" s="312"/>
      <c r="D9653" s="312"/>
      <c r="E9653" s="312"/>
      <c r="F9653" s="179">
        <f>SUM(F9651:F9652)</f>
        <v>52.43</v>
      </c>
      <c r="G9653" s="144"/>
    </row>
    <row r="9654" spans="1:7" x14ac:dyDescent="0.2">
      <c r="A9654" s="178"/>
      <c r="B9654" s="178"/>
      <c r="C9654" s="178"/>
      <c r="D9654" s="178"/>
      <c r="E9654" s="178"/>
      <c r="F9654" s="178"/>
      <c r="G9654" s="144"/>
    </row>
    <row r="9655" spans="1:7" ht="21" x14ac:dyDescent="0.2">
      <c r="A9655" s="314" t="s">
        <v>5180</v>
      </c>
      <c r="B9655" s="314"/>
      <c r="C9655" s="314"/>
      <c r="D9655" s="314"/>
      <c r="E9655" s="314"/>
      <c r="F9655" s="314"/>
      <c r="G9655" s="175" t="s">
        <v>4196</v>
      </c>
    </row>
    <row r="9656" spans="1:7" x14ac:dyDescent="0.2">
      <c r="A9656" s="192"/>
      <c r="B9656" s="192"/>
      <c r="C9656" s="192"/>
      <c r="D9656" s="192"/>
      <c r="E9656" s="192"/>
      <c r="F9656" s="192"/>
      <c r="G9656" s="192"/>
    </row>
    <row r="9657" spans="1:7" ht="21" x14ac:dyDescent="0.2">
      <c r="A9657" s="175" t="s">
        <v>4118</v>
      </c>
      <c r="B9657" s="174" t="s">
        <v>4117</v>
      </c>
      <c r="C9657" s="171" t="s">
        <v>4114</v>
      </c>
      <c r="D9657" s="171" t="s">
        <v>4113</v>
      </c>
      <c r="E9657" s="171" t="s">
        <v>4112</v>
      </c>
      <c r="F9657" s="182" t="s">
        <v>4116</v>
      </c>
      <c r="G9657" s="181" t="s">
        <v>4115</v>
      </c>
    </row>
    <row r="9658" spans="1:7" x14ac:dyDescent="0.2">
      <c r="A9658" s="162">
        <v>8</v>
      </c>
      <c r="B9658" s="128" t="s">
        <v>4141</v>
      </c>
      <c r="C9658" s="152">
        <v>5.65</v>
      </c>
      <c r="D9658" s="152">
        <v>12.31</v>
      </c>
      <c r="E9658" s="83">
        <v>117.99</v>
      </c>
      <c r="F9658" s="130">
        <v>0.14399999999999999</v>
      </c>
      <c r="G9658" s="161">
        <f>TRUNC(F9658*D9658,2)</f>
        <v>1.77</v>
      </c>
    </row>
    <row r="9659" spans="1:7" x14ac:dyDescent="0.2">
      <c r="A9659" s="149">
        <v>12</v>
      </c>
      <c r="B9659" s="138" t="s">
        <v>3956</v>
      </c>
      <c r="C9659" s="152">
        <v>8.56</v>
      </c>
      <c r="D9659" s="152">
        <v>18.649999999999999</v>
      </c>
      <c r="E9659" s="83">
        <v>117.99</v>
      </c>
      <c r="F9659" s="133">
        <v>0.14399999999999999</v>
      </c>
      <c r="G9659" s="161">
        <f>TRUNC(F9659*D9659,2)</f>
        <v>2.68</v>
      </c>
    </row>
    <row r="9660" spans="1:7" x14ac:dyDescent="0.2">
      <c r="A9660" s="311" t="s">
        <v>4138</v>
      </c>
      <c r="B9660" s="311"/>
      <c r="C9660" s="311"/>
      <c r="D9660" s="311"/>
      <c r="E9660" s="311"/>
      <c r="F9660" s="311"/>
      <c r="G9660" s="155">
        <f>SUM(G9658:G9659)</f>
        <v>4.45</v>
      </c>
    </row>
    <row r="9661" spans="1:7" x14ac:dyDescent="0.2">
      <c r="G9661" s="144"/>
    </row>
    <row r="9662" spans="1:7" ht="21" x14ac:dyDescent="0.2">
      <c r="A9662" s="175" t="s">
        <v>4118</v>
      </c>
      <c r="B9662" s="174" t="s">
        <v>4130</v>
      </c>
      <c r="C9662" s="171" t="s">
        <v>4129</v>
      </c>
      <c r="D9662" s="171" t="s">
        <v>4128</v>
      </c>
      <c r="E9662" s="171" t="s">
        <v>4116</v>
      </c>
      <c r="F9662" s="173" t="s">
        <v>4127</v>
      </c>
      <c r="G9662" s="144"/>
    </row>
    <row r="9663" spans="1:7" ht="22.5" x14ac:dyDescent="0.2">
      <c r="A9663" s="129" t="s">
        <v>5181</v>
      </c>
      <c r="B9663" s="128" t="s">
        <v>5182</v>
      </c>
      <c r="C9663" s="127" t="s">
        <v>2360</v>
      </c>
      <c r="D9663" s="127">
        <v>7.2</v>
      </c>
      <c r="E9663" s="127">
        <v>1</v>
      </c>
      <c r="F9663" s="127">
        <f>TRUNC(E9663*D9663,2)</f>
        <v>7.2</v>
      </c>
      <c r="G9663" s="144"/>
    </row>
    <row r="9664" spans="1:7" x14ac:dyDescent="0.2">
      <c r="A9664" s="313" t="s">
        <v>4125</v>
      </c>
      <c r="B9664" s="321"/>
      <c r="C9664" s="321"/>
      <c r="D9664" s="321"/>
      <c r="E9664" s="322"/>
      <c r="F9664" s="165">
        <f>SUM(F9663:F9663)</f>
        <v>7.2</v>
      </c>
      <c r="G9664" s="144"/>
    </row>
    <row r="9665" spans="1:7" x14ac:dyDescent="0.2">
      <c r="G9665" s="144"/>
    </row>
    <row r="9666" spans="1:7" x14ac:dyDescent="0.2">
      <c r="A9666" s="312" t="s">
        <v>4124</v>
      </c>
      <c r="B9666" s="312"/>
      <c r="C9666" s="312"/>
      <c r="D9666" s="312"/>
      <c r="E9666" s="312"/>
      <c r="F9666" s="173">
        <f>F9664+G9660</f>
        <v>11.65</v>
      </c>
      <c r="G9666" s="144"/>
    </row>
    <row r="9667" spans="1:7" x14ac:dyDescent="0.2">
      <c r="A9667" s="312" t="s">
        <v>4742</v>
      </c>
      <c r="B9667" s="312"/>
      <c r="C9667" s="312"/>
      <c r="D9667" s="312"/>
      <c r="E9667" s="313"/>
      <c r="F9667" s="180">
        <f>TRUNC('compos apresentar'!F9666*bdi!$D$19,2)</f>
        <v>2.36</v>
      </c>
      <c r="G9667" s="144"/>
    </row>
    <row r="9668" spans="1:7" x14ac:dyDescent="0.2">
      <c r="A9668" s="312" t="s">
        <v>4123</v>
      </c>
      <c r="B9668" s="312"/>
      <c r="C9668" s="312"/>
      <c r="D9668" s="312"/>
      <c r="E9668" s="312"/>
      <c r="F9668" s="179">
        <f>SUM(F9666:F9667)</f>
        <v>14.01</v>
      </c>
      <c r="G9668" s="144"/>
    </row>
    <row r="9669" spans="1:7" x14ac:dyDescent="0.2">
      <c r="A9669" s="178"/>
      <c r="B9669" s="178"/>
      <c r="C9669" s="178"/>
      <c r="D9669" s="178"/>
      <c r="E9669" s="178"/>
      <c r="F9669" s="178"/>
      <c r="G9669" s="144"/>
    </row>
    <row r="9670" spans="1:7" x14ac:dyDescent="0.2">
      <c r="A9670" s="178"/>
      <c r="B9670" s="178"/>
      <c r="C9670" s="178"/>
      <c r="D9670" s="178"/>
      <c r="E9670" s="178"/>
      <c r="F9670" s="178"/>
      <c r="G9670" s="144"/>
    </row>
    <row r="9671" spans="1:7" ht="21" x14ac:dyDescent="0.2">
      <c r="A9671" s="317" t="s">
        <v>4281</v>
      </c>
      <c r="B9671" s="317"/>
      <c r="C9671" s="317"/>
      <c r="D9671" s="317"/>
      <c r="E9671" s="317"/>
      <c r="F9671" s="317"/>
      <c r="G9671" s="194" t="s">
        <v>4155</v>
      </c>
    </row>
    <row r="9672" spans="1:7" x14ac:dyDescent="0.2">
      <c r="G9672" s="144"/>
    </row>
    <row r="9673" spans="1:7" ht="21" x14ac:dyDescent="0.2">
      <c r="A9673" s="175" t="s">
        <v>4118</v>
      </c>
      <c r="B9673" s="174" t="s">
        <v>4117</v>
      </c>
      <c r="C9673" s="171" t="s">
        <v>4114</v>
      </c>
      <c r="D9673" s="171" t="s">
        <v>4113</v>
      </c>
      <c r="E9673" s="171" t="s">
        <v>4112</v>
      </c>
      <c r="F9673" s="182" t="s">
        <v>4116</v>
      </c>
      <c r="G9673" s="181" t="s">
        <v>4115</v>
      </c>
    </row>
    <row r="9674" spans="1:7" x14ac:dyDescent="0.2">
      <c r="A9674" s="162">
        <v>8</v>
      </c>
      <c r="B9674" s="128" t="s">
        <v>4141</v>
      </c>
      <c r="C9674" s="152">
        <v>5.65</v>
      </c>
      <c r="D9674" s="152">
        <v>12.31</v>
      </c>
      <c r="E9674" s="83">
        <v>117.99</v>
      </c>
      <c r="F9674" s="130">
        <v>0.50149999999999995</v>
      </c>
      <c r="G9674" s="161">
        <f>TRUNC(F9674*D9674,2)</f>
        <v>6.17</v>
      </c>
    </row>
    <row r="9675" spans="1:7" x14ac:dyDescent="0.2">
      <c r="A9675" s="149">
        <v>12</v>
      </c>
      <c r="B9675" s="138" t="s">
        <v>3956</v>
      </c>
      <c r="C9675" s="152">
        <v>8.56</v>
      </c>
      <c r="D9675" s="152">
        <v>18.649999999999999</v>
      </c>
      <c r="E9675" s="83">
        <v>117.99</v>
      </c>
      <c r="F9675" s="133">
        <v>0.504</v>
      </c>
      <c r="G9675" s="161">
        <f>TRUNC(F9675*D9675,2)</f>
        <v>9.39</v>
      </c>
    </row>
    <row r="9676" spans="1:7" x14ac:dyDescent="0.2">
      <c r="A9676" s="311" t="s">
        <v>4138</v>
      </c>
      <c r="B9676" s="311"/>
      <c r="C9676" s="311"/>
      <c r="D9676" s="311"/>
      <c r="E9676" s="311"/>
      <c r="F9676" s="311"/>
      <c r="G9676" s="155">
        <f>SUM(G9674:G9675)</f>
        <v>15.56</v>
      </c>
    </row>
    <row r="9677" spans="1:7" x14ac:dyDescent="0.2">
      <c r="G9677" s="144"/>
    </row>
    <row r="9678" spans="1:7" ht="21" x14ac:dyDescent="0.2">
      <c r="A9678" s="175" t="s">
        <v>4118</v>
      </c>
      <c r="B9678" s="174" t="s">
        <v>4130</v>
      </c>
      <c r="C9678" s="171" t="s">
        <v>4129</v>
      </c>
      <c r="D9678" s="171" t="s">
        <v>4128</v>
      </c>
      <c r="E9678" s="171" t="s">
        <v>4116</v>
      </c>
      <c r="F9678" s="173" t="s">
        <v>4127</v>
      </c>
      <c r="G9678" s="144"/>
    </row>
    <row r="9679" spans="1:7" ht="22.5" x14ac:dyDescent="0.2">
      <c r="A9679" s="132">
        <v>3702</v>
      </c>
      <c r="B9679" s="131" t="s">
        <v>4280</v>
      </c>
      <c r="C9679" s="130" t="s">
        <v>230</v>
      </c>
      <c r="D9679" s="130">
        <v>23.17</v>
      </c>
      <c r="E9679" s="130">
        <v>1</v>
      </c>
      <c r="F9679" s="127">
        <f>TRUNC(E9679*D9679,2)</f>
        <v>23.17</v>
      </c>
      <c r="G9679" s="144"/>
    </row>
    <row r="9680" spans="1:7" x14ac:dyDescent="0.2">
      <c r="A9680" s="311" t="s">
        <v>4125</v>
      </c>
      <c r="B9680" s="311"/>
      <c r="C9680" s="311"/>
      <c r="D9680" s="311"/>
      <c r="E9680" s="311"/>
      <c r="F9680" s="165">
        <f>SUM(F9679:F9679)</f>
        <v>23.17</v>
      </c>
      <c r="G9680" s="144"/>
    </row>
    <row r="9681" spans="1:7" x14ac:dyDescent="0.2">
      <c r="G9681" s="144"/>
    </row>
    <row r="9682" spans="1:7" x14ac:dyDescent="0.2">
      <c r="A9682" s="312" t="s">
        <v>4124</v>
      </c>
      <c r="B9682" s="312"/>
      <c r="C9682" s="312"/>
      <c r="D9682" s="312"/>
      <c r="E9682" s="312"/>
      <c r="F9682" s="173">
        <f>F9680+G9676</f>
        <v>38.730000000000004</v>
      </c>
      <c r="G9682" s="144"/>
    </row>
    <row r="9683" spans="1:7" ht="12.75" customHeight="1" x14ac:dyDescent="0.2">
      <c r="A9683" s="312" t="s">
        <v>4742</v>
      </c>
      <c r="B9683" s="312"/>
      <c r="C9683" s="312"/>
      <c r="D9683" s="312"/>
      <c r="E9683" s="313"/>
      <c r="F9683" s="180">
        <f>TRUNC('compos apresentar'!F9682*bdi!$D$19,2)</f>
        <v>7.87</v>
      </c>
      <c r="G9683" s="144"/>
    </row>
    <row r="9684" spans="1:7" x14ac:dyDescent="0.2">
      <c r="A9684" s="312" t="s">
        <v>4123</v>
      </c>
      <c r="B9684" s="312"/>
      <c r="C9684" s="312"/>
      <c r="D9684" s="312"/>
      <c r="E9684" s="312"/>
      <c r="F9684" s="179">
        <f>SUM(F9682:F9683)</f>
        <v>46.6</v>
      </c>
      <c r="G9684" s="144"/>
    </row>
    <row r="9685" spans="1:7" x14ac:dyDescent="0.2">
      <c r="A9685" s="178"/>
      <c r="B9685" s="178"/>
      <c r="C9685" s="178"/>
      <c r="D9685" s="178"/>
      <c r="E9685" s="178"/>
      <c r="F9685" s="178"/>
      <c r="G9685" s="144"/>
    </row>
    <row r="9686" spans="1:7" ht="21" x14ac:dyDescent="0.2">
      <c r="A9686" s="317" t="s">
        <v>5183</v>
      </c>
      <c r="B9686" s="317"/>
      <c r="C9686" s="317"/>
      <c r="D9686" s="317"/>
      <c r="E9686" s="317"/>
      <c r="F9686" s="317"/>
      <c r="G9686" s="194" t="s">
        <v>4155</v>
      </c>
    </row>
    <row r="9687" spans="1:7" x14ac:dyDescent="0.2">
      <c r="G9687" s="144"/>
    </row>
    <row r="9688" spans="1:7" ht="21" x14ac:dyDescent="0.2">
      <c r="A9688" s="175" t="s">
        <v>4118</v>
      </c>
      <c r="B9688" s="174" t="s">
        <v>4117</v>
      </c>
      <c r="C9688" s="171" t="s">
        <v>4114</v>
      </c>
      <c r="D9688" s="171" t="s">
        <v>4113</v>
      </c>
      <c r="E9688" s="171" t="s">
        <v>4112</v>
      </c>
      <c r="F9688" s="182" t="s">
        <v>4116</v>
      </c>
      <c r="G9688" s="181" t="s">
        <v>4115</v>
      </c>
    </row>
    <row r="9689" spans="1:7" x14ac:dyDescent="0.2">
      <c r="A9689" s="162">
        <v>8</v>
      </c>
      <c r="B9689" s="128" t="s">
        <v>4141</v>
      </c>
      <c r="C9689" s="152">
        <v>5.65</v>
      </c>
      <c r="D9689" s="152">
        <v>12.31</v>
      </c>
      <c r="E9689" s="83">
        <v>117.99</v>
      </c>
      <c r="F9689" s="130">
        <v>0.44500000000000001</v>
      </c>
      <c r="G9689" s="161">
        <f>TRUNC(F9689*D9689,2)</f>
        <v>5.47</v>
      </c>
    </row>
    <row r="9690" spans="1:7" x14ac:dyDescent="0.2">
      <c r="A9690" s="149">
        <v>12</v>
      </c>
      <c r="B9690" s="138" t="s">
        <v>3956</v>
      </c>
      <c r="C9690" s="152">
        <v>8.56</v>
      </c>
      <c r="D9690" s="152">
        <v>18.649999999999999</v>
      </c>
      <c r="E9690" s="83">
        <v>117.99</v>
      </c>
      <c r="F9690" s="133">
        <v>0.44450000000000001</v>
      </c>
      <c r="G9690" s="161">
        <f>TRUNC(F9690*D9690,2)</f>
        <v>8.2799999999999994</v>
      </c>
    </row>
    <row r="9691" spans="1:7" x14ac:dyDescent="0.2">
      <c r="A9691" s="311" t="s">
        <v>4138</v>
      </c>
      <c r="B9691" s="311"/>
      <c r="C9691" s="311"/>
      <c r="D9691" s="311"/>
      <c r="E9691" s="311"/>
      <c r="F9691" s="311"/>
      <c r="G9691" s="155">
        <f>SUM(G9689:G9690)</f>
        <v>13.75</v>
      </c>
    </row>
    <row r="9692" spans="1:7" x14ac:dyDescent="0.2">
      <c r="G9692" s="144"/>
    </row>
    <row r="9693" spans="1:7" ht="21" x14ac:dyDescent="0.2">
      <c r="A9693" s="175" t="s">
        <v>4118</v>
      </c>
      <c r="B9693" s="174" t="s">
        <v>4130</v>
      </c>
      <c r="C9693" s="171" t="s">
        <v>4129</v>
      </c>
      <c r="D9693" s="171" t="s">
        <v>4128</v>
      </c>
      <c r="E9693" s="171" t="s">
        <v>4116</v>
      </c>
      <c r="F9693" s="173" t="s">
        <v>4127</v>
      </c>
      <c r="G9693" s="144"/>
    </row>
    <row r="9694" spans="1:7" ht="33.75" x14ac:dyDescent="0.2">
      <c r="A9694" s="132">
        <v>39393</v>
      </c>
      <c r="B9694" s="131" t="s">
        <v>5184</v>
      </c>
      <c r="C9694" s="130" t="s">
        <v>230</v>
      </c>
      <c r="D9694" s="130">
        <v>40.89</v>
      </c>
      <c r="E9694" s="130">
        <v>1</v>
      </c>
      <c r="F9694" s="127">
        <f>TRUNC(E9694*D9694,2)</f>
        <v>40.89</v>
      </c>
      <c r="G9694" s="144"/>
    </row>
    <row r="9695" spans="1:7" x14ac:dyDescent="0.2">
      <c r="A9695" s="311" t="s">
        <v>4125</v>
      </c>
      <c r="B9695" s="311"/>
      <c r="C9695" s="311"/>
      <c r="D9695" s="311"/>
      <c r="E9695" s="311"/>
      <c r="F9695" s="165">
        <f>SUM(F9694:F9694)</f>
        <v>40.89</v>
      </c>
      <c r="G9695" s="144"/>
    </row>
    <row r="9696" spans="1:7" x14ac:dyDescent="0.2">
      <c r="G9696" s="144"/>
    </row>
    <row r="9697" spans="1:7" x14ac:dyDescent="0.2">
      <c r="A9697" s="312" t="s">
        <v>4124</v>
      </c>
      <c r="B9697" s="312"/>
      <c r="C9697" s="312"/>
      <c r="D9697" s="312"/>
      <c r="E9697" s="312"/>
      <c r="F9697" s="173">
        <f>F9695+G9691</f>
        <v>54.64</v>
      </c>
      <c r="G9697" s="144"/>
    </row>
    <row r="9698" spans="1:7" x14ac:dyDescent="0.2">
      <c r="A9698" s="312" t="s">
        <v>4742</v>
      </c>
      <c r="B9698" s="312"/>
      <c r="C9698" s="312"/>
      <c r="D9698" s="312"/>
      <c r="E9698" s="313"/>
      <c r="F9698" s="180">
        <f>TRUNC('compos apresentar'!F9697*bdi!$D$19,2)</f>
        <v>11.11</v>
      </c>
      <c r="G9698" s="144"/>
    </row>
    <row r="9699" spans="1:7" x14ac:dyDescent="0.2">
      <c r="A9699" s="312" t="s">
        <v>4123</v>
      </c>
      <c r="B9699" s="312"/>
      <c r="C9699" s="312"/>
      <c r="D9699" s="312"/>
      <c r="E9699" s="312"/>
      <c r="F9699" s="179">
        <f>SUM(F9697:F9698)</f>
        <v>65.75</v>
      </c>
      <c r="G9699" s="144"/>
    </row>
    <row r="9700" spans="1:7" x14ac:dyDescent="0.2">
      <c r="A9700" s="178"/>
      <c r="B9700" s="178"/>
      <c r="C9700" s="178"/>
      <c r="D9700" s="178"/>
      <c r="E9700" s="178"/>
      <c r="F9700" s="178"/>
      <c r="G9700" s="144"/>
    </row>
    <row r="9701" spans="1:7" x14ac:dyDescent="0.2">
      <c r="A9701" s="178"/>
      <c r="B9701" s="178"/>
      <c r="C9701" s="178"/>
      <c r="D9701" s="178"/>
      <c r="E9701" s="178"/>
      <c r="F9701" s="178"/>
      <c r="G9701" s="144"/>
    </row>
    <row r="9702" spans="1:7" ht="32.450000000000003" customHeight="1" x14ac:dyDescent="0.2">
      <c r="A9702" s="317" t="s">
        <v>4278</v>
      </c>
      <c r="B9702" s="317"/>
      <c r="C9702" s="317"/>
      <c r="D9702" s="317"/>
      <c r="E9702" s="317"/>
      <c r="F9702" s="317"/>
      <c r="G9702" s="194" t="s">
        <v>4155</v>
      </c>
    </row>
    <row r="9703" spans="1:7" x14ac:dyDescent="0.2">
      <c r="G9703" s="144"/>
    </row>
    <row r="9704" spans="1:7" ht="21" x14ac:dyDescent="0.2">
      <c r="A9704" s="175" t="s">
        <v>4118</v>
      </c>
      <c r="B9704" s="174" t="s">
        <v>4117</v>
      </c>
      <c r="C9704" s="171" t="s">
        <v>4114</v>
      </c>
      <c r="D9704" s="171" t="s">
        <v>4113</v>
      </c>
      <c r="E9704" s="171" t="s">
        <v>4112</v>
      </c>
      <c r="F9704" s="182" t="s">
        <v>4116</v>
      </c>
      <c r="G9704" s="181" t="s">
        <v>4115</v>
      </c>
    </row>
    <row r="9705" spans="1:7" x14ac:dyDescent="0.2">
      <c r="A9705" s="162">
        <v>8</v>
      </c>
      <c r="B9705" s="128" t="s">
        <v>4141</v>
      </c>
      <c r="C9705" s="152">
        <v>5.65</v>
      </c>
      <c r="D9705" s="152">
        <v>12.31</v>
      </c>
      <c r="E9705" s="83">
        <v>117.99</v>
      </c>
      <c r="F9705" s="130">
        <v>2.35E-2</v>
      </c>
      <c r="G9705" s="161">
        <f>TRUNC(F9705*D9705,2)</f>
        <v>0.28000000000000003</v>
      </c>
    </row>
    <row r="9706" spans="1:7" x14ac:dyDescent="0.2">
      <c r="A9706" s="149">
        <v>11</v>
      </c>
      <c r="B9706" s="138" t="s">
        <v>4146</v>
      </c>
      <c r="C9706" s="152">
        <v>8.56</v>
      </c>
      <c r="D9706" s="152">
        <v>18.649999999999999</v>
      </c>
      <c r="E9706" s="83">
        <v>117.99</v>
      </c>
      <c r="F9706" s="133">
        <v>8.5400000000000004E-2</v>
      </c>
      <c r="G9706" s="161">
        <f>TRUNC(F9706*D9706,2)</f>
        <v>1.59</v>
      </c>
    </row>
    <row r="9707" spans="1:7" x14ac:dyDescent="0.2">
      <c r="A9707" s="311" t="s">
        <v>4138</v>
      </c>
      <c r="B9707" s="311"/>
      <c r="C9707" s="311"/>
      <c r="D9707" s="311"/>
      <c r="E9707" s="311"/>
      <c r="F9707" s="311"/>
      <c r="G9707" s="155">
        <f>SUM(G9705:G9706)</f>
        <v>1.87</v>
      </c>
    </row>
    <row r="9708" spans="1:7" x14ac:dyDescent="0.2">
      <c r="G9708" s="144"/>
    </row>
    <row r="9709" spans="1:7" ht="21" x14ac:dyDescent="0.2">
      <c r="A9709" s="175" t="s">
        <v>4118</v>
      </c>
      <c r="B9709" s="174" t="s">
        <v>4130</v>
      </c>
      <c r="C9709" s="171" t="s">
        <v>4129</v>
      </c>
      <c r="D9709" s="171" t="s">
        <v>4128</v>
      </c>
      <c r="E9709" s="171" t="s">
        <v>4116</v>
      </c>
      <c r="F9709" s="173" t="s">
        <v>4127</v>
      </c>
      <c r="G9709" s="144"/>
    </row>
    <row r="9710" spans="1:7" x14ac:dyDescent="0.2">
      <c r="A9710" s="132">
        <v>3146</v>
      </c>
      <c r="B9710" s="131" t="s">
        <v>3912</v>
      </c>
      <c r="C9710" s="130" t="s">
        <v>230</v>
      </c>
      <c r="D9710" s="130">
        <v>3.18</v>
      </c>
      <c r="E9710" s="130">
        <v>3.32E-2</v>
      </c>
      <c r="F9710" s="127">
        <f>TRUNC(E9710*D9710,2)</f>
        <v>0.1</v>
      </c>
      <c r="G9710" s="144"/>
    </row>
    <row r="9711" spans="1:7" ht="22.5" x14ac:dyDescent="0.2">
      <c r="A9711" s="135">
        <v>6148</v>
      </c>
      <c r="B9711" s="134" t="s">
        <v>3741</v>
      </c>
      <c r="C9711" s="133" t="s">
        <v>230</v>
      </c>
      <c r="D9711" s="133">
        <v>8.14</v>
      </c>
      <c r="E9711" s="133">
        <v>0.996</v>
      </c>
      <c r="F9711" s="127">
        <f>TRUNC(E9711*D9711,2)</f>
        <v>8.1</v>
      </c>
      <c r="G9711" s="144"/>
    </row>
    <row r="9712" spans="1:7" x14ac:dyDescent="0.2">
      <c r="A9712" s="311" t="s">
        <v>4125</v>
      </c>
      <c r="B9712" s="311"/>
      <c r="C9712" s="311"/>
      <c r="D9712" s="311"/>
      <c r="E9712" s="311"/>
      <c r="F9712" s="165">
        <f>SUM(F9710:F9711)</f>
        <v>8.1999999999999993</v>
      </c>
      <c r="G9712" s="144"/>
    </row>
    <row r="9713" spans="1:7" x14ac:dyDescent="0.2">
      <c r="G9713" s="144"/>
    </row>
    <row r="9714" spans="1:7" x14ac:dyDescent="0.2">
      <c r="A9714" s="312" t="s">
        <v>4124</v>
      </c>
      <c r="B9714" s="312"/>
      <c r="C9714" s="312"/>
      <c r="D9714" s="312"/>
      <c r="E9714" s="312"/>
      <c r="F9714" s="173">
        <f>F9712+G9707</f>
        <v>10.07</v>
      </c>
      <c r="G9714" s="144"/>
    </row>
    <row r="9715" spans="1:7" ht="12.75" customHeight="1" x14ac:dyDescent="0.2">
      <c r="A9715" s="312" t="s">
        <v>4742</v>
      </c>
      <c r="B9715" s="312"/>
      <c r="C9715" s="312"/>
      <c r="D9715" s="312"/>
      <c r="E9715" s="313"/>
      <c r="F9715" s="180">
        <f>TRUNC('compos apresentar'!F9714*bdi!$D$19,2)</f>
        <v>2.04</v>
      </c>
      <c r="G9715" s="144"/>
    </row>
    <row r="9716" spans="1:7" ht="12.75" customHeight="1" x14ac:dyDescent="0.2">
      <c r="A9716" s="312" t="s">
        <v>4123</v>
      </c>
      <c r="B9716" s="312"/>
      <c r="C9716" s="312"/>
      <c r="D9716" s="312"/>
      <c r="E9716" s="312"/>
      <c r="F9716" s="179">
        <f>SUM(F9714:F9715)</f>
        <v>12.11</v>
      </c>
      <c r="G9716" s="144"/>
    </row>
    <row r="9717" spans="1:7" x14ac:dyDescent="0.2">
      <c r="G9717" s="144"/>
    </row>
    <row r="9718" spans="1:7" x14ac:dyDescent="0.2">
      <c r="G9718" s="144"/>
    </row>
    <row r="9719" spans="1:7" x14ac:dyDescent="0.2">
      <c r="G9719" s="144"/>
    </row>
    <row r="9720" spans="1:7" ht="26.45" customHeight="1" x14ac:dyDescent="0.2">
      <c r="A9720" s="314" t="s">
        <v>4277</v>
      </c>
      <c r="B9720" s="314"/>
      <c r="C9720" s="314"/>
      <c r="D9720" s="314"/>
      <c r="E9720" s="314"/>
      <c r="F9720" s="314"/>
      <c r="G9720" s="175" t="s">
        <v>4155</v>
      </c>
    </row>
    <row r="9721" spans="1:7" x14ac:dyDescent="0.2">
      <c r="G9721" s="144"/>
    </row>
    <row r="9722" spans="1:7" ht="21" x14ac:dyDescent="0.2">
      <c r="A9722" s="175" t="s">
        <v>4118</v>
      </c>
      <c r="B9722" s="174" t="s">
        <v>4117</v>
      </c>
      <c r="C9722" s="171" t="s">
        <v>4114</v>
      </c>
      <c r="D9722" s="171" t="s">
        <v>4113</v>
      </c>
      <c r="E9722" s="171" t="s">
        <v>4112</v>
      </c>
      <c r="F9722" s="182" t="s">
        <v>4116</v>
      </c>
      <c r="G9722" s="181" t="s">
        <v>4115</v>
      </c>
    </row>
    <row r="9723" spans="1:7" x14ac:dyDescent="0.2">
      <c r="A9723" s="162">
        <v>8</v>
      </c>
      <c r="B9723" s="128" t="s">
        <v>4141</v>
      </c>
      <c r="C9723" s="152">
        <v>5.65</v>
      </c>
      <c r="D9723" s="152">
        <v>12.31</v>
      </c>
      <c r="E9723" s="83">
        <v>117.99</v>
      </c>
      <c r="F9723" s="127">
        <v>0.36099999999999999</v>
      </c>
      <c r="G9723" s="161">
        <f>TRUNC(F9723*D9723,2)</f>
        <v>4.4400000000000004</v>
      </c>
    </row>
    <row r="9724" spans="1:7" x14ac:dyDescent="0.2">
      <c r="A9724" s="149">
        <v>11</v>
      </c>
      <c r="B9724" s="138" t="s">
        <v>4146</v>
      </c>
      <c r="C9724" s="152">
        <v>8.56</v>
      </c>
      <c r="D9724" s="152">
        <v>18.649999999999999</v>
      </c>
      <c r="E9724" s="83">
        <v>117.99</v>
      </c>
      <c r="F9724" s="137">
        <v>0.36299999999999999</v>
      </c>
      <c r="G9724" s="161">
        <f>TRUNC(F9724*D9724,2)</f>
        <v>6.76</v>
      </c>
    </row>
    <row r="9725" spans="1:7" x14ac:dyDescent="0.2">
      <c r="A9725" s="311" t="s">
        <v>4138</v>
      </c>
      <c r="B9725" s="311"/>
      <c r="C9725" s="311"/>
      <c r="D9725" s="311"/>
      <c r="E9725" s="311"/>
      <c r="F9725" s="311"/>
      <c r="G9725" s="155">
        <f>SUM(G9723:G9724)</f>
        <v>11.2</v>
      </c>
    </row>
    <row r="9726" spans="1:7" x14ac:dyDescent="0.2">
      <c r="G9726" s="144"/>
    </row>
    <row r="9727" spans="1:7" ht="21" x14ac:dyDescent="0.2">
      <c r="A9727" s="175" t="s">
        <v>4118</v>
      </c>
      <c r="B9727" s="174" t="s">
        <v>4130</v>
      </c>
      <c r="C9727" s="171" t="s">
        <v>4129</v>
      </c>
      <c r="D9727" s="171" t="s">
        <v>4128</v>
      </c>
      <c r="E9727" s="171" t="s">
        <v>4116</v>
      </c>
      <c r="F9727" s="173" t="s">
        <v>4127</v>
      </c>
      <c r="G9727" s="144"/>
    </row>
    <row r="9728" spans="1:7" x14ac:dyDescent="0.2">
      <c r="A9728" s="129" t="s">
        <v>3500</v>
      </c>
      <c r="B9728" s="128" t="s">
        <v>3499</v>
      </c>
      <c r="C9728" s="127" t="s">
        <v>3287</v>
      </c>
      <c r="D9728" s="127">
        <v>166.28</v>
      </c>
      <c r="E9728" s="127">
        <v>0.995</v>
      </c>
      <c r="F9728" s="127">
        <f>TRUNC(E9728*D9728,2)</f>
        <v>165.44</v>
      </c>
      <c r="G9728" s="144"/>
    </row>
    <row r="9729" spans="1:7" x14ac:dyDescent="0.2">
      <c r="A9729" s="139" t="s">
        <v>4154</v>
      </c>
      <c r="B9729" s="138" t="s">
        <v>4153</v>
      </c>
      <c r="C9729" s="137" t="s">
        <v>3290</v>
      </c>
      <c r="D9729" s="137">
        <v>0.38</v>
      </c>
      <c r="E9729" s="137">
        <v>0.55000000000000004</v>
      </c>
      <c r="F9729" s="127">
        <f>TRUNC(E9729*D9729,2)</f>
        <v>0.2</v>
      </c>
      <c r="G9729" s="144"/>
    </row>
    <row r="9730" spans="1:7" x14ac:dyDescent="0.2">
      <c r="A9730" s="311" t="s">
        <v>4125</v>
      </c>
      <c r="B9730" s="311"/>
      <c r="C9730" s="311"/>
      <c r="D9730" s="311"/>
      <c r="E9730" s="311"/>
      <c r="F9730" s="165">
        <f>SUM(F9728:F9729)</f>
        <v>165.64</v>
      </c>
      <c r="G9730" s="144"/>
    </row>
    <row r="9731" spans="1:7" x14ac:dyDescent="0.2">
      <c r="G9731" s="144"/>
    </row>
    <row r="9732" spans="1:7" x14ac:dyDescent="0.2">
      <c r="A9732" s="312" t="s">
        <v>4124</v>
      </c>
      <c r="B9732" s="312"/>
      <c r="C9732" s="312"/>
      <c r="D9732" s="312"/>
      <c r="E9732" s="312"/>
      <c r="F9732" s="173">
        <f>F9730+G9725</f>
        <v>176.83999999999997</v>
      </c>
      <c r="G9732" s="144"/>
    </row>
    <row r="9733" spans="1:7" ht="12.75" customHeight="1" x14ac:dyDescent="0.2">
      <c r="A9733" s="312" t="s">
        <v>4742</v>
      </c>
      <c r="B9733" s="312"/>
      <c r="C9733" s="312"/>
      <c r="D9733" s="312"/>
      <c r="E9733" s="313"/>
      <c r="F9733" s="180">
        <f>TRUNC('compos apresentar'!F9732*bdi!$D$19,2)</f>
        <v>35.96</v>
      </c>
      <c r="G9733" s="144"/>
    </row>
    <row r="9734" spans="1:7" ht="12.75" customHeight="1" x14ac:dyDescent="0.2">
      <c r="A9734" s="312" t="s">
        <v>4123</v>
      </c>
      <c r="B9734" s="312"/>
      <c r="C9734" s="312"/>
      <c r="D9734" s="312"/>
      <c r="E9734" s="312"/>
      <c r="F9734" s="179">
        <f>SUM(F9732:F9733)</f>
        <v>212.79999999999998</v>
      </c>
      <c r="G9734" s="144"/>
    </row>
    <row r="9735" spans="1:7" ht="12.75" customHeight="1" x14ac:dyDescent="0.2">
      <c r="A9735" s="178"/>
      <c r="B9735" s="178"/>
      <c r="C9735" s="178"/>
      <c r="D9735" s="178"/>
      <c r="E9735" s="178"/>
      <c r="F9735" s="178"/>
      <c r="G9735" s="144"/>
    </row>
    <row r="9736" spans="1:7" ht="12.75" customHeight="1" x14ac:dyDescent="0.2">
      <c r="A9736" s="314" t="s">
        <v>5185</v>
      </c>
      <c r="B9736" s="314"/>
      <c r="C9736" s="314"/>
      <c r="D9736" s="314"/>
      <c r="E9736" s="314"/>
      <c r="F9736" s="314"/>
      <c r="G9736" s="175" t="s">
        <v>4155</v>
      </c>
    </row>
    <row r="9737" spans="1:7" ht="12.75" customHeight="1" x14ac:dyDescent="0.2">
      <c r="G9737" s="144"/>
    </row>
    <row r="9738" spans="1:7" ht="22.5" customHeight="1" x14ac:dyDescent="0.2">
      <c r="A9738" s="175" t="s">
        <v>4118</v>
      </c>
      <c r="B9738" s="174" t="s">
        <v>4117</v>
      </c>
      <c r="C9738" s="171" t="s">
        <v>4114</v>
      </c>
      <c r="D9738" s="171" t="s">
        <v>4113</v>
      </c>
      <c r="E9738" s="171" t="s">
        <v>4112</v>
      </c>
      <c r="F9738" s="182" t="s">
        <v>4116</v>
      </c>
      <c r="G9738" s="181" t="s">
        <v>4115</v>
      </c>
    </row>
    <row r="9739" spans="1:7" ht="12.75" customHeight="1" x14ac:dyDescent="0.2">
      <c r="A9739" s="162">
        <v>8</v>
      </c>
      <c r="B9739" s="128" t="s">
        <v>4141</v>
      </c>
      <c r="C9739" s="152">
        <v>5.65</v>
      </c>
      <c r="D9739" s="152">
        <v>12.31</v>
      </c>
      <c r="E9739" s="83">
        <v>117.99</v>
      </c>
      <c r="F9739" s="127">
        <v>0.36099999999999999</v>
      </c>
      <c r="G9739" s="161">
        <f>TRUNC(F9739*D9739,2)</f>
        <v>4.4400000000000004</v>
      </c>
    </row>
    <row r="9740" spans="1:7" ht="12.75" customHeight="1" x14ac:dyDescent="0.2">
      <c r="A9740" s="149">
        <v>11</v>
      </c>
      <c r="B9740" s="138" t="s">
        <v>4146</v>
      </c>
      <c r="C9740" s="152">
        <v>8.56</v>
      </c>
      <c r="D9740" s="152">
        <v>18.649999999999999</v>
      </c>
      <c r="E9740" s="83">
        <v>117.99</v>
      </c>
      <c r="F9740" s="137">
        <v>0.36299999999999999</v>
      </c>
      <c r="G9740" s="161">
        <f>TRUNC(F9740*D9740,2)</f>
        <v>6.76</v>
      </c>
    </row>
    <row r="9741" spans="1:7" ht="12.75" customHeight="1" x14ac:dyDescent="0.2">
      <c r="A9741" s="311" t="s">
        <v>4138</v>
      </c>
      <c r="B9741" s="311"/>
      <c r="C9741" s="311"/>
      <c r="D9741" s="311"/>
      <c r="E9741" s="311"/>
      <c r="F9741" s="311"/>
      <c r="G9741" s="155">
        <f>SUM(G9739:G9740)</f>
        <v>11.2</v>
      </c>
    </row>
    <row r="9742" spans="1:7" ht="12.75" customHeight="1" x14ac:dyDescent="0.2">
      <c r="G9742" s="144"/>
    </row>
    <row r="9743" spans="1:7" ht="24.75" customHeight="1" x14ac:dyDescent="0.2">
      <c r="A9743" s="175" t="s">
        <v>4118</v>
      </c>
      <c r="B9743" s="174" t="s">
        <v>4130</v>
      </c>
      <c r="C9743" s="171" t="s">
        <v>4129</v>
      </c>
      <c r="D9743" s="171" t="s">
        <v>4128</v>
      </c>
      <c r="E9743" s="171" t="s">
        <v>4116</v>
      </c>
      <c r="F9743" s="173" t="s">
        <v>4127</v>
      </c>
      <c r="G9743" s="144"/>
    </row>
    <row r="9744" spans="1:7" ht="12.75" customHeight="1" x14ac:dyDescent="0.2">
      <c r="A9744" s="129" t="s">
        <v>5186</v>
      </c>
      <c r="B9744" s="128" t="s">
        <v>5187</v>
      </c>
      <c r="C9744" s="127" t="s">
        <v>3287</v>
      </c>
      <c r="D9744" s="127">
        <v>11.68</v>
      </c>
      <c r="E9744" s="127">
        <v>1</v>
      </c>
      <c r="F9744" s="127">
        <f>TRUNC(E9744*D9744,2)</f>
        <v>11.68</v>
      </c>
      <c r="G9744" s="144"/>
    </row>
    <row r="9745" spans="1:7" ht="12.75" customHeight="1" x14ac:dyDescent="0.2">
      <c r="A9745" s="139" t="s">
        <v>4154</v>
      </c>
      <c r="B9745" s="138" t="s">
        <v>4153</v>
      </c>
      <c r="C9745" s="137" t="s">
        <v>3290</v>
      </c>
      <c r="D9745" s="137">
        <v>0.38</v>
      </c>
      <c r="E9745" s="137">
        <v>0.55000000000000004</v>
      </c>
      <c r="F9745" s="127">
        <f>TRUNC(E9745*D9745,2)</f>
        <v>0.2</v>
      </c>
      <c r="G9745" s="144"/>
    </row>
    <row r="9746" spans="1:7" ht="12.75" customHeight="1" x14ac:dyDescent="0.2">
      <c r="A9746" s="311" t="s">
        <v>4125</v>
      </c>
      <c r="B9746" s="311"/>
      <c r="C9746" s="311"/>
      <c r="D9746" s="311"/>
      <c r="E9746" s="311"/>
      <c r="F9746" s="165">
        <f>SUM(F9744:F9745)</f>
        <v>11.879999999999999</v>
      </c>
      <c r="G9746" s="144"/>
    </row>
    <row r="9747" spans="1:7" ht="12.75" customHeight="1" x14ac:dyDescent="0.2">
      <c r="G9747" s="144"/>
    </row>
    <row r="9748" spans="1:7" ht="12.75" customHeight="1" x14ac:dyDescent="0.2">
      <c r="A9748" s="312" t="s">
        <v>4124</v>
      </c>
      <c r="B9748" s="312"/>
      <c r="C9748" s="312"/>
      <c r="D9748" s="312"/>
      <c r="E9748" s="312"/>
      <c r="F9748" s="173">
        <f>F9746+G9741</f>
        <v>23.08</v>
      </c>
      <c r="G9748" s="144"/>
    </row>
    <row r="9749" spans="1:7" ht="12.75" customHeight="1" x14ac:dyDescent="0.2">
      <c r="A9749" s="312" t="s">
        <v>4742</v>
      </c>
      <c r="B9749" s="312"/>
      <c r="C9749" s="312"/>
      <c r="D9749" s="312"/>
      <c r="E9749" s="313"/>
      <c r="F9749" s="180">
        <f>TRUNC('compos apresentar'!F9748*bdi!$D$19,2)</f>
        <v>4.6900000000000004</v>
      </c>
      <c r="G9749" s="144"/>
    </row>
    <row r="9750" spans="1:7" ht="12.75" customHeight="1" x14ac:dyDescent="0.2">
      <c r="A9750" s="312" t="s">
        <v>4123</v>
      </c>
      <c r="B9750" s="312"/>
      <c r="C9750" s="312"/>
      <c r="D9750" s="312"/>
      <c r="E9750" s="312"/>
      <c r="F9750" s="179">
        <f>SUM(F9748:F9749)</f>
        <v>27.77</v>
      </c>
      <c r="G9750" s="144"/>
    </row>
    <row r="9751" spans="1:7" ht="12.75" customHeight="1" x14ac:dyDescent="0.2">
      <c r="A9751" s="178"/>
      <c r="B9751" s="178"/>
      <c r="C9751" s="178"/>
      <c r="D9751" s="178"/>
      <c r="E9751" s="178"/>
      <c r="F9751" s="178"/>
      <c r="G9751" s="144"/>
    </row>
    <row r="9752" spans="1:7" x14ac:dyDescent="0.2">
      <c r="G9752" s="144"/>
    </row>
    <row r="9753" spans="1:7" ht="18.600000000000001" customHeight="1" x14ac:dyDescent="0.2">
      <c r="A9753" s="314" t="s">
        <v>4276</v>
      </c>
      <c r="B9753" s="314"/>
      <c r="C9753" s="314"/>
      <c r="D9753" s="314"/>
      <c r="E9753" s="314"/>
      <c r="F9753" s="314"/>
      <c r="G9753" s="175" t="s">
        <v>4155</v>
      </c>
    </row>
    <row r="9754" spans="1:7" x14ac:dyDescent="0.2">
      <c r="G9754" s="144"/>
    </row>
    <row r="9755" spans="1:7" ht="21" x14ac:dyDescent="0.2">
      <c r="A9755" s="175" t="s">
        <v>4118</v>
      </c>
      <c r="B9755" s="174" t="s">
        <v>4117</v>
      </c>
      <c r="C9755" s="171" t="s">
        <v>4114</v>
      </c>
      <c r="D9755" s="171" t="s">
        <v>4113</v>
      </c>
      <c r="E9755" s="171" t="s">
        <v>4112</v>
      </c>
      <c r="F9755" s="182" t="s">
        <v>4116</v>
      </c>
      <c r="G9755" s="181" t="s">
        <v>4115</v>
      </c>
    </row>
    <row r="9756" spans="1:7" x14ac:dyDescent="0.2">
      <c r="A9756" s="162">
        <v>11</v>
      </c>
      <c r="B9756" s="128" t="s">
        <v>4146</v>
      </c>
      <c r="C9756" s="152">
        <v>8.56</v>
      </c>
      <c r="D9756" s="152">
        <v>18.649999999999999</v>
      </c>
      <c r="E9756" s="83">
        <v>117.99</v>
      </c>
      <c r="F9756" s="127">
        <v>0.36299999999999999</v>
      </c>
      <c r="G9756" s="161">
        <f>TRUNC(F9756*D9756,2)</f>
        <v>6.76</v>
      </c>
    </row>
    <row r="9757" spans="1:7" x14ac:dyDescent="0.2">
      <c r="A9757" s="149">
        <v>8</v>
      </c>
      <c r="B9757" s="138" t="s">
        <v>4141</v>
      </c>
      <c r="C9757" s="152">
        <v>5.65</v>
      </c>
      <c r="D9757" s="152">
        <v>12.31</v>
      </c>
      <c r="E9757" s="83">
        <v>117.99</v>
      </c>
      <c r="F9757" s="137">
        <v>0.36099999999999999</v>
      </c>
      <c r="G9757" s="161">
        <f>TRUNC(F9757*D9757,2)</f>
        <v>4.4400000000000004</v>
      </c>
    </row>
    <row r="9758" spans="1:7" x14ac:dyDescent="0.2">
      <c r="A9758" s="311" t="s">
        <v>4138</v>
      </c>
      <c r="B9758" s="311"/>
      <c r="C9758" s="311"/>
      <c r="D9758" s="311"/>
      <c r="E9758" s="311"/>
      <c r="F9758" s="311"/>
      <c r="G9758" s="155">
        <f>SUM(G9756:G9757)</f>
        <v>11.2</v>
      </c>
    </row>
    <row r="9759" spans="1:7" x14ac:dyDescent="0.2">
      <c r="G9759" s="144"/>
    </row>
    <row r="9760" spans="1:7" ht="21" x14ac:dyDescent="0.2">
      <c r="A9760" s="175" t="s">
        <v>4118</v>
      </c>
      <c r="B9760" s="174" t="s">
        <v>4130</v>
      </c>
      <c r="C9760" s="171" t="s">
        <v>4129</v>
      </c>
      <c r="D9760" s="171" t="s">
        <v>4128</v>
      </c>
      <c r="E9760" s="171" t="s">
        <v>4116</v>
      </c>
      <c r="F9760" s="173" t="s">
        <v>4127</v>
      </c>
      <c r="G9760" s="144"/>
    </row>
    <row r="9761" spans="1:7" ht="12.75" customHeight="1" x14ac:dyDescent="0.2">
      <c r="A9761" s="129" t="s">
        <v>4154</v>
      </c>
      <c r="B9761" s="128" t="s">
        <v>4153</v>
      </c>
      <c r="C9761" s="127" t="s">
        <v>3290</v>
      </c>
      <c r="D9761" s="137">
        <v>0.38</v>
      </c>
      <c r="E9761" s="140">
        <v>0.48</v>
      </c>
      <c r="F9761" s="127">
        <f>TRUNC(E9761*D9761,2)</f>
        <v>0.18</v>
      </c>
      <c r="G9761" s="144"/>
    </row>
    <row r="9762" spans="1:7" x14ac:dyDescent="0.2">
      <c r="A9762" s="139" t="s">
        <v>3743</v>
      </c>
      <c r="B9762" s="138" t="s">
        <v>3742</v>
      </c>
      <c r="C9762" s="137" t="s">
        <v>3287</v>
      </c>
      <c r="D9762" s="137">
        <v>13.29</v>
      </c>
      <c r="E9762" s="136">
        <v>1</v>
      </c>
      <c r="F9762" s="127">
        <f>TRUNC(E9762*D9762,2)</f>
        <v>13.29</v>
      </c>
      <c r="G9762" s="144"/>
    </row>
    <row r="9763" spans="1:7" x14ac:dyDescent="0.2">
      <c r="A9763" s="311" t="s">
        <v>4125</v>
      </c>
      <c r="B9763" s="311"/>
      <c r="C9763" s="311"/>
      <c r="D9763" s="311"/>
      <c r="E9763" s="311"/>
      <c r="F9763" s="165">
        <f>SUM(F9761:F9762)</f>
        <v>13.469999999999999</v>
      </c>
      <c r="G9763" s="144"/>
    </row>
    <row r="9764" spans="1:7" x14ac:dyDescent="0.2">
      <c r="G9764" s="144"/>
    </row>
    <row r="9765" spans="1:7" x14ac:dyDescent="0.2">
      <c r="A9765" s="312" t="s">
        <v>4124</v>
      </c>
      <c r="B9765" s="312"/>
      <c r="C9765" s="312"/>
      <c r="D9765" s="312"/>
      <c r="E9765" s="312"/>
      <c r="F9765" s="173">
        <f>F9763+G9758</f>
        <v>24.669999999999998</v>
      </c>
      <c r="G9765" s="144"/>
    </row>
    <row r="9766" spans="1:7" ht="12.75" customHeight="1" x14ac:dyDescent="0.2">
      <c r="A9766" s="312" t="s">
        <v>4742</v>
      </c>
      <c r="B9766" s="312"/>
      <c r="C9766" s="312"/>
      <c r="D9766" s="312"/>
      <c r="E9766" s="313"/>
      <c r="F9766" s="180">
        <f>TRUNC('compos apresentar'!F9765*bdi!$D$19,2)</f>
        <v>5.01</v>
      </c>
      <c r="G9766" s="144"/>
    </row>
    <row r="9767" spans="1:7" x14ac:dyDescent="0.2">
      <c r="A9767" s="312" t="s">
        <v>4123</v>
      </c>
      <c r="B9767" s="312"/>
      <c r="C9767" s="312"/>
      <c r="D9767" s="312"/>
      <c r="E9767" s="312"/>
      <c r="F9767" s="179">
        <f>SUM(F9765:F9766)</f>
        <v>29.68</v>
      </c>
      <c r="G9767" s="144"/>
    </row>
    <row r="9768" spans="1:7" x14ac:dyDescent="0.2">
      <c r="A9768" s="178"/>
      <c r="B9768" s="178"/>
      <c r="C9768" s="178"/>
      <c r="D9768" s="178"/>
      <c r="E9768" s="178"/>
      <c r="F9768" s="178"/>
      <c r="G9768" s="144"/>
    </row>
    <row r="9769" spans="1:7" ht="21" x14ac:dyDescent="0.2">
      <c r="A9769" s="191" t="s">
        <v>2764</v>
      </c>
      <c r="B9769" s="315" t="s">
        <v>5188</v>
      </c>
      <c r="C9769" s="315"/>
      <c r="D9769" s="315"/>
      <c r="E9769" s="315"/>
      <c r="F9769" s="315"/>
      <c r="G9769" s="183" t="s">
        <v>230</v>
      </c>
    </row>
    <row r="9770" spans="1:7" x14ac:dyDescent="0.2">
      <c r="G9770" s="144"/>
    </row>
    <row r="9771" spans="1:7" ht="21" x14ac:dyDescent="0.2">
      <c r="A9771" s="175" t="s">
        <v>4118</v>
      </c>
      <c r="B9771" s="174" t="s">
        <v>4117</v>
      </c>
      <c r="C9771" s="171" t="s">
        <v>4114</v>
      </c>
      <c r="D9771" s="171" t="s">
        <v>4113</v>
      </c>
      <c r="E9771" s="171" t="s">
        <v>4112</v>
      </c>
      <c r="F9771" s="182" t="s">
        <v>4116</v>
      </c>
      <c r="G9771" s="181" t="s">
        <v>4115</v>
      </c>
    </row>
    <row r="9772" spans="1:7" x14ac:dyDescent="0.2">
      <c r="A9772" s="163">
        <v>5</v>
      </c>
      <c r="B9772" s="131" t="s">
        <v>3745</v>
      </c>
      <c r="C9772" s="148">
        <v>5.12</v>
      </c>
      <c r="D9772" s="148">
        <v>11.16</v>
      </c>
      <c r="E9772" s="83">
        <v>117.99</v>
      </c>
      <c r="F9772" s="141">
        <v>0.13250000000000001</v>
      </c>
      <c r="G9772" s="161">
        <f>TRUNC(F9772*D9772,2)</f>
        <v>1.47</v>
      </c>
    </row>
    <row r="9773" spans="1:7" x14ac:dyDescent="0.2">
      <c r="A9773" s="311" t="s">
        <v>4138</v>
      </c>
      <c r="B9773" s="311"/>
      <c r="C9773" s="311"/>
      <c r="D9773" s="311"/>
      <c r="E9773" s="311"/>
      <c r="F9773" s="311"/>
      <c r="G9773" s="155">
        <f>G9772</f>
        <v>1.47</v>
      </c>
    </row>
    <row r="9774" spans="1:7" x14ac:dyDescent="0.2">
      <c r="G9774" s="144"/>
    </row>
    <row r="9775" spans="1:7" ht="21" x14ac:dyDescent="0.2">
      <c r="A9775" s="175" t="s">
        <v>4118</v>
      </c>
      <c r="B9775" s="174" t="s">
        <v>4130</v>
      </c>
      <c r="C9775" s="171" t="s">
        <v>4129</v>
      </c>
      <c r="D9775" s="171" t="s">
        <v>4128</v>
      </c>
      <c r="E9775" s="171" t="s">
        <v>4116</v>
      </c>
      <c r="F9775" s="173" t="s">
        <v>4127</v>
      </c>
      <c r="G9775" s="144"/>
    </row>
    <row r="9776" spans="1:7" ht="22.5" x14ac:dyDescent="0.2">
      <c r="A9776" s="143" t="s">
        <v>5189</v>
      </c>
      <c r="B9776" s="131" t="s">
        <v>5190</v>
      </c>
      <c r="C9776" s="130" t="s">
        <v>3307</v>
      </c>
      <c r="D9776" s="127">
        <v>35.58</v>
      </c>
      <c r="E9776" s="141">
        <v>7.0000000000000007E-2</v>
      </c>
      <c r="F9776" s="127">
        <f>TRUNC(E9776*D9776,2)</f>
        <v>2.4900000000000002</v>
      </c>
      <c r="G9776" s="144"/>
    </row>
    <row r="9777" spans="1:7" x14ac:dyDescent="0.2">
      <c r="A9777" s="311" t="s">
        <v>4125</v>
      </c>
      <c r="B9777" s="311"/>
      <c r="C9777" s="311"/>
      <c r="D9777" s="311"/>
      <c r="E9777" s="311"/>
      <c r="F9777" s="165">
        <f>SUM(F9776:F9776)</f>
        <v>2.4900000000000002</v>
      </c>
      <c r="G9777" s="144"/>
    </row>
    <row r="9778" spans="1:7" x14ac:dyDescent="0.2">
      <c r="G9778" s="144"/>
    </row>
    <row r="9779" spans="1:7" x14ac:dyDescent="0.2">
      <c r="A9779" s="312" t="s">
        <v>4124</v>
      </c>
      <c r="B9779" s="312"/>
      <c r="C9779" s="312"/>
      <c r="D9779" s="312"/>
      <c r="E9779" s="312"/>
      <c r="F9779" s="173">
        <f>F9777+G9773</f>
        <v>3.96</v>
      </c>
      <c r="G9779" s="144"/>
    </row>
    <row r="9780" spans="1:7" x14ac:dyDescent="0.2">
      <c r="A9780" s="312" t="s">
        <v>4742</v>
      </c>
      <c r="B9780" s="312"/>
      <c r="C9780" s="312"/>
      <c r="D9780" s="312"/>
      <c r="E9780" s="313"/>
      <c r="F9780" s="180">
        <f>TRUNC('compos apresentar'!F9779*bdi!$D$19,2)</f>
        <v>0.8</v>
      </c>
      <c r="G9780" s="144"/>
    </row>
    <row r="9781" spans="1:7" x14ac:dyDescent="0.2">
      <c r="A9781" s="312" t="s">
        <v>4123</v>
      </c>
      <c r="B9781" s="312"/>
      <c r="C9781" s="312"/>
      <c r="D9781" s="312"/>
      <c r="E9781" s="312"/>
      <c r="F9781" s="179">
        <f>SUM(F9779:F9780)</f>
        <v>4.76</v>
      </c>
      <c r="G9781" s="144"/>
    </row>
    <row r="9782" spans="1:7" x14ac:dyDescent="0.2">
      <c r="A9782" s="178"/>
      <c r="B9782" s="178"/>
      <c r="C9782" s="178"/>
      <c r="D9782" s="178"/>
      <c r="E9782" s="178"/>
      <c r="F9782" s="178"/>
      <c r="G9782" s="144"/>
    </row>
    <row r="9783" spans="1:7" x14ac:dyDescent="0.2">
      <c r="G9783" s="144"/>
    </row>
    <row r="9784" spans="1:7" ht="21" x14ac:dyDescent="0.2">
      <c r="A9784" s="191" t="s">
        <v>1858</v>
      </c>
      <c r="B9784" s="315" t="s">
        <v>1859</v>
      </c>
      <c r="C9784" s="315"/>
      <c r="D9784" s="315"/>
      <c r="E9784" s="315"/>
      <c r="F9784" s="315"/>
      <c r="G9784" s="183" t="s">
        <v>230</v>
      </c>
    </row>
    <row r="9785" spans="1:7" x14ac:dyDescent="0.2">
      <c r="G9785" s="144"/>
    </row>
    <row r="9786" spans="1:7" ht="21" x14ac:dyDescent="0.2">
      <c r="A9786" s="175" t="s">
        <v>4118</v>
      </c>
      <c r="B9786" s="174" t="s">
        <v>4117</v>
      </c>
      <c r="C9786" s="171" t="s">
        <v>4114</v>
      </c>
      <c r="D9786" s="171" t="s">
        <v>4113</v>
      </c>
      <c r="E9786" s="171" t="s">
        <v>4112</v>
      </c>
      <c r="F9786" s="182" t="s">
        <v>4116</v>
      </c>
      <c r="G9786" s="181" t="s">
        <v>4115</v>
      </c>
    </row>
    <row r="9787" spans="1:7" x14ac:dyDescent="0.2">
      <c r="A9787" s="163">
        <v>5</v>
      </c>
      <c r="B9787" s="131" t="s">
        <v>3745</v>
      </c>
      <c r="C9787" s="148">
        <v>5.12</v>
      </c>
      <c r="D9787" s="148">
        <v>11.16</v>
      </c>
      <c r="E9787" s="83">
        <v>117.99</v>
      </c>
      <c r="F9787" s="141">
        <v>8.8999999999999996E-2</v>
      </c>
      <c r="G9787" s="161">
        <f>TRUNC(F9787*D9787,2)</f>
        <v>0.99</v>
      </c>
    </row>
    <row r="9788" spans="1:7" x14ac:dyDescent="0.2">
      <c r="A9788" s="311" t="s">
        <v>4138</v>
      </c>
      <c r="B9788" s="311"/>
      <c r="C9788" s="311"/>
      <c r="D9788" s="311"/>
      <c r="E9788" s="311"/>
      <c r="F9788" s="311"/>
      <c r="G9788" s="155">
        <f>G9787</f>
        <v>0.99</v>
      </c>
    </row>
    <row r="9789" spans="1:7" x14ac:dyDescent="0.2">
      <c r="G9789" s="144"/>
    </row>
    <row r="9790" spans="1:7" ht="21" x14ac:dyDescent="0.2">
      <c r="A9790" s="175" t="s">
        <v>4118</v>
      </c>
      <c r="B9790" s="174" t="s">
        <v>4130</v>
      </c>
      <c r="C9790" s="171" t="s">
        <v>4129</v>
      </c>
      <c r="D9790" s="171" t="s">
        <v>4128</v>
      </c>
      <c r="E9790" s="171" t="s">
        <v>4116</v>
      </c>
      <c r="F9790" s="173" t="s">
        <v>4127</v>
      </c>
      <c r="G9790" s="144"/>
    </row>
    <row r="9791" spans="1:7" x14ac:dyDescent="0.2">
      <c r="A9791" s="143">
        <v>3070</v>
      </c>
      <c r="B9791" s="131" t="s">
        <v>414</v>
      </c>
      <c r="C9791" s="130" t="s">
        <v>3307</v>
      </c>
      <c r="D9791" s="127">
        <v>0.14000000000000001</v>
      </c>
      <c r="E9791" s="141">
        <v>2</v>
      </c>
      <c r="F9791" s="127">
        <f>TRUNC(E9791*D9791,2)</f>
        <v>0.28000000000000003</v>
      </c>
      <c r="G9791" s="144"/>
    </row>
    <row r="9792" spans="1:7" x14ac:dyDescent="0.2">
      <c r="A9792" s="142">
        <v>3393</v>
      </c>
      <c r="B9792" s="134" t="s">
        <v>485</v>
      </c>
      <c r="C9792" s="133" t="s">
        <v>3307</v>
      </c>
      <c r="D9792" s="127">
        <v>0.1</v>
      </c>
      <c r="E9792" s="153">
        <v>2</v>
      </c>
      <c r="F9792" s="127">
        <f>TRUNC(E9792*D9792,2)</f>
        <v>0.2</v>
      </c>
      <c r="G9792" s="144"/>
    </row>
    <row r="9793" spans="1:7" ht="45" x14ac:dyDescent="0.2">
      <c r="A9793" s="160">
        <v>37556</v>
      </c>
      <c r="B9793" s="134" t="s">
        <v>3781</v>
      </c>
      <c r="C9793" s="137" t="s">
        <v>230</v>
      </c>
      <c r="D9793" s="159">
        <v>25.49</v>
      </c>
      <c r="E9793" s="159">
        <v>1</v>
      </c>
      <c r="F9793" s="127">
        <f>TRUNC(E9793*D9793,2)</f>
        <v>25.49</v>
      </c>
      <c r="G9793" s="144"/>
    </row>
    <row r="9794" spans="1:7" x14ac:dyDescent="0.2">
      <c r="A9794" s="311" t="s">
        <v>4125</v>
      </c>
      <c r="B9794" s="311"/>
      <c r="C9794" s="311"/>
      <c r="D9794" s="311"/>
      <c r="E9794" s="311"/>
      <c r="F9794" s="165">
        <f>SUM(F9791:F9793)</f>
        <v>25.97</v>
      </c>
      <c r="G9794" s="144"/>
    </row>
    <row r="9795" spans="1:7" x14ac:dyDescent="0.2">
      <c r="G9795" s="144"/>
    </row>
    <row r="9796" spans="1:7" x14ac:dyDescent="0.2">
      <c r="A9796" s="312" t="s">
        <v>4124</v>
      </c>
      <c r="B9796" s="312"/>
      <c r="C9796" s="312"/>
      <c r="D9796" s="312"/>
      <c r="E9796" s="312"/>
      <c r="F9796" s="173">
        <f>F9794+G9788</f>
        <v>26.959999999999997</v>
      </c>
      <c r="G9796" s="144"/>
    </row>
    <row r="9797" spans="1:7" ht="12.75" customHeight="1" x14ac:dyDescent="0.2">
      <c r="A9797" s="312" t="s">
        <v>4742</v>
      </c>
      <c r="B9797" s="312"/>
      <c r="C9797" s="312"/>
      <c r="D9797" s="312"/>
      <c r="E9797" s="313"/>
      <c r="F9797" s="180">
        <f>TRUNC('compos apresentar'!F9796*bdi!$D$19,2)</f>
        <v>5.48</v>
      </c>
      <c r="G9797" s="144"/>
    </row>
    <row r="9798" spans="1:7" x14ac:dyDescent="0.2">
      <c r="A9798" s="312" t="s">
        <v>4123</v>
      </c>
      <c r="B9798" s="312"/>
      <c r="C9798" s="312"/>
      <c r="D9798" s="312"/>
      <c r="E9798" s="312"/>
      <c r="F9798" s="179">
        <f>SUM(F9796:F9797)</f>
        <v>32.44</v>
      </c>
      <c r="G9798" s="144"/>
    </row>
    <row r="9799" spans="1:7" ht="12.75" customHeight="1" x14ac:dyDescent="0.2">
      <c r="G9799" s="144"/>
    </row>
    <row r="9800" spans="1:7" x14ac:dyDescent="0.2">
      <c r="G9800" s="144"/>
    </row>
    <row r="9801" spans="1:7" x14ac:dyDescent="0.2">
      <c r="G9801" s="144"/>
    </row>
    <row r="9802" spans="1:7" ht="21" x14ac:dyDescent="0.2">
      <c r="A9802" s="191" t="s">
        <v>1855</v>
      </c>
      <c r="B9802" s="315" t="s">
        <v>1856</v>
      </c>
      <c r="C9802" s="315"/>
      <c r="D9802" s="315"/>
      <c r="E9802" s="315"/>
      <c r="F9802" s="315"/>
      <c r="G9802" s="183" t="s">
        <v>230</v>
      </c>
    </row>
    <row r="9803" spans="1:7" x14ac:dyDescent="0.2">
      <c r="G9803" s="144"/>
    </row>
    <row r="9804" spans="1:7" ht="21" x14ac:dyDescent="0.2">
      <c r="A9804" s="175" t="s">
        <v>4118</v>
      </c>
      <c r="B9804" s="174" t="s">
        <v>4117</v>
      </c>
      <c r="C9804" s="171" t="s">
        <v>4114</v>
      </c>
      <c r="D9804" s="171" t="s">
        <v>4113</v>
      </c>
      <c r="E9804" s="171" t="s">
        <v>4112</v>
      </c>
      <c r="F9804" s="182" t="s">
        <v>4116</v>
      </c>
      <c r="G9804" s="181" t="s">
        <v>4115</v>
      </c>
    </row>
    <row r="9805" spans="1:7" x14ac:dyDescent="0.2">
      <c r="A9805" s="163">
        <v>5</v>
      </c>
      <c r="B9805" s="131" t="s">
        <v>3745</v>
      </c>
      <c r="C9805" s="148">
        <v>5.12</v>
      </c>
      <c r="D9805" s="148">
        <v>11.16</v>
      </c>
      <c r="E9805" s="83">
        <v>117.99</v>
      </c>
      <c r="F9805" s="141">
        <v>8.8999999999999996E-2</v>
      </c>
      <c r="G9805" s="161">
        <f>TRUNC(F9805*D9805,2)</f>
        <v>0.99</v>
      </c>
    </row>
    <row r="9806" spans="1:7" x14ac:dyDescent="0.2">
      <c r="A9806" s="311" t="s">
        <v>4138</v>
      </c>
      <c r="B9806" s="311"/>
      <c r="C9806" s="311"/>
      <c r="D9806" s="311"/>
      <c r="E9806" s="311"/>
      <c r="F9806" s="311"/>
      <c r="G9806" s="155">
        <f>G9805</f>
        <v>0.99</v>
      </c>
    </row>
    <row r="9807" spans="1:7" x14ac:dyDescent="0.2">
      <c r="G9807" s="144"/>
    </row>
    <row r="9808" spans="1:7" ht="21" x14ac:dyDescent="0.2">
      <c r="A9808" s="175" t="s">
        <v>4118</v>
      </c>
      <c r="B9808" s="174" t="s">
        <v>4130</v>
      </c>
      <c r="C9808" s="171" t="s">
        <v>4129</v>
      </c>
      <c r="D9808" s="171" t="s">
        <v>4128</v>
      </c>
      <c r="E9808" s="171" t="s">
        <v>4116</v>
      </c>
      <c r="F9808" s="173" t="s">
        <v>4127</v>
      </c>
      <c r="G9808" s="144"/>
    </row>
    <row r="9809" spans="1:7" x14ac:dyDescent="0.2">
      <c r="A9809" s="143">
        <v>3070</v>
      </c>
      <c r="B9809" s="131" t="s">
        <v>414</v>
      </c>
      <c r="C9809" s="130" t="s">
        <v>3307</v>
      </c>
      <c r="D9809" s="127">
        <v>0.14000000000000001</v>
      </c>
      <c r="E9809" s="141">
        <v>2</v>
      </c>
      <c r="F9809" s="127">
        <f>TRUNC(E9809*D9809,2)</f>
        <v>0.28000000000000003</v>
      </c>
      <c r="G9809" s="144"/>
    </row>
    <row r="9810" spans="1:7" x14ac:dyDescent="0.2">
      <c r="A9810" s="142">
        <v>3393</v>
      </c>
      <c r="B9810" s="134" t="s">
        <v>485</v>
      </c>
      <c r="C9810" s="133" t="s">
        <v>3307</v>
      </c>
      <c r="D9810" s="127">
        <v>0.1</v>
      </c>
      <c r="E9810" s="153">
        <v>2</v>
      </c>
      <c r="F9810" s="127">
        <f>TRUNC(E9810*D9810,2)</f>
        <v>0.2</v>
      </c>
      <c r="G9810" s="144"/>
    </row>
    <row r="9811" spans="1:7" ht="45" x14ac:dyDescent="0.2">
      <c r="A9811" s="160">
        <v>37556</v>
      </c>
      <c r="B9811" s="134" t="s">
        <v>3781</v>
      </c>
      <c r="C9811" s="137" t="s">
        <v>230</v>
      </c>
      <c r="D9811" s="159">
        <v>25.49</v>
      </c>
      <c r="E9811" s="159">
        <v>1</v>
      </c>
      <c r="F9811" s="127">
        <f>TRUNC(E9811*D9811,2)</f>
        <v>25.49</v>
      </c>
      <c r="G9811" s="144"/>
    </row>
    <row r="9812" spans="1:7" x14ac:dyDescent="0.2">
      <c r="A9812" s="311" t="s">
        <v>4125</v>
      </c>
      <c r="B9812" s="311"/>
      <c r="C9812" s="311"/>
      <c r="D9812" s="311"/>
      <c r="E9812" s="311"/>
      <c r="F9812" s="165">
        <f>SUM(F9809:F9811)</f>
        <v>25.97</v>
      </c>
      <c r="G9812" s="144"/>
    </row>
    <row r="9813" spans="1:7" x14ac:dyDescent="0.2">
      <c r="G9813" s="144"/>
    </row>
    <row r="9814" spans="1:7" x14ac:dyDescent="0.2">
      <c r="A9814" s="312" t="s">
        <v>4124</v>
      </c>
      <c r="B9814" s="312"/>
      <c r="C9814" s="312"/>
      <c r="D9814" s="312"/>
      <c r="E9814" s="312"/>
      <c r="F9814" s="173">
        <f>F9812+G9806</f>
        <v>26.959999999999997</v>
      </c>
      <c r="G9814" s="144"/>
    </row>
    <row r="9815" spans="1:7" ht="12.75" customHeight="1" x14ac:dyDescent="0.2">
      <c r="A9815" s="312" t="s">
        <v>4742</v>
      </c>
      <c r="B9815" s="312"/>
      <c r="C9815" s="312"/>
      <c r="D9815" s="312"/>
      <c r="E9815" s="313"/>
      <c r="F9815" s="180">
        <f>TRUNC('compos apresentar'!F9814*bdi!$D$19,2)</f>
        <v>5.48</v>
      </c>
      <c r="G9815" s="144"/>
    </row>
    <row r="9816" spans="1:7" x14ac:dyDescent="0.2">
      <c r="A9816" s="312" t="s">
        <v>4123</v>
      </c>
      <c r="B9816" s="312"/>
      <c r="C9816" s="312"/>
      <c r="D9816" s="312"/>
      <c r="E9816" s="312"/>
      <c r="F9816" s="179">
        <f>SUM(F9814:F9815)</f>
        <v>32.44</v>
      </c>
      <c r="G9816" s="144"/>
    </row>
    <row r="9817" spans="1:7" x14ac:dyDescent="0.2">
      <c r="A9817" s="178"/>
      <c r="B9817" s="178"/>
      <c r="C9817" s="178"/>
      <c r="D9817" s="178"/>
      <c r="E9817" s="178"/>
      <c r="F9817" s="178"/>
      <c r="G9817" s="144"/>
    </row>
    <row r="9818" spans="1:7" x14ac:dyDescent="0.2">
      <c r="A9818" s="178"/>
      <c r="B9818" s="178"/>
      <c r="C9818" s="178"/>
      <c r="D9818" s="178"/>
      <c r="E9818" s="178"/>
      <c r="F9818" s="178"/>
      <c r="G9818" s="144"/>
    </row>
    <row r="9819" spans="1:7" ht="21" x14ac:dyDescent="0.2">
      <c r="A9819" s="314" t="s">
        <v>4275</v>
      </c>
      <c r="B9819" s="314"/>
      <c r="C9819" s="314"/>
      <c r="D9819" s="314"/>
      <c r="E9819" s="314"/>
      <c r="F9819" s="314"/>
      <c r="G9819" s="175" t="s">
        <v>4155</v>
      </c>
    </row>
    <row r="9820" spans="1:7" x14ac:dyDescent="0.2">
      <c r="G9820" s="144"/>
    </row>
    <row r="9821" spans="1:7" ht="21" x14ac:dyDescent="0.2">
      <c r="A9821" s="175" t="s">
        <v>4118</v>
      </c>
      <c r="B9821" s="174" t="s">
        <v>4117</v>
      </c>
      <c r="C9821" s="171" t="s">
        <v>4114</v>
      </c>
      <c r="D9821" s="171" t="s">
        <v>4113</v>
      </c>
      <c r="E9821" s="171" t="s">
        <v>4112</v>
      </c>
      <c r="F9821" s="182" t="s">
        <v>4116</v>
      </c>
      <c r="G9821" s="181" t="s">
        <v>4115</v>
      </c>
    </row>
    <row r="9822" spans="1:7" x14ac:dyDescent="0.2">
      <c r="A9822" s="162">
        <v>12</v>
      </c>
      <c r="B9822" s="128" t="s">
        <v>4213</v>
      </c>
      <c r="C9822" s="152">
        <v>8.56</v>
      </c>
      <c r="D9822" s="152">
        <v>18.649999999999999</v>
      </c>
      <c r="E9822" s="83">
        <v>117.99</v>
      </c>
      <c r="F9822" s="127">
        <v>0.60499999999999998</v>
      </c>
      <c r="G9822" s="161">
        <f>TRUNC(F9822*D9822,2)</f>
        <v>11.28</v>
      </c>
    </row>
    <row r="9823" spans="1:7" x14ac:dyDescent="0.2">
      <c r="A9823" s="149">
        <v>8</v>
      </c>
      <c r="B9823" s="138" t="s">
        <v>4141</v>
      </c>
      <c r="C9823" s="152">
        <v>5.65</v>
      </c>
      <c r="D9823" s="152">
        <v>12.31</v>
      </c>
      <c r="E9823" s="83">
        <v>117.99</v>
      </c>
      <c r="F9823" s="137">
        <v>0.60099999999999998</v>
      </c>
      <c r="G9823" s="161">
        <f>TRUNC(F9823*D9823,2)</f>
        <v>7.39</v>
      </c>
    </row>
    <row r="9824" spans="1:7" x14ac:dyDescent="0.2">
      <c r="A9824" s="311" t="s">
        <v>4138</v>
      </c>
      <c r="B9824" s="311"/>
      <c r="C9824" s="311"/>
      <c r="D9824" s="311"/>
      <c r="E9824" s="311"/>
      <c r="F9824" s="311"/>
      <c r="G9824" s="155">
        <f>SUM(G9822:G9823)</f>
        <v>18.669999999999998</v>
      </c>
    </row>
    <row r="9825" spans="1:7" x14ac:dyDescent="0.2">
      <c r="G9825" s="144"/>
    </row>
    <row r="9826" spans="1:7" ht="21" x14ac:dyDescent="0.2">
      <c r="A9826" s="175" t="s">
        <v>4118</v>
      </c>
      <c r="B9826" s="174" t="s">
        <v>4130</v>
      </c>
      <c r="C9826" s="171" t="s">
        <v>4129</v>
      </c>
      <c r="D9826" s="171" t="s">
        <v>4128</v>
      </c>
      <c r="E9826" s="171" t="s">
        <v>4116</v>
      </c>
      <c r="F9826" s="173" t="s">
        <v>4127</v>
      </c>
      <c r="G9826" s="144"/>
    </row>
    <row r="9827" spans="1:7" x14ac:dyDescent="0.2">
      <c r="A9827" s="139">
        <v>3774</v>
      </c>
      <c r="B9827" s="138" t="s">
        <v>3737</v>
      </c>
      <c r="C9827" s="137" t="s">
        <v>3287</v>
      </c>
      <c r="D9827" s="137">
        <v>1322.61</v>
      </c>
      <c r="E9827" s="137">
        <v>1</v>
      </c>
      <c r="F9827" s="127">
        <f>TRUNC(E9827*D9827,2)</f>
        <v>1322.61</v>
      </c>
      <c r="G9827" s="144"/>
    </row>
    <row r="9828" spans="1:7" x14ac:dyDescent="0.2">
      <c r="A9828" s="311" t="s">
        <v>4125</v>
      </c>
      <c r="B9828" s="311"/>
      <c r="C9828" s="311"/>
      <c r="D9828" s="311"/>
      <c r="E9828" s="311"/>
      <c r="F9828" s="165">
        <f>SUM(F9827)</f>
        <v>1322.61</v>
      </c>
      <c r="G9828" s="144"/>
    </row>
    <row r="9829" spans="1:7" x14ac:dyDescent="0.2">
      <c r="G9829" s="144"/>
    </row>
    <row r="9830" spans="1:7" x14ac:dyDescent="0.2">
      <c r="A9830" s="312" t="s">
        <v>4124</v>
      </c>
      <c r="B9830" s="312"/>
      <c r="C9830" s="312"/>
      <c r="D9830" s="312"/>
      <c r="E9830" s="312"/>
      <c r="F9830" s="173">
        <f>F9828+G9824</f>
        <v>1341.28</v>
      </c>
      <c r="G9830" s="144"/>
    </row>
    <row r="9831" spans="1:7" ht="12.75" customHeight="1" x14ac:dyDescent="0.2">
      <c r="A9831" s="312" t="s">
        <v>4742</v>
      </c>
      <c r="B9831" s="312"/>
      <c r="C9831" s="312"/>
      <c r="D9831" s="312"/>
      <c r="E9831" s="313"/>
      <c r="F9831" s="180">
        <f>TRUNC('compos apresentar'!F9830*bdi!$D$19,2)</f>
        <v>272.81</v>
      </c>
      <c r="G9831" s="144"/>
    </row>
    <row r="9832" spans="1:7" x14ac:dyDescent="0.2">
      <c r="A9832" s="312" t="s">
        <v>4123</v>
      </c>
      <c r="B9832" s="312"/>
      <c r="C9832" s="312"/>
      <c r="D9832" s="312"/>
      <c r="E9832" s="312"/>
      <c r="F9832" s="179">
        <f>SUM(F9830:F9831)</f>
        <v>1614.09</v>
      </c>
      <c r="G9832" s="144"/>
    </row>
    <row r="9833" spans="1:7" x14ac:dyDescent="0.2">
      <c r="G9833" s="144"/>
    </row>
    <row r="9834" spans="1:7" x14ac:dyDescent="0.2">
      <c r="G9834" s="144"/>
    </row>
    <row r="9835" spans="1:7" ht="22.9" customHeight="1" x14ac:dyDescent="0.2">
      <c r="A9835" s="314" t="s">
        <v>4274</v>
      </c>
      <c r="B9835" s="314"/>
      <c r="C9835" s="314"/>
      <c r="D9835" s="314"/>
      <c r="E9835" s="314"/>
      <c r="F9835" s="314"/>
      <c r="G9835" s="175" t="s">
        <v>4155</v>
      </c>
    </row>
    <row r="9836" spans="1:7" x14ac:dyDescent="0.2">
      <c r="G9836" s="144"/>
    </row>
    <row r="9837" spans="1:7" ht="21" x14ac:dyDescent="0.2">
      <c r="A9837" s="175" t="s">
        <v>4118</v>
      </c>
      <c r="B9837" s="174" t="s">
        <v>4130</v>
      </c>
      <c r="C9837" s="171" t="s">
        <v>4129</v>
      </c>
      <c r="D9837" s="171" t="s">
        <v>4128</v>
      </c>
      <c r="E9837" s="171" t="s">
        <v>4116</v>
      </c>
      <c r="F9837" s="173" t="s">
        <v>4127</v>
      </c>
      <c r="G9837" s="144"/>
    </row>
    <row r="9838" spans="1:7" x14ac:dyDescent="0.2">
      <c r="A9838" s="129" t="s">
        <v>3735</v>
      </c>
      <c r="B9838" s="128" t="s">
        <v>3734</v>
      </c>
      <c r="C9838" s="127" t="s">
        <v>3287</v>
      </c>
      <c r="D9838" s="127">
        <v>49.22</v>
      </c>
      <c r="E9838" s="127">
        <v>1</v>
      </c>
      <c r="F9838" s="127">
        <f>TRUNC(E9838*D9838,2)</f>
        <v>49.22</v>
      </c>
      <c r="G9838" s="144"/>
    </row>
    <row r="9839" spans="1:7" x14ac:dyDescent="0.2">
      <c r="A9839" s="311" t="s">
        <v>4125</v>
      </c>
      <c r="B9839" s="311"/>
      <c r="C9839" s="311"/>
      <c r="D9839" s="311"/>
      <c r="E9839" s="311"/>
      <c r="F9839" s="165">
        <f>SUM(F9838)</f>
        <v>49.22</v>
      </c>
      <c r="G9839" s="144"/>
    </row>
    <row r="9840" spans="1:7" ht="12.75" customHeight="1" x14ac:dyDescent="0.2">
      <c r="G9840" s="144"/>
    </row>
    <row r="9841" spans="1:7" x14ac:dyDescent="0.2">
      <c r="A9841" s="312" t="s">
        <v>4124</v>
      </c>
      <c r="B9841" s="312"/>
      <c r="C9841" s="312"/>
      <c r="D9841" s="312"/>
      <c r="E9841" s="312"/>
      <c r="F9841" s="173">
        <f>F9839</f>
        <v>49.22</v>
      </c>
      <c r="G9841" s="144"/>
    </row>
    <row r="9842" spans="1:7" ht="12.75" customHeight="1" x14ac:dyDescent="0.2">
      <c r="A9842" s="312" t="s">
        <v>4742</v>
      </c>
      <c r="B9842" s="312"/>
      <c r="C9842" s="312"/>
      <c r="D9842" s="312"/>
      <c r="E9842" s="313"/>
      <c r="F9842" s="180">
        <f>TRUNC('compos apresentar'!F9841*bdi!$D$19,2)</f>
        <v>10.01</v>
      </c>
      <c r="G9842" s="144"/>
    </row>
    <row r="9843" spans="1:7" x14ac:dyDescent="0.2">
      <c r="A9843" s="312" t="s">
        <v>4123</v>
      </c>
      <c r="B9843" s="312"/>
      <c r="C9843" s="312"/>
      <c r="D9843" s="312"/>
      <c r="E9843" s="312"/>
      <c r="F9843" s="179">
        <f>SUM(F9841:F9842)</f>
        <v>59.23</v>
      </c>
      <c r="G9843" s="144"/>
    </row>
    <row r="9844" spans="1:7" x14ac:dyDescent="0.2">
      <c r="G9844" s="144"/>
    </row>
    <row r="9845" spans="1:7" x14ac:dyDescent="0.2">
      <c r="G9845" s="144"/>
    </row>
    <row r="9846" spans="1:7" ht="20.45" customHeight="1" x14ac:dyDescent="0.2">
      <c r="A9846" s="314" t="s">
        <v>4273</v>
      </c>
      <c r="B9846" s="314"/>
      <c r="C9846" s="314"/>
      <c r="D9846" s="314"/>
      <c r="E9846" s="314"/>
      <c r="F9846" s="314"/>
      <c r="G9846" s="175" t="s">
        <v>4196</v>
      </c>
    </row>
    <row r="9847" spans="1:7" x14ac:dyDescent="0.2">
      <c r="G9847" s="144"/>
    </row>
    <row r="9848" spans="1:7" ht="21" x14ac:dyDescent="0.2">
      <c r="A9848" s="175" t="s">
        <v>4118</v>
      </c>
      <c r="B9848" s="174" t="s">
        <v>4130</v>
      </c>
      <c r="C9848" s="171" t="s">
        <v>4129</v>
      </c>
      <c r="D9848" s="171" t="s">
        <v>4128</v>
      </c>
      <c r="E9848" s="171" t="s">
        <v>4116</v>
      </c>
      <c r="F9848" s="173" t="s">
        <v>4127</v>
      </c>
      <c r="G9848" s="144"/>
    </row>
    <row r="9849" spans="1:7" ht="22.5" x14ac:dyDescent="0.2">
      <c r="A9849" s="129">
        <v>2460</v>
      </c>
      <c r="B9849" s="128" t="s">
        <v>3732</v>
      </c>
      <c r="C9849" s="127" t="s">
        <v>3290</v>
      </c>
      <c r="D9849" s="127">
        <v>55.809999999999995</v>
      </c>
      <c r="E9849" s="127">
        <v>1.0065999999999999</v>
      </c>
      <c r="F9849" s="127">
        <f>TRUNC(E9849*D9849,2)</f>
        <v>56.17</v>
      </c>
      <c r="G9849" s="144"/>
    </row>
    <row r="9850" spans="1:7" x14ac:dyDescent="0.2">
      <c r="A9850" s="139">
        <v>2537</v>
      </c>
      <c r="B9850" s="138" t="s">
        <v>4036</v>
      </c>
      <c r="C9850" s="137" t="s">
        <v>3287</v>
      </c>
      <c r="D9850" s="137">
        <v>2.7</v>
      </c>
      <c r="E9850" s="137">
        <v>0.1429</v>
      </c>
      <c r="F9850" s="127">
        <f>TRUNC(E9850*D9850,2)</f>
        <v>0.38</v>
      </c>
      <c r="G9850" s="144"/>
    </row>
    <row r="9851" spans="1:7" x14ac:dyDescent="0.2">
      <c r="A9851" s="139">
        <v>2454</v>
      </c>
      <c r="B9851" s="138" t="s">
        <v>3791</v>
      </c>
      <c r="C9851" s="137" t="s">
        <v>3287</v>
      </c>
      <c r="D9851" s="137">
        <v>94.34</v>
      </c>
      <c r="E9851" s="137">
        <v>0.1429</v>
      </c>
      <c r="F9851" s="127">
        <f>TRUNC(E9851*D9851,2)</f>
        <v>13.48</v>
      </c>
      <c r="G9851" s="144"/>
    </row>
    <row r="9852" spans="1:7" x14ac:dyDescent="0.2">
      <c r="A9852" s="139">
        <v>1941</v>
      </c>
      <c r="B9852" s="138" t="s">
        <v>3764</v>
      </c>
      <c r="C9852" s="137" t="s">
        <v>3287</v>
      </c>
      <c r="D9852" s="137">
        <v>14.06</v>
      </c>
      <c r="E9852" s="137">
        <v>0.2858</v>
      </c>
      <c r="F9852" s="127">
        <f>TRUNC(E9852*D9852,2)</f>
        <v>4.01</v>
      </c>
      <c r="G9852" s="144"/>
    </row>
    <row r="9853" spans="1:7" x14ac:dyDescent="0.2">
      <c r="A9853" s="311" t="s">
        <v>4125</v>
      </c>
      <c r="B9853" s="311"/>
      <c r="C9853" s="311"/>
      <c r="D9853" s="311"/>
      <c r="E9853" s="311"/>
      <c r="F9853" s="165">
        <f>SUM(F9849:F9852)</f>
        <v>74.040000000000006</v>
      </c>
      <c r="G9853" s="144"/>
    </row>
    <row r="9854" spans="1:7" x14ac:dyDescent="0.2">
      <c r="G9854" s="144"/>
    </row>
    <row r="9855" spans="1:7" x14ac:dyDescent="0.2">
      <c r="A9855" s="312" t="s">
        <v>4124</v>
      </c>
      <c r="B9855" s="312"/>
      <c r="C9855" s="312"/>
      <c r="D9855" s="312"/>
      <c r="E9855" s="312"/>
      <c r="F9855" s="173">
        <f>F9853</f>
        <v>74.040000000000006</v>
      </c>
      <c r="G9855" s="144"/>
    </row>
    <row r="9856" spans="1:7" ht="12.75" customHeight="1" x14ac:dyDescent="0.2">
      <c r="A9856" s="312" t="s">
        <v>4742</v>
      </c>
      <c r="B9856" s="312"/>
      <c r="C9856" s="312"/>
      <c r="D9856" s="312"/>
      <c r="E9856" s="313"/>
      <c r="F9856" s="180">
        <f>TRUNC('compos apresentar'!F9855*bdi!$D$19,2)</f>
        <v>15.05</v>
      </c>
      <c r="G9856" s="144"/>
    </row>
    <row r="9857" spans="1:7" x14ac:dyDescent="0.2">
      <c r="A9857" s="312" t="s">
        <v>4123</v>
      </c>
      <c r="B9857" s="312"/>
      <c r="C9857" s="312"/>
      <c r="D9857" s="312"/>
      <c r="E9857" s="312"/>
      <c r="F9857" s="179">
        <f>SUM(F9855:F9856)</f>
        <v>89.09</v>
      </c>
      <c r="G9857" s="144"/>
    </row>
    <row r="9858" spans="1:7" x14ac:dyDescent="0.2">
      <c r="G9858" s="144"/>
    </row>
    <row r="9859" spans="1:7" x14ac:dyDescent="0.2">
      <c r="G9859" s="144"/>
    </row>
    <row r="9860" spans="1:7" ht="38.25" customHeight="1" x14ac:dyDescent="0.2">
      <c r="A9860" s="316" t="s">
        <v>4272</v>
      </c>
      <c r="B9860" s="316"/>
      <c r="C9860" s="316"/>
      <c r="D9860" s="316"/>
      <c r="E9860" s="316"/>
      <c r="F9860" s="316"/>
      <c r="G9860" s="175" t="s">
        <v>4155</v>
      </c>
    </row>
    <row r="9861" spans="1:7" x14ac:dyDescent="0.2">
      <c r="G9861" s="144"/>
    </row>
    <row r="9862" spans="1:7" ht="21" x14ac:dyDescent="0.2">
      <c r="A9862" s="175" t="s">
        <v>4118</v>
      </c>
      <c r="B9862" s="174" t="s">
        <v>4117</v>
      </c>
      <c r="C9862" s="171" t="s">
        <v>4114</v>
      </c>
      <c r="D9862" s="171" t="s">
        <v>4113</v>
      </c>
      <c r="E9862" s="171" t="s">
        <v>4112</v>
      </c>
      <c r="F9862" s="182" t="s">
        <v>4116</v>
      </c>
      <c r="G9862" s="181" t="s">
        <v>4115</v>
      </c>
    </row>
    <row r="9863" spans="1:7" x14ac:dyDescent="0.2">
      <c r="A9863" s="162">
        <v>8</v>
      </c>
      <c r="B9863" s="128" t="s">
        <v>4141</v>
      </c>
      <c r="C9863" s="152">
        <v>5.65</v>
      </c>
      <c r="D9863" s="152">
        <v>12.31</v>
      </c>
      <c r="E9863" s="83">
        <v>117.99</v>
      </c>
      <c r="F9863" s="127">
        <v>0.25600000000000001</v>
      </c>
      <c r="G9863" s="161">
        <f>TRUNC(F9863*D9863,2)</f>
        <v>3.15</v>
      </c>
    </row>
    <row r="9864" spans="1:7" x14ac:dyDescent="0.2">
      <c r="A9864" s="149">
        <v>25</v>
      </c>
      <c r="B9864" s="138" t="s">
        <v>4139</v>
      </c>
      <c r="C9864" s="148">
        <v>8.69</v>
      </c>
      <c r="D9864" s="148">
        <v>18.940000000000001</v>
      </c>
      <c r="E9864" s="83">
        <v>117.99</v>
      </c>
      <c r="F9864" s="137">
        <v>0.249</v>
      </c>
      <c r="G9864" s="161">
        <f>TRUNC(F9864*D9864,2)</f>
        <v>4.71</v>
      </c>
    </row>
    <row r="9865" spans="1:7" x14ac:dyDescent="0.2">
      <c r="A9865" s="149">
        <v>18</v>
      </c>
      <c r="B9865" s="138" t="s">
        <v>4271</v>
      </c>
      <c r="C9865" s="148">
        <v>8.56</v>
      </c>
      <c r="D9865" s="148">
        <v>18.649999999999999</v>
      </c>
      <c r="E9865" s="83">
        <v>117.99</v>
      </c>
      <c r="F9865" s="137">
        <v>1.1599999999999999E-2</v>
      </c>
      <c r="G9865" s="161">
        <f>TRUNC(F9865*D9865,2)</f>
        <v>0.21</v>
      </c>
    </row>
    <row r="9866" spans="1:7" x14ac:dyDescent="0.2">
      <c r="A9866" s="311" t="s">
        <v>4138</v>
      </c>
      <c r="B9866" s="311"/>
      <c r="C9866" s="311"/>
      <c r="D9866" s="311"/>
      <c r="E9866" s="311"/>
      <c r="F9866" s="311"/>
      <c r="G9866" s="155">
        <f>SUM(G9863:G9865)</f>
        <v>8.07</v>
      </c>
    </row>
    <row r="9867" spans="1:7" x14ac:dyDescent="0.2">
      <c r="G9867" s="144"/>
    </row>
    <row r="9868" spans="1:7" ht="21" x14ac:dyDescent="0.2">
      <c r="A9868" s="175" t="s">
        <v>4118</v>
      </c>
      <c r="B9868" s="174" t="s">
        <v>4130</v>
      </c>
      <c r="C9868" s="171" t="s">
        <v>4129</v>
      </c>
      <c r="D9868" s="171" t="s">
        <v>4128</v>
      </c>
      <c r="E9868" s="171" t="s">
        <v>4116</v>
      </c>
      <c r="F9868" s="173" t="s">
        <v>4127</v>
      </c>
      <c r="G9868" s="144"/>
    </row>
    <row r="9869" spans="1:7" x14ac:dyDescent="0.2">
      <c r="A9869" s="129">
        <v>2887</v>
      </c>
      <c r="B9869" s="128" t="s">
        <v>3331</v>
      </c>
      <c r="C9869" s="127" t="s">
        <v>3287</v>
      </c>
      <c r="D9869" s="127">
        <v>1.3699999999999999</v>
      </c>
      <c r="E9869" s="127">
        <v>0.66500000000000004</v>
      </c>
      <c r="F9869" s="127">
        <f t="shared" ref="F9869:F9882" si="88">TRUNC(E9869*D9869,2)</f>
        <v>0.91</v>
      </c>
      <c r="G9869" s="144"/>
    </row>
    <row r="9870" spans="1:7" ht="12.75" customHeight="1" x14ac:dyDescent="0.2">
      <c r="A9870" s="139">
        <v>2212</v>
      </c>
      <c r="B9870" s="138" t="s">
        <v>3398</v>
      </c>
      <c r="C9870" s="137" t="s">
        <v>3308</v>
      </c>
      <c r="D9870" s="137">
        <v>34.85</v>
      </c>
      <c r="E9870" s="137">
        <v>3.0999999999999999E-3</v>
      </c>
      <c r="F9870" s="127">
        <f t="shared" si="88"/>
        <v>0.1</v>
      </c>
      <c r="G9870" s="144"/>
    </row>
    <row r="9871" spans="1:7" x14ac:dyDescent="0.2">
      <c r="A9871" s="139">
        <v>1672</v>
      </c>
      <c r="B9871" s="138" t="s">
        <v>4270</v>
      </c>
      <c r="C9871" s="137" t="s">
        <v>3287</v>
      </c>
      <c r="D9871" s="137">
        <v>2.3199999999999998</v>
      </c>
      <c r="E9871" s="137">
        <v>1.14E-2</v>
      </c>
      <c r="F9871" s="127">
        <f t="shared" si="88"/>
        <v>0.02</v>
      </c>
      <c r="G9871" s="144"/>
    </row>
    <row r="9872" spans="1:7" x14ac:dyDescent="0.2">
      <c r="A9872" s="139">
        <v>2766</v>
      </c>
      <c r="B9872" s="138" t="s">
        <v>3919</v>
      </c>
      <c r="C9872" s="137" t="s">
        <v>3292</v>
      </c>
      <c r="D9872" s="137">
        <v>9.89</v>
      </c>
      <c r="E9872" s="137">
        <v>0.29199999999999998</v>
      </c>
      <c r="F9872" s="127">
        <f t="shared" si="88"/>
        <v>2.88</v>
      </c>
      <c r="G9872" s="144"/>
    </row>
    <row r="9873" spans="1:7" x14ac:dyDescent="0.2">
      <c r="A9873" s="139">
        <v>3816</v>
      </c>
      <c r="B9873" s="138" t="s">
        <v>3778</v>
      </c>
      <c r="C9873" s="137" t="s">
        <v>3287</v>
      </c>
      <c r="D9873" s="137">
        <v>0.26</v>
      </c>
      <c r="E9873" s="137">
        <v>2</v>
      </c>
      <c r="F9873" s="127">
        <f t="shared" si="88"/>
        <v>0.52</v>
      </c>
      <c r="G9873" s="144"/>
    </row>
    <row r="9874" spans="1:7" x14ac:dyDescent="0.2">
      <c r="A9874" s="139">
        <v>3823</v>
      </c>
      <c r="B9874" s="138" t="s">
        <v>3796</v>
      </c>
      <c r="C9874" s="137" t="s">
        <v>3287</v>
      </c>
      <c r="D9874" s="137">
        <v>0.24</v>
      </c>
      <c r="E9874" s="137">
        <v>2</v>
      </c>
      <c r="F9874" s="127">
        <f t="shared" si="88"/>
        <v>0.48</v>
      </c>
      <c r="G9874" s="144"/>
    </row>
    <row r="9875" spans="1:7" x14ac:dyDescent="0.2">
      <c r="A9875" s="139">
        <v>3394</v>
      </c>
      <c r="B9875" s="138" t="s">
        <v>3797</v>
      </c>
      <c r="C9875" s="137" t="s">
        <v>3287</v>
      </c>
      <c r="D9875" s="137">
        <v>0.21</v>
      </c>
      <c r="E9875" s="137">
        <v>2</v>
      </c>
      <c r="F9875" s="127">
        <f t="shared" si="88"/>
        <v>0.42</v>
      </c>
      <c r="G9875" s="144"/>
    </row>
    <row r="9876" spans="1:7" x14ac:dyDescent="0.2">
      <c r="A9876" s="139">
        <v>2055</v>
      </c>
      <c r="B9876" s="138" t="s">
        <v>3392</v>
      </c>
      <c r="C9876" s="137" t="s">
        <v>3308</v>
      </c>
      <c r="D9876" s="137">
        <v>29.82</v>
      </c>
      <c r="E9876" s="137">
        <v>2.5999999999999999E-3</v>
      </c>
      <c r="F9876" s="127">
        <f t="shared" si="88"/>
        <v>7.0000000000000007E-2</v>
      </c>
      <c r="G9876" s="144"/>
    </row>
    <row r="9877" spans="1:7" x14ac:dyDescent="0.2">
      <c r="A9877" s="139">
        <v>1970</v>
      </c>
      <c r="B9877" s="138" t="s">
        <v>3395</v>
      </c>
      <c r="C9877" s="137" t="s">
        <v>3308</v>
      </c>
      <c r="D9877" s="137">
        <v>17.73</v>
      </c>
      <c r="E9877" s="137">
        <v>1.6999999999999999E-3</v>
      </c>
      <c r="F9877" s="127">
        <f t="shared" si="88"/>
        <v>0.03</v>
      </c>
      <c r="G9877" s="144"/>
    </row>
    <row r="9878" spans="1:7" x14ac:dyDescent="0.2">
      <c r="A9878" s="139">
        <v>3071</v>
      </c>
      <c r="B9878" s="138" t="s">
        <v>4057</v>
      </c>
      <c r="C9878" s="137" t="s">
        <v>3287</v>
      </c>
      <c r="D9878" s="137">
        <v>0.21</v>
      </c>
      <c r="E9878" s="137">
        <v>2</v>
      </c>
      <c r="F9878" s="127">
        <f t="shared" si="88"/>
        <v>0.42</v>
      </c>
      <c r="G9878" s="144"/>
    </row>
    <row r="9879" spans="1:7" x14ac:dyDescent="0.2">
      <c r="A9879" s="139">
        <v>3055</v>
      </c>
      <c r="B9879" s="138" t="s">
        <v>4062</v>
      </c>
      <c r="C9879" s="137" t="s">
        <v>3287</v>
      </c>
      <c r="D9879" s="137">
        <v>0.52</v>
      </c>
      <c r="E9879" s="137">
        <v>1</v>
      </c>
      <c r="F9879" s="127">
        <f t="shared" si="88"/>
        <v>0.52</v>
      </c>
      <c r="G9879" s="144"/>
    </row>
    <row r="9880" spans="1:7" x14ac:dyDescent="0.2">
      <c r="A9880" s="139">
        <v>3813</v>
      </c>
      <c r="B9880" s="138" t="s">
        <v>4075</v>
      </c>
      <c r="C9880" s="137" t="s">
        <v>3287</v>
      </c>
      <c r="D9880" s="137">
        <v>0.06</v>
      </c>
      <c r="E9880" s="137">
        <v>2</v>
      </c>
      <c r="F9880" s="127">
        <f t="shared" si="88"/>
        <v>0.12</v>
      </c>
      <c r="G9880" s="144"/>
    </row>
    <row r="9881" spans="1:7" x14ac:dyDescent="0.2">
      <c r="A9881" s="139">
        <v>1264</v>
      </c>
      <c r="B9881" s="138" t="s">
        <v>4269</v>
      </c>
      <c r="C9881" s="137" t="s">
        <v>3287</v>
      </c>
      <c r="D9881" s="137">
        <v>13.34</v>
      </c>
      <c r="E9881" s="137">
        <v>1.4E-3</v>
      </c>
      <c r="F9881" s="127">
        <f t="shared" si="88"/>
        <v>0.01</v>
      </c>
      <c r="G9881" s="144"/>
    </row>
    <row r="9882" spans="1:7" x14ac:dyDescent="0.2">
      <c r="A9882" s="139">
        <v>1334</v>
      </c>
      <c r="B9882" s="138" t="s">
        <v>3330</v>
      </c>
      <c r="C9882" s="137" t="s">
        <v>3287</v>
      </c>
      <c r="D9882" s="137">
        <v>10.44</v>
      </c>
      <c r="E9882" s="137">
        <v>1.2699999999999999E-2</v>
      </c>
      <c r="F9882" s="127">
        <f t="shared" si="88"/>
        <v>0.13</v>
      </c>
      <c r="G9882" s="144"/>
    </row>
    <row r="9883" spans="1:7" x14ac:dyDescent="0.2">
      <c r="A9883" s="311" t="s">
        <v>4125</v>
      </c>
      <c r="B9883" s="311"/>
      <c r="C9883" s="311"/>
      <c r="D9883" s="311"/>
      <c r="E9883" s="311"/>
      <c r="F9883" s="165">
        <f>SUM(F9869:F9882)</f>
        <v>6.6300000000000008</v>
      </c>
      <c r="G9883" s="144"/>
    </row>
    <row r="9884" spans="1:7" x14ac:dyDescent="0.2">
      <c r="G9884" s="144"/>
    </row>
    <row r="9885" spans="1:7" x14ac:dyDescent="0.2">
      <c r="A9885" s="312" t="s">
        <v>4124</v>
      </c>
      <c r="B9885" s="312"/>
      <c r="C9885" s="312"/>
      <c r="D9885" s="312"/>
      <c r="E9885" s="312"/>
      <c r="F9885" s="173">
        <f>F9883+G9866</f>
        <v>14.700000000000001</v>
      </c>
      <c r="G9885" s="144"/>
    </row>
    <row r="9886" spans="1:7" ht="12.75" customHeight="1" x14ac:dyDescent="0.2">
      <c r="A9886" s="312" t="s">
        <v>4742</v>
      </c>
      <c r="B9886" s="312"/>
      <c r="C9886" s="312"/>
      <c r="D9886" s="312"/>
      <c r="E9886" s="313"/>
      <c r="F9886" s="180">
        <f>TRUNC('compos apresentar'!F9885*bdi!$D$19,2)</f>
        <v>2.98</v>
      </c>
      <c r="G9886" s="144"/>
    </row>
    <row r="9887" spans="1:7" x14ac:dyDescent="0.2">
      <c r="A9887" s="312" t="s">
        <v>4123</v>
      </c>
      <c r="B9887" s="312"/>
      <c r="C9887" s="312"/>
      <c r="D9887" s="312"/>
      <c r="E9887" s="312"/>
      <c r="F9887" s="179">
        <f>SUM(F9885:F9886)</f>
        <v>17.68</v>
      </c>
      <c r="G9887" s="144"/>
    </row>
    <row r="9888" spans="1:7" x14ac:dyDescent="0.2">
      <c r="G9888" s="144"/>
    </row>
    <row r="9889" spans="1:7" x14ac:dyDescent="0.2">
      <c r="G9889" s="144"/>
    </row>
    <row r="9890" spans="1:7" ht="25.9" customHeight="1" x14ac:dyDescent="0.2">
      <c r="A9890" s="314" t="s">
        <v>4268</v>
      </c>
      <c r="B9890" s="314"/>
      <c r="C9890" s="314"/>
      <c r="D9890" s="314"/>
      <c r="E9890" s="314"/>
      <c r="F9890" s="314"/>
      <c r="G9890" s="175" t="s">
        <v>4170</v>
      </c>
    </row>
    <row r="9891" spans="1:7" x14ac:dyDescent="0.2">
      <c r="G9891" s="144"/>
    </row>
    <row r="9892" spans="1:7" ht="21" x14ac:dyDescent="0.2">
      <c r="A9892" s="175" t="s">
        <v>4118</v>
      </c>
      <c r="B9892" s="174" t="s">
        <v>4117</v>
      </c>
      <c r="C9892" s="171" t="s">
        <v>4114</v>
      </c>
      <c r="D9892" s="171" t="s">
        <v>4113</v>
      </c>
      <c r="E9892" s="171" t="s">
        <v>4112</v>
      </c>
      <c r="F9892" s="182" t="s">
        <v>4116</v>
      </c>
      <c r="G9892" s="181" t="s">
        <v>4115</v>
      </c>
    </row>
    <row r="9893" spans="1:7" x14ac:dyDescent="0.2">
      <c r="A9893" s="162">
        <v>8</v>
      </c>
      <c r="B9893" s="128" t="s">
        <v>4141</v>
      </c>
      <c r="C9893" s="152">
        <v>5.65</v>
      </c>
      <c r="D9893" s="152">
        <v>12.31</v>
      </c>
      <c r="E9893" s="83">
        <v>117.99</v>
      </c>
      <c r="F9893" s="127">
        <v>0.40100000000000002</v>
      </c>
      <c r="G9893" s="161">
        <f>TRUNC(F9893*D9893,2)</f>
        <v>4.93</v>
      </c>
    </row>
    <row r="9894" spans="1:7" x14ac:dyDescent="0.2">
      <c r="A9894" s="149">
        <v>12</v>
      </c>
      <c r="B9894" s="138" t="s">
        <v>4213</v>
      </c>
      <c r="C9894" s="152">
        <v>8.56</v>
      </c>
      <c r="D9894" s="152">
        <v>18.649999999999999</v>
      </c>
      <c r="E9894" s="83">
        <v>117.99</v>
      </c>
      <c r="F9894" s="137">
        <v>0.40300000000000002</v>
      </c>
      <c r="G9894" s="161">
        <f>TRUNC(F9894*D9894,2)</f>
        <v>7.51</v>
      </c>
    </row>
    <row r="9895" spans="1:7" x14ac:dyDescent="0.2">
      <c r="A9895" s="311" t="s">
        <v>4138</v>
      </c>
      <c r="B9895" s="311"/>
      <c r="C9895" s="311"/>
      <c r="D9895" s="311"/>
      <c r="E9895" s="311"/>
      <c r="F9895" s="311"/>
      <c r="G9895" s="155">
        <f>SUM(G9893:G9894)</f>
        <v>12.44</v>
      </c>
    </row>
    <row r="9896" spans="1:7" x14ac:dyDescent="0.2">
      <c r="G9896" s="144"/>
    </row>
    <row r="9897" spans="1:7" ht="21" x14ac:dyDescent="0.2">
      <c r="A9897" s="175" t="s">
        <v>4118</v>
      </c>
      <c r="B9897" s="174" t="s">
        <v>4130</v>
      </c>
      <c r="C9897" s="171" t="s">
        <v>4129</v>
      </c>
      <c r="D9897" s="171" t="s">
        <v>4128</v>
      </c>
      <c r="E9897" s="171" t="s">
        <v>4116</v>
      </c>
      <c r="F9897" s="173" t="s">
        <v>4127</v>
      </c>
      <c r="G9897" s="144"/>
    </row>
    <row r="9898" spans="1:7" ht="33.75" x14ac:dyDescent="0.2">
      <c r="A9898" s="129">
        <v>3967</v>
      </c>
      <c r="B9898" s="128" t="s">
        <v>3729</v>
      </c>
      <c r="C9898" s="127" t="s">
        <v>3287</v>
      </c>
      <c r="D9898" s="127">
        <v>39.08</v>
      </c>
      <c r="E9898" s="127">
        <v>1</v>
      </c>
      <c r="F9898" s="127">
        <f>TRUNC(E9898*D9898,2)</f>
        <v>39.08</v>
      </c>
      <c r="G9898" s="144"/>
    </row>
    <row r="9899" spans="1:7" x14ac:dyDescent="0.2">
      <c r="A9899" s="311" t="s">
        <v>4125</v>
      </c>
      <c r="B9899" s="311"/>
      <c r="C9899" s="311"/>
      <c r="D9899" s="311"/>
      <c r="E9899" s="311"/>
      <c r="F9899" s="165">
        <f>F9898</f>
        <v>39.08</v>
      </c>
      <c r="G9899" s="144"/>
    </row>
    <row r="9900" spans="1:7" x14ac:dyDescent="0.2">
      <c r="G9900" s="144"/>
    </row>
    <row r="9901" spans="1:7" x14ac:dyDescent="0.2">
      <c r="A9901" s="312" t="s">
        <v>4124</v>
      </c>
      <c r="B9901" s="312"/>
      <c r="C9901" s="312"/>
      <c r="D9901" s="312"/>
      <c r="E9901" s="312"/>
      <c r="F9901" s="173">
        <f>F9899+G9895</f>
        <v>51.519999999999996</v>
      </c>
      <c r="G9901" s="144"/>
    </row>
    <row r="9902" spans="1:7" ht="12.75" customHeight="1" x14ac:dyDescent="0.2">
      <c r="A9902" s="312" t="s">
        <v>4742</v>
      </c>
      <c r="B9902" s="312"/>
      <c r="C9902" s="312"/>
      <c r="D9902" s="312"/>
      <c r="E9902" s="313"/>
      <c r="F9902" s="180">
        <f>TRUNC('compos apresentar'!F9901*bdi!$D$19,2)</f>
        <v>10.47</v>
      </c>
      <c r="G9902" s="144"/>
    </row>
    <row r="9903" spans="1:7" x14ac:dyDescent="0.2">
      <c r="A9903" s="312" t="s">
        <v>4123</v>
      </c>
      <c r="B9903" s="312"/>
      <c r="C9903" s="312"/>
      <c r="D9903" s="312"/>
      <c r="E9903" s="312"/>
      <c r="F9903" s="179">
        <f>SUM(F9901:F9902)</f>
        <v>61.989999999999995</v>
      </c>
      <c r="G9903" s="144"/>
    </row>
    <row r="9904" spans="1:7" x14ac:dyDescent="0.2">
      <c r="A9904" s="178"/>
      <c r="B9904" s="178"/>
      <c r="C9904" s="178"/>
      <c r="D9904" s="178"/>
      <c r="E9904" s="178"/>
      <c r="F9904" s="178"/>
      <c r="G9904" s="144"/>
    </row>
    <row r="9905" spans="1:7" ht="21" x14ac:dyDescent="0.2">
      <c r="A9905" s="316" t="s">
        <v>5191</v>
      </c>
      <c r="B9905" s="316"/>
      <c r="C9905" s="316"/>
      <c r="D9905" s="316"/>
      <c r="E9905" s="316"/>
      <c r="F9905" s="316"/>
      <c r="G9905" s="175" t="s">
        <v>4155</v>
      </c>
    </row>
    <row r="9906" spans="1:7" x14ac:dyDescent="0.2">
      <c r="G9906" s="144"/>
    </row>
    <row r="9907" spans="1:7" ht="21" x14ac:dyDescent="0.2">
      <c r="A9907" s="175" t="s">
        <v>4118</v>
      </c>
      <c r="B9907" s="174" t="s">
        <v>4117</v>
      </c>
      <c r="C9907" s="171" t="s">
        <v>4114</v>
      </c>
      <c r="D9907" s="171" t="s">
        <v>4113</v>
      </c>
      <c r="E9907" s="171" t="s">
        <v>4112</v>
      </c>
      <c r="F9907" s="182" t="s">
        <v>4116</v>
      </c>
      <c r="G9907" s="181" t="s">
        <v>4115</v>
      </c>
    </row>
    <row r="9908" spans="1:7" x14ac:dyDescent="0.2">
      <c r="A9908" s="162">
        <v>8</v>
      </c>
      <c r="B9908" s="128" t="s">
        <v>4141</v>
      </c>
      <c r="C9908" s="152">
        <v>5.65</v>
      </c>
      <c r="D9908" s="152">
        <v>12.31</v>
      </c>
      <c r="E9908" s="83">
        <v>117.99</v>
      </c>
      <c r="F9908" s="127">
        <v>6.6260000000000003</v>
      </c>
      <c r="G9908" s="161">
        <f>TRUNC(F9908*D9908,2)</f>
        <v>81.56</v>
      </c>
    </row>
    <row r="9909" spans="1:7" x14ac:dyDescent="0.2">
      <c r="A9909" s="149">
        <v>32</v>
      </c>
      <c r="B9909" s="138" t="s">
        <v>4449</v>
      </c>
      <c r="C9909" s="148">
        <v>6.14</v>
      </c>
      <c r="D9909" s="148">
        <v>13.38</v>
      </c>
      <c r="E9909" s="83">
        <v>117.99</v>
      </c>
      <c r="F9909" s="137">
        <v>1.9069</v>
      </c>
      <c r="G9909" s="161">
        <f>TRUNC(F9909*D9909,2)</f>
        <v>25.51</v>
      </c>
    </row>
    <row r="9910" spans="1:7" x14ac:dyDescent="0.2">
      <c r="A9910" s="149">
        <v>6</v>
      </c>
      <c r="B9910" s="138" t="s">
        <v>4076</v>
      </c>
      <c r="C9910" s="148">
        <v>8.56</v>
      </c>
      <c r="D9910" s="148">
        <v>18.649999999999999</v>
      </c>
      <c r="E9910" s="83">
        <v>117.99</v>
      </c>
      <c r="F9910" s="137">
        <v>1.722</v>
      </c>
      <c r="G9910" s="161">
        <f t="shared" ref="G9910:G9912" si="89">TRUNC(F9910*D9910,2)</f>
        <v>32.11</v>
      </c>
    </row>
    <row r="9911" spans="1:7" x14ac:dyDescent="0.2">
      <c r="A9911" s="149">
        <v>5</v>
      </c>
      <c r="B9911" s="138" t="s">
        <v>3745</v>
      </c>
      <c r="C9911" s="148">
        <v>5.12</v>
      </c>
      <c r="D9911" s="148">
        <v>11.16</v>
      </c>
      <c r="E9911" s="83">
        <v>117.99</v>
      </c>
      <c r="F9911" s="137">
        <v>7.6623999999999999</v>
      </c>
      <c r="G9911" s="161">
        <f t="shared" si="89"/>
        <v>85.51</v>
      </c>
    </row>
    <row r="9912" spans="1:7" x14ac:dyDescent="0.2">
      <c r="A9912" s="149">
        <v>4</v>
      </c>
      <c r="B9912" s="138" t="s">
        <v>3794</v>
      </c>
      <c r="C9912" s="148">
        <v>8.56</v>
      </c>
      <c r="D9912" s="148">
        <v>18.649999999999999</v>
      </c>
      <c r="E9912" s="83">
        <v>117.99</v>
      </c>
      <c r="F9912" s="137">
        <v>7.6623999999999999</v>
      </c>
      <c r="G9912" s="161">
        <f t="shared" si="89"/>
        <v>142.9</v>
      </c>
    </row>
    <row r="9913" spans="1:7" x14ac:dyDescent="0.2">
      <c r="A9913" s="149">
        <v>18</v>
      </c>
      <c r="B9913" s="138" t="s">
        <v>4271</v>
      </c>
      <c r="C9913" s="148">
        <v>8.56</v>
      </c>
      <c r="D9913" s="148">
        <v>18.649999999999999</v>
      </c>
      <c r="E9913" s="83">
        <v>117.99</v>
      </c>
      <c r="F9913" s="137">
        <v>8.6501999999999999</v>
      </c>
      <c r="G9913" s="161">
        <f>TRUNC(F9913*D9913,2)</f>
        <v>161.32</v>
      </c>
    </row>
    <row r="9914" spans="1:7" x14ac:dyDescent="0.2">
      <c r="A9914" s="311" t="s">
        <v>4138</v>
      </c>
      <c r="B9914" s="311"/>
      <c r="C9914" s="311"/>
      <c r="D9914" s="311"/>
      <c r="E9914" s="311"/>
      <c r="F9914" s="311"/>
      <c r="G9914" s="155">
        <f>SUM(G9908:G9913)</f>
        <v>528.91000000000008</v>
      </c>
    </row>
    <row r="9915" spans="1:7" x14ac:dyDescent="0.2">
      <c r="G9915" s="144"/>
    </row>
    <row r="9916" spans="1:7" ht="21" x14ac:dyDescent="0.2">
      <c r="A9916" s="175" t="s">
        <v>4118</v>
      </c>
      <c r="B9916" s="174" t="s">
        <v>4130</v>
      </c>
      <c r="C9916" s="171" t="s">
        <v>4129</v>
      </c>
      <c r="D9916" s="171" t="s">
        <v>4128</v>
      </c>
      <c r="E9916" s="171" t="s">
        <v>4116</v>
      </c>
      <c r="F9916" s="173" t="s">
        <v>4127</v>
      </c>
      <c r="G9916" s="144"/>
    </row>
    <row r="9917" spans="1:7" ht="67.5" x14ac:dyDescent="0.2">
      <c r="A9917" s="129">
        <v>2788</v>
      </c>
      <c r="B9917" s="128" t="s">
        <v>3397</v>
      </c>
      <c r="C9917" s="127" t="s">
        <v>3307</v>
      </c>
      <c r="D9917" s="127">
        <v>2.41</v>
      </c>
      <c r="E9917" s="129">
        <v>9.5100000000000004E-2</v>
      </c>
      <c r="F9917" s="127">
        <f t="shared" ref="F9917:F9937" si="90">TRUNC(E9917*D9917,2)</f>
        <v>0.22</v>
      </c>
      <c r="G9917" s="144"/>
    </row>
    <row r="9918" spans="1:7" x14ac:dyDescent="0.2">
      <c r="A9918" s="129">
        <v>2804</v>
      </c>
      <c r="B9918" s="128" t="s">
        <v>3306</v>
      </c>
      <c r="C9918" s="127" t="s">
        <v>3362</v>
      </c>
      <c r="D9918" s="127">
        <v>145.30000000000001</v>
      </c>
      <c r="E9918" s="129">
        <v>0.99880000000000002</v>
      </c>
      <c r="F9918" s="127">
        <f t="shared" si="90"/>
        <v>145.12</v>
      </c>
      <c r="G9918" s="144"/>
    </row>
    <row r="9919" spans="1:7" x14ac:dyDescent="0.2">
      <c r="A9919" s="129">
        <v>2950</v>
      </c>
      <c r="B9919" s="128" t="s">
        <v>3331</v>
      </c>
      <c r="C9919" s="127" t="s">
        <v>3307</v>
      </c>
      <c r="D9919" s="127">
        <v>651.66</v>
      </c>
      <c r="E9919" s="129">
        <v>1</v>
      </c>
      <c r="F9919" s="127">
        <f t="shared" si="90"/>
        <v>651.66</v>
      </c>
      <c r="G9919" s="144"/>
    </row>
    <row r="9920" spans="1:7" x14ac:dyDescent="0.2">
      <c r="A9920" s="129">
        <v>2532</v>
      </c>
      <c r="B9920" s="128" t="s">
        <v>5192</v>
      </c>
      <c r="C9920" s="127" t="s">
        <v>3356</v>
      </c>
      <c r="D9920" s="127">
        <v>11.35</v>
      </c>
      <c r="E9920" s="129">
        <v>84.072400000000002</v>
      </c>
      <c r="F9920" s="127">
        <f t="shared" si="90"/>
        <v>954.22</v>
      </c>
      <c r="G9920" s="144"/>
    </row>
    <row r="9921" spans="1:7" x14ac:dyDescent="0.2">
      <c r="A9921" s="129">
        <v>2212</v>
      </c>
      <c r="B9921" s="128" t="s">
        <v>3398</v>
      </c>
      <c r="C9921" s="127" t="s">
        <v>3348</v>
      </c>
      <c r="D9921" s="127">
        <v>34.67</v>
      </c>
      <c r="E9921" s="129">
        <v>2.3069999999999999</v>
      </c>
      <c r="F9921" s="127">
        <f t="shared" si="90"/>
        <v>79.98</v>
      </c>
      <c r="G9921" s="144"/>
    </row>
    <row r="9922" spans="1:7" x14ac:dyDescent="0.2">
      <c r="A9922" s="129">
        <v>2720</v>
      </c>
      <c r="B9922" s="128" t="s">
        <v>5193</v>
      </c>
      <c r="C9922" s="127" t="s">
        <v>3356</v>
      </c>
      <c r="D9922" s="127">
        <v>10.54</v>
      </c>
      <c r="E9922" s="129">
        <v>4.8</v>
      </c>
      <c r="F9922" s="127">
        <f t="shared" si="90"/>
        <v>50.59</v>
      </c>
      <c r="G9922" s="144"/>
    </row>
    <row r="9923" spans="1:7" x14ac:dyDescent="0.2">
      <c r="A9923" s="129">
        <v>1215</v>
      </c>
      <c r="B9923" s="128" t="s">
        <v>3293</v>
      </c>
      <c r="C9923" s="127" t="s">
        <v>3356</v>
      </c>
      <c r="D9923" s="127">
        <v>0.54</v>
      </c>
      <c r="E9923" s="129">
        <v>302.2</v>
      </c>
      <c r="F9923" s="127">
        <f t="shared" si="90"/>
        <v>163.18</v>
      </c>
      <c r="G9923" s="144"/>
    </row>
    <row r="9924" spans="1:7" x14ac:dyDescent="0.2">
      <c r="A9924" s="129">
        <v>1334</v>
      </c>
      <c r="B9924" s="128" t="s">
        <v>3330</v>
      </c>
      <c r="C9924" s="127" t="s">
        <v>3307</v>
      </c>
      <c r="D9924" s="127">
        <v>10.44</v>
      </c>
      <c r="E9924" s="129">
        <v>3.9134000000000002</v>
      </c>
      <c r="F9924" s="127">
        <f t="shared" si="90"/>
        <v>40.85</v>
      </c>
      <c r="G9924" s="144"/>
    </row>
    <row r="9925" spans="1:7" x14ac:dyDescent="0.2">
      <c r="A9925" s="129">
        <v>1176</v>
      </c>
      <c r="B9925" s="128" t="s">
        <v>5194</v>
      </c>
      <c r="C9925" s="127" t="s">
        <v>3307</v>
      </c>
      <c r="D9925" s="127">
        <v>4.26</v>
      </c>
      <c r="E9925" s="129">
        <v>32</v>
      </c>
      <c r="F9925" s="127">
        <f t="shared" si="90"/>
        <v>136.32</v>
      </c>
      <c r="G9925" s="144"/>
    </row>
    <row r="9926" spans="1:7" x14ac:dyDescent="0.2">
      <c r="A9926" s="129">
        <v>2497</v>
      </c>
      <c r="B9926" s="128" t="s">
        <v>3312</v>
      </c>
      <c r="C9926" s="127" t="s">
        <v>3362</v>
      </c>
      <c r="D9926" s="127">
        <v>112.24</v>
      </c>
      <c r="E9926" s="129">
        <v>0.67620000000000002</v>
      </c>
      <c r="F9926" s="127">
        <f t="shared" si="90"/>
        <v>75.89</v>
      </c>
      <c r="G9926" s="144"/>
    </row>
    <row r="9927" spans="1:7" x14ac:dyDescent="0.2">
      <c r="A9927" s="129">
        <v>2386</v>
      </c>
      <c r="B9927" s="128" t="s">
        <v>3286</v>
      </c>
      <c r="C9927" s="127" t="s">
        <v>3362</v>
      </c>
      <c r="D9927" s="127">
        <v>114.18</v>
      </c>
      <c r="E9927" s="129">
        <v>0.24149999999999999</v>
      </c>
      <c r="F9927" s="127">
        <f t="shared" si="90"/>
        <v>27.57</v>
      </c>
      <c r="G9927" s="144"/>
    </row>
    <row r="9928" spans="1:7" x14ac:dyDescent="0.2">
      <c r="A9928" s="129">
        <v>2437</v>
      </c>
      <c r="B9928" s="128" t="s">
        <v>5195</v>
      </c>
      <c r="C9928" s="127" t="s">
        <v>3356</v>
      </c>
      <c r="D9928" s="127">
        <v>7</v>
      </c>
      <c r="E9928" s="129">
        <v>9.24</v>
      </c>
      <c r="F9928" s="127">
        <f t="shared" si="90"/>
        <v>64.680000000000007</v>
      </c>
      <c r="G9928" s="144"/>
    </row>
    <row r="9929" spans="1:7" x14ac:dyDescent="0.2">
      <c r="A9929" s="129">
        <v>2448</v>
      </c>
      <c r="B9929" s="128" t="s">
        <v>3314</v>
      </c>
      <c r="C9929" s="127" t="s">
        <v>3356</v>
      </c>
      <c r="D9929" s="127">
        <v>9.5299999999999994</v>
      </c>
      <c r="E9929" s="129">
        <v>16.5</v>
      </c>
      <c r="F9929" s="127">
        <f t="shared" si="90"/>
        <v>157.24</v>
      </c>
      <c r="G9929" s="144"/>
    </row>
    <row r="9930" spans="1:7" x14ac:dyDescent="0.2">
      <c r="A9930" s="129">
        <v>102</v>
      </c>
      <c r="B9930" s="128" t="s">
        <v>3313</v>
      </c>
      <c r="C9930" s="127" t="s">
        <v>3356</v>
      </c>
      <c r="D9930" s="127">
        <v>21.18</v>
      </c>
      <c r="E9930" s="129">
        <v>0.46800000000000003</v>
      </c>
      <c r="F9930" s="127">
        <f t="shared" si="90"/>
        <v>9.91</v>
      </c>
      <c r="G9930" s="144"/>
    </row>
    <row r="9931" spans="1:7" x14ac:dyDescent="0.2">
      <c r="A9931" s="129">
        <v>1672</v>
      </c>
      <c r="B9931" s="128" t="s">
        <v>3325</v>
      </c>
      <c r="C9931" s="127" t="s">
        <v>3307</v>
      </c>
      <c r="D9931" s="127">
        <v>2.3199999999999998</v>
      </c>
      <c r="E9931" s="129">
        <v>3.2290000000000001</v>
      </c>
      <c r="F9931" s="127">
        <f t="shared" si="90"/>
        <v>7.49</v>
      </c>
      <c r="G9931" s="144"/>
    </row>
    <row r="9932" spans="1:7" x14ac:dyDescent="0.2">
      <c r="A9932" s="129">
        <v>2417</v>
      </c>
      <c r="B9932" s="128" t="s">
        <v>3324</v>
      </c>
      <c r="C9932" s="127" t="s">
        <v>3356</v>
      </c>
      <c r="D9932" s="127">
        <v>28.06</v>
      </c>
      <c r="E9932" s="129">
        <v>0.47</v>
      </c>
      <c r="F9932" s="127">
        <f t="shared" si="90"/>
        <v>13.18</v>
      </c>
      <c r="G9932" s="144"/>
    </row>
    <row r="9933" spans="1:7" ht="22.5" x14ac:dyDescent="0.2">
      <c r="A9933" s="129">
        <v>1264</v>
      </c>
      <c r="B9933" s="128" t="s">
        <v>3329</v>
      </c>
      <c r="C9933" s="127" t="s">
        <v>3307</v>
      </c>
      <c r="D9933" s="127">
        <v>13.34</v>
      </c>
      <c r="E9933" s="129">
        <v>0.5</v>
      </c>
      <c r="F9933" s="127">
        <f t="shared" si="90"/>
        <v>6.67</v>
      </c>
      <c r="G9933" s="144"/>
    </row>
    <row r="9934" spans="1:7" x14ac:dyDescent="0.2">
      <c r="A9934" s="129">
        <v>2246</v>
      </c>
      <c r="B9934" s="128" t="s">
        <v>3322</v>
      </c>
      <c r="C9934" s="127" t="s">
        <v>3356</v>
      </c>
      <c r="D9934" s="127">
        <v>21.66</v>
      </c>
      <c r="E9934" s="129">
        <v>0.47470000000000001</v>
      </c>
      <c r="F9934" s="127">
        <f t="shared" si="90"/>
        <v>10.28</v>
      </c>
      <c r="G9934" s="144"/>
    </row>
    <row r="9935" spans="1:7" x14ac:dyDescent="0.2">
      <c r="A9935" s="129">
        <v>2421</v>
      </c>
      <c r="B9935" s="128" t="s">
        <v>3390</v>
      </c>
      <c r="C9935" s="127" t="s">
        <v>3356</v>
      </c>
      <c r="D9935" s="127">
        <v>9.06</v>
      </c>
      <c r="E9935" s="129">
        <v>142.208</v>
      </c>
      <c r="F9935" s="127">
        <f t="shared" si="90"/>
        <v>1288.4000000000001</v>
      </c>
      <c r="G9935" s="144"/>
    </row>
    <row r="9936" spans="1:7" x14ac:dyDescent="0.2">
      <c r="A9936" s="129">
        <v>2055</v>
      </c>
      <c r="B9936" s="128" t="s">
        <v>3392</v>
      </c>
      <c r="C9936" s="127" t="s">
        <v>3348</v>
      </c>
      <c r="D9936" s="127">
        <v>29.82</v>
      </c>
      <c r="E9936" s="129">
        <v>1.9554</v>
      </c>
      <c r="F9936" s="127">
        <f t="shared" si="90"/>
        <v>58.31</v>
      </c>
      <c r="G9936" s="144"/>
    </row>
    <row r="9937" spans="1:7" x14ac:dyDescent="0.2">
      <c r="A9937" s="129">
        <v>1970</v>
      </c>
      <c r="B9937" s="128" t="s">
        <v>3395</v>
      </c>
      <c r="C9937" s="127" t="s">
        <v>3348</v>
      </c>
      <c r="D9937" s="127">
        <v>17.73</v>
      </c>
      <c r="E9937" s="129">
        <v>1.2826</v>
      </c>
      <c r="F9937" s="127">
        <f t="shared" si="90"/>
        <v>22.74</v>
      </c>
      <c r="G9937" s="144"/>
    </row>
    <row r="9938" spans="1:7" x14ac:dyDescent="0.2">
      <c r="A9938" s="311" t="s">
        <v>4125</v>
      </c>
      <c r="B9938" s="311"/>
      <c r="C9938" s="311"/>
      <c r="D9938" s="311"/>
      <c r="E9938" s="311"/>
      <c r="F9938" s="165">
        <f>SUM(F9917:F9937)</f>
        <v>3964.5</v>
      </c>
      <c r="G9938" s="144"/>
    </row>
    <row r="9939" spans="1:7" x14ac:dyDescent="0.2">
      <c r="G9939" s="144"/>
    </row>
    <row r="9940" spans="1:7" x14ac:dyDescent="0.2">
      <c r="A9940" s="312" t="s">
        <v>4124</v>
      </c>
      <c r="B9940" s="312"/>
      <c r="C9940" s="312"/>
      <c r="D9940" s="312"/>
      <c r="E9940" s="312"/>
      <c r="F9940" s="173">
        <f>F9938+G9914</f>
        <v>4493.41</v>
      </c>
      <c r="G9940" s="144"/>
    </row>
    <row r="9941" spans="1:7" x14ac:dyDescent="0.2">
      <c r="A9941" s="312" t="s">
        <v>4742</v>
      </c>
      <c r="B9941" s="312"/>
      <c r="C9941" s="312"/>
      <c r="D9941" s="312"/>
      <c r="E9941" s="313"/>
      <c r="F9941" s="180">
        <f>TRUNC('compos apresentar'!F9940*bdi!$D$19,2)</f>
        <v>913.95</v>
      </c>
      <c r="G9941" s="144"/>
    </row>
    <row r="9942" spans="1:7" x14ac:dyDescent="0.2">
      <c r="A9942" s="312" t="s">
        <v>4123</v>
      </c>
      <c r="B9942" s="312"/>
      <c r="C9942" s="312"/>
      <c r="D9942" s="312"/>
      <c r="E9942" s="312"/>
      <c r="F9942" s="179">
        <f>SUM(F9940:F9941)</f>
        <v>5407.36</v>
      </c>
      <c r="G9942" s="144"/>
    </row>
    <row r="9943" spans="1:7" x14ac:dyDescent="0.2">
      <c r="A9943" s="178"/>
      <c r="B9943" s="178"/>
      <c r="C9943" s="178"/>
      <c r="D9943" s="178"/>
      <c r="E9943" s="178"/>
      <c r="F9943" s="178"/>
      <c r="G9943" s="144"/>
    </row>
    <row r="9944" spans="1:7" ht="21" x14ac:dyDescent="0.2">
      <c r="A9944" s="316" t="s">
        <v>5196</v>
      </c>
      <c r="B9944" s="316"/>
      <c r="C9944" s="316"/>
      <c r="D9944" s="316"/>
      <c r="E9944" s="316"/>
      <c r="F9944" s="316"/>
      <c r="G9944" s="175" t="s">
        <v>4155</v>
      </c>
    </row>
    <row r="9945" spans="1:7" x14ac:dyDescent="0.2">
      <c r="G9945" s="144"/>
    </row>
    <row r="9946" spans="1:7" ht="21" x14ac:dyDescent="0.2">
      <c r="A9946" s="175" t="s">
        <v>4118</v>
      </c>
      <c r="B9946" s="174" t="s">
        <v>4117</v>
      </c>
      <c r="C9946" s="171" t="s">
        <v>4114</v>
      </c>
      <c r="D9946" s="171" t="s">
        <v>4113</v>
      </c>
      <c r="E9946" s="171" t="s">
        <v>4112</v>
      </c>
      <c r="F9946" s="182" t="s">
        <v>4116</v>
      </c>
      <c r="G9946" s="181" t="s">
        <v>4115</v>
      </c>
    </row>
    <row r="9947" spans="1:7" x14ac:dyDescent="0.2">
      <c r="A9947" s="162">
        <v>8</v>
      </c>
      <c r="B9947" s="128" t="s">
        <v>4141</v>
      </c>
      <c r="C9947" s="152">
        <v>5.65</v>
      </c>
      <c r="D9947" s="152">
        <v>12.31</v>
      </c>
      <c r="E9947" s="83">
        <v>117.99</v>
      </c>
      <c r="F9947" s="127">
        <v>13.04</v>
      </c>
      <c r="G9947" s="161">
        <f>TRUNC(F9947*D9947,2)</f>
        <v>160.52000000000001</v>
      </c>
    </row>
    <row r="9948" spans="1:7" x14ac:dyDescent="0.2">
      <c r="A9948" s="149">
        <v>32</v>
      </c>
      <c r="B9948" s="138" t="s">
        <v>4449</v>
      </c>
      <c r="C9948" s="148">
        <v>6.14</v>
      </c>
      <c r="D9948" s="148">
        <v>13.38</v>
      </c>
      <c r="E9948" s="83">
        <v>117.99</v>
      </c>
      <c r="F9948" s="137">
        <v>2.4390000000000001</v>
      </c>
      <c r="G9948" s="161">
        <f>TRUNC(F9948*D9948,2)</f>
        <v>32.630000000000003</v>
      </c>
    </row>
    <row r="9949" spans="1:7" x14ac:dyDescent="0.2">
      <c r="A9949" s="149">
        <v>6</v>
      </c>
      <c r="B9949" s="138" t="s">
        <v>4076</v>
      </c>
      <c r="C9949" s="148">
        <v>8.56</v>
      </c>
      <c r="D9949" s="148">
        <v>18.649999999999999</v>
      </c>
      <c r="E9949" s="83">
        <v>117.99</v>
      </c>
      <c r="F9949" s="137">
        <v>1.95</v>
      </c>
      <c r="G9949" s="161">
        <f t="shared" ref="G9949:G9951" si="91">TRUNC(F9949*D9949,2)</f>
        <v>36.36</v>
      </c>
    </row>
    <row r="9950" spans="1:7" x14ac:dyDescent="0.2">
      <c r="A9950" s="149">
        <v>5</v>
      </c>
      <c r="B9950" s="138" t="s">
        <v>3745</v>
      </c>
      <c r="C9950" s="148">
        <v>5.12</v>
      </c>
      <c r="D9950" s="148">
        <v>11.16</v>
      </c>
      <c r="E9950" s="83">
        <v>117.99</v>
      </c>
      <c r="F9950" s="137">
        <v>8.1850000000000005</v>
      </c>
      <c r="G9950" s="161">
        <f t="shared" si="91"/>
        <v>91.34</v>
      </c>
    </row>
    <row r="9951" spans="1:7" x14ac:dyDescent="0.2">
      <c r="A9951" s="149">
        <v>4</v>
      </c>
      <c r="B9951" s="138" t="s">
        <v>3794</v>
      </c>
      <c r="C9951" s="148">
        <v>8.56</v>
      </c>
      <c r="D9951" s="148">
        <v>18.649999999999999</v>
      </c>
      <c r="E9951" s="83">
        <v>117.99</v>
      </c>
      <c r="F9951" s="137">
        <v>8.1578999999999997</v>
      </c>
      <c r="G9951" s="161">
        <f t="shared" si="91"/>
        <v>152.13999999999999</v>
      </c>
    </row>
    <row r="9952" spans="1:7" x14ac:dyDescent="0.2">
      <c r="A9952" s="149">
        <v>18</v>
      </c>
      <c r="B9952" s="138" t="s">
        <v>4271</v>
      </c>
      <c r="C9952" s="148">
        <v>8.56</v>
      </c>
      <c r="D9952" s="148">
        <v>18.649999999999999</v>
      </c>
      <c r="E9952" s="83">
        <v>117.99</v>
      </c>
      <c r="F9952" s="137">
        <v>19.559999999999999</v>
      </c>
      <c r="G9952" s="161">
        <f>TRUNC(F9952*D9952,2)</f>
        <v>364.79</v>
      </c>
    </row>
    <row r="9953" spans="1:7" x14ac:dyDescent="0.2">
      <c r="A9953" s="311" t="s">
        <v>4138</v>
      </c>
      <c r="B9953" s="311"/>
      <c r="C9953" s="311"/>
      <c r="D9953" s="311"/>
      <c r="E9953" s="311"/>
      <c r="F9953" s="311"/>
      <c r="G9953" s="155">
        <f>SUM(G9947:G9952)</f>
        <v>837.78</v>
      </c>
    </row>
    <row r="9954" spans="1:7" x14ac:dyDescent="0.2">
      <c r="G9954" s="144"/>
    </row>
    <row r="9955" spans="1:7" ht="21" x14ac:dyDescent="0.2">
      <c r="A9955" s="175" t="s">
        <v>4118</v>
      </c>
      <c r="B9955" s="174" t="s">
        <v>4130</v>
      </c>
      <c r="C9955" s="171" t="s">
        <v>4129</v>
      </c>
      <c r="D9955" s="171" t="s">
        <v>4128</v>
      </c>
      <c r="E9955" s="171" t="s">
        <v>4116</v>
      </c>
      <c r="F9955" s="173" t="s">
        <v>4127</v>
      </c>
      <c r="G9955" s="144"/>
    </row>
    <row r="9956" spans="1:7" ht="67.5" x14ac:dyDescent="0.2">
      <c r="A9956" s="129">
        <v>2788</v>
      </c>
      <c r="B9956" s="128" t="s">
        <v>3397</v>
      </c>
      <c r="C9956" s="127" t="s">
        <v>3307</v>
      </c>
      <c r="D9956" s="127">
        <v>2.41</v>
      </c>
      <c r="E9956" s="129">
        <v>0.215</v>
      </c>
      <c r="F9956" s="127">
        <f t="shared" ref="F9956:F9976" si="92">TRUNC(E9956*D9956,2)</f>
        <v>0.51</v>
      </c>
      <c r="G9956" s="144"/>
    </row>
    <row r="9957" spans="1:7" x14ac:dyDescent="0.2">
      <c r="A9957" s="129">
        <v>2804</v>
      </c>
      <c r="B9957" s="128" t="s">
        <v>3306</v>
      </c>
      <c r="C9957" s="127" t="s">
        <v>3362</v>
      </c>
      <c r="D9957" s="127">
        <v>145.30000000000001</v>
      </c>
      <c r="E9957" s="129">
        <v>1.2665</v>
      </c>
      <c r="F9957" s="127">
        <f t="shared" si="92"/>
        <v>184.02</v>
      </c>
      <c r="G9957" s="144"/>
    </row>
    <row r="9958" spans="1:7" x14ac:dyDescent="0.2">
      <c r="A9958" s="129">
        <v>2950</v>
      </c>
      <c r="B9958" s="128" t="s">
        <v>3331</v>
      </c>
      <c r="C9958" s="127" t="s">
        <v>3307</v>
      </c>
      <c r="D9958" s="127">
        <v>1324.92</v>
      </c>
      <c r="E9958" s="129">
        <v>1</v>
      </c>
      <c r="F9958" s="127">
        <f t="shared" si="92"/>
        <v>1324.92</v>
      </c>
      <c r="G9958" s="144"/>
    </row>
    <row r="9959" spans="1:7" x14ac:dyDescent="0.2">
      <c r="A9959" s="129">
        <v>2150</v>
      </c>
      <c r="B9959" s="128" t="s">
        <v>5043</v>
      </c>
      <c r="C9959" s="127" t="s">
        <v>3356</v>
      </c>
      <c r="D9959" s="127">
        <v>8.1300000000000008</v>
      </c>
      <c r="E9959" s="129">
        <v>104.45</v>
      </c>
      <c r="F9959" s="127">
        <f t="shared" si="92"/>
        <v>849.17</v>
      </c>
      <c r="G9959" s="144"/>
    </row>
    <row r="9960" spans="1:7" x14ac:dyDescent="0.2">
      <c r="A9960" s="129">
        <v>2212</v>
      </c>
      <c r="B9960" s="128" t="s">
        <v>3398</v>
      </c>
      <c r="C9960" s="127" t="s">
        <v>3348</v>
      </c>
      <c r="D9960" s="127">
        <v>34.67</v>
      </c>
      <c r="E9960" s="129">
        <v>5.2146999999999997</v>
      </c>
      <c r="F9960" s="127">
        <f t="shared" si="92"/>
        <v>180.79</v>
      </c>
      <c r="G9960" s="144"/>
    </row>
    <row r="9961" spans="1:7" x14ac:dyDescent="0.2">
      <c r="A9961" s="129">
        <v>2217</v>
      </c>
      <c r="B9961" s="128" t="s">
        <v>5027</v>
      </c>
      <c r="C9961" s="127" t="s">
        <v>3356</v>
      </c>
      <c r="D9961" s="127">
        <v>7.69</v>
      </c>
      <c r="E9961" s="129">
        <v>269.39999999999998</v>
      </c>
      <c r="F9961" s="127">
        <f t="shared" si="92"/>
        <v>2071.6799999999998</v>
      </c>
      <c r="G9961" s="144"/>
    </row>
    <row r="9962" spans="1:7" x14ac:dyDescent="0.2">
      <c r="A9962" s="129">
        <v>1215</v>
      </c>
      <c r="B9962" s="128" t="s">
        <v>3293</v>
      </c>
      <c r="C9962" s="127" t="s">
        <v>3356</v>
      </c>
      <c r="D9962" s="127">
        <v>0.54</v>
      </c>
      <c r="E9962" s="129">
        <v>383.4</v>
      </c>
      <c r="F9962" s="127">
        <f t="shared" si="92"/>
        <v>207.03</v>
      </c>
      <c r="G9962" s="144"/>
    </row>
    <row r="9963" spans="1:7" x14ac:dyDescent="0.2">
      <c r="A9963" s="129">
        <v>1334</v>
      </c>
      <c r="B9963" s="128" t="s">
        <v>3330</v>
      </c>
      <c r="C9963" s="127" t="s">
        <v>3307</v>
      </c>
      <c r="D9963" s="127">
        <v>10.44</v>
      </c>
      <c r="E9963" s="129">
        <v>3.9134000000000002</v>
      </c>
      <c r="F9963" s="127">
        <f t="shared" si="92"/>
        <v>40.85</v>
      </c>
      <c r="G9963" s="144"/>
    </row>
    <row r="9964" spans="1:7" x14ac:dyDescent="0.2">
      <c r="A9964" s="129">
        <v>1176</v>
      </c>
      <c r="B9964" s="128" t="s">
        <v>5194</v>
      </c>
      <c r="C9964" s="127" t="s">
        <v>3307</v>
      </c>
      <c r="D9964" s="127">
        <v>4.26</v>
      </c>
      <c r="E9964" s="129">
        <v>32</v>
      </c>
      <c r="F9964" s="127">
        <f t="shared" si="92"/>
        <v>136.32</v>
      </c>
      <c r="G9964" s="144"/>
    </row>
    <row r="9965" spans="1:7" x14ac:dyDescent="0.2">
      <c r="A9965" s="129">
        <v>2497</v>
      </c>
      <c r="B9965" s="128" t="s">
        <v>3312</v>
      </c>
      <c r="C9965" s="127" t="s">
        <v>3362</v>
      </c>
      <c r="D9965" s="127">
        <v>112.24</v>
      </c>
      <c r="E9965" s="129">
        <v>0.85799999999999998</v>
      </c>
      <c r="F9965" s="127">
        <f t="shared" si="92"/>
        <v>96.3</v>
      </c>
      <c r="G9965" s="144"/>
    </row>
    <row r="9966" spans="1:7" x14ac:dyDescent="0.2">
      <c r="A9966" s="129">
        <v>2386</v>
      </c>
      <c r="B9966" s="128" t="s">
        <v>3286</v>
      </c>
      <c r="C9966" s="127" t="s">
        <v>3362</v>
      </c>
      <c r="D9966" s="127">
        <v>114.18</v>
      </c>
      <c r="E9966" s="129">
        <v>0.30209999999999998</v>
      </c>
      <c r="F9966" s="127">
        <f t="shared" si="92"/>
        <v>34.49</v>
      </c>
      <c r="G9966" s="144"/>
    </row>
    <row r="9967" spans="1:7" x14ac:dyDescent="0.2">
      <c r="A9967" s="129">
        <v>2437</v>
      </c>
      <c r="B9967" s="128" t="s">
        <v>5195</v>
      </c>
      <c r="C9967" s="127" t="s">
        <v>3356</v>
      </c>
      <c r="D9967" s="127">
        <v>7</v>
      </c>
      <c r="E9967" s="129">
        <v>9.24</v>
      </c>
      <c r="F9967" s="127">
        <f t="shared" si="92"/>
        <v>64.680000000000007</v>
      </c>
      <c r="G9967" s="144"/>
    </row>
    <row r="9968" spans="1:7" x14ac:dyDescent="0.2">
      <c r="A9968" s="129">
        <v>2448</v>
      </c>
      <c r="B9968" s="128" t="s">
        <v>3314</v>
      </c>
      <c r="C9968" s="127" t="s">
        <v>3356</v>
      </c>
      <c r="D9968" s="127">
        <v>9.5299999999999994</v>
      </c>
      <c r="E9968" s="129">
        <v>16.5</v>
      </c>
      <c r="F9968" s="127">
        <f t="shared" si="92"/>
        <v>157.24</v>
      </c>
      <c r="G9968" s="144"/>
    </row>
    <row r="9969" spans="1:7" x14ac:dyDescent="0.2">
      <c r="A9969" s="129">
        <v>102</v>
      </c>
      <c r="B9969" s="128" t="s">
        <v>3313</v>
      </c>
      <c r="C9969" s="127" t="s">
        <v>3356</v>
      </c>
      <c r="D9969" s="127">
        <v>21.18</v>
      </c>
      <c r="E9969" s="129">
        <v>0.46800000000000003</v>
      </c>
      <c r="F9969" s="127">
        <f t="shared" si="92"/>
        <v>9.91</v>
      </c>
      <c r="G9969" s="144"/>
    </row>
    <row r="9970" spans="1:7" x14ac:dyDescent="0.2">
      <c r="A9970" s="129">
        <v>1672</v>
      </c>
      <c r="B9970" s="128" t="s">
        <v>3325</v>
      </c>
      <c r="C9970" s="127" t="s">
        <v>3307</v>
      </c>
      <c r="D9970" s="127">
        <v>2.3199999999999998</v>
      </c>
      <c r="E9970" s="129">
        <v>3.2290000000000001</v>
      </c>
      <c r="F9970" s="127">
        <f t="shared" si="92"/>
        <v>7.49</v>
      </c>
      <c r="G9970" s="144"/>
    </row>
    <row r="9971" spans="1:7" x14ac:dyDescent="0.2">
      <c r="A9971" s="129">
        <v>2417</v>
      </c>
      <c r="B9971" s="128" t="s">
        <v>3324</v>
      </c>
      <c r="C9971" s="127" t="s">
        <v>3356</v>
      </c>
      <c r="D9971" s="127">
        <v>28.06</v>
      </c>
      <c r="E9971" s="129">
        <v>0.47</v>
      </c>
      <c r="F9971" s="127">
        <f t="shared" si="92"/>
        <v>13.18</v>
      </c>
      <c r="G9971" s="144"/>
    </row>
    <row r="9972" spans="1:7" ht="22.5" x14ac:dyDescent="0.2">
      <c r="A9972" s="129">
        <v>1264</v>
      </c>
      <c r="B9972" s="128" t="s">
        <v>3329</v>
      </c>
      <c r="C9972" s="127" t="s">
        <v>3307</v>
      </c>
      <c r="D9972" s="127">
        <v>13.34</v>
      </c>
      <c r="E9972" s="129">
        <v>0.5</v>
      </c>
      <c r="F9972" s="127">
        <f t="shared" si="92"/>
        <v>6.67</v>
      </c>
      <c r="G9972" s="144"/>
    </row>
    <row r="9973" spans="1:7" x14ac:dyDescent="0.2">
      <c r="A9973" s="129">
        <v>2246</v>
      </c>
      <c r="B9973" s="128" t="s">
        <v>3322</v>
      </c>
      <c r="C9973" s="127" t="s">
        <v>3356</v>
      </c>
      <c r="D9973" s="127">
        <v>21.66</v>
      </c>
      <c r="E9973" s="129">
        <v>0.47470000000000001</v>
      </c>
      <c r="F9973" s="127">
        <f t="shared" si="92"/>
        <v>10.28</v>
      </c>
      <c r="G9973" s="144"/>
    </row>
    <row r="9974" spans="1:7" x14ac:dyDescent="0.2">
      <c r="A9974" s="129">
        <v>2719</v>
      </c>
      <c r="B9974" s="128" t="s">
        <v>5197</v>
      </c>
      <c r="C9974" s="127" t="s">
        <v>3356</v>
      </c>
      <c r="D9974" s="127">
        <v>8.31</v>
      </c>
      <c r="E9974" s="129">
        <v>43.56</v>
      </c>
      <c r="F9974" s="127">
        <f t="shared" si="92"/>
        <v>361.98</v>
      </c>
      <c r="G9974" s="144"/>
    </row>
    <row r="9975" spans="1:7" x14ac:dyDescent="0.2">
      <c r="A9975" s="129">
        <v>2055</v>
      </c>
      <c r="B9975" s="128" t="s">
        <v>3392</v>
      </c>
      <c r="C9975" s="127" t="s">
        <v>3348</v>
      </c>
      <c r="D9975" s="127">
        <v>29.82</v>
      </c>
      <c r="E9975" s="129">
        <v>1.9554</v>
      </c>
      <c r="F9975" s="127">
        <f t="shared" si="92"/>
        <v>58.31</v>
      </c>
      <c r="G9975" s="144"/>
    </row>
    <row r="9976" spans="1:7" x14ac:dyDescent="0.2">
      <c r="A9976" s="129">
        <v>1970</v>
      </c>
      <c r="B9976" s="128" t="s">
        <v>3395</v>
      </c>
      <c r="C9976" s="127" t="s">
        <v>3348</v>
      </c>
      <c r="D9976" s="127">
        <v>17.73</v>
      </c>
      <c r="E9976" s="129">
        <v>1.2826</v>
      </c>
      <c r="F9976" s="127">
        <f t="shared" si="92"/>
        <v>22.74</v>
      </c>
      <c r="G9976" s="144"/>
    </row>
    <row r="9977" spans="1:7" x14ac:dyDescent="0.2">
      <c r="A9977" s="311" t="s">
        <v>4125</v>
      </c>
      <c r="B9977" s="311"/>
      <c r="C9977" s="311"/>
      <c r="D9977" s="311"/>
      <c r="E9977" s="311"/>
      <c r="F9977" s="165">
        <f>SUM(F9956:F9976)</f>
        <v>5838.56</v>
      </c>
      <c r="G9977" s="144"/>
    </row>
    <row r="9978" spans="1:7" x14ac:dyDescent="0.2">
      <c r="G9978" s="144"/>
    </row>
    <row r="9979" spans="1:7" x14ac:dyDescent="0.2">
      <c r="A9979" s="312" t="s">
        <v>4124</v>
      </c>
      <c r="B9979" s="312"/>
      <c r="C9979" s="312"/>
      <c r="D9979" s="312"/>
      <c r="E9979" s="312"/>
      <c r="F9979" s="173">
        <f>F9977+G9953</f>
        <v>6676.34</v>
      </c>
      <c r="G9979" s="144"/>
    </row>
    <row r="9980" spans="1:7" x14ac:dyDescent="0.2">
      <c r="A9980" s="312" t="s">
        <v>4742</v>
      </c>
      <c r="B9980" s="312"/>
      <c r="C9980" s="312"/>
      <c r="D9980" s="312"/>
      <c r="E9980" s="313"/>
      <c r="F9980" s="180">
        <f>TRUNC('compos apresentar'!F9979*bdi!$D$19,2)</f>
        <v>1357.96</v>
      </c>
      <c r="G9980" s="144"/>
    </row>
    <row r="9981" spans="1:7" x14ac:dyDescent="0.2">
      <c r="A9981" s="312" t="s">
        <v>4123</v>
      </c>
      <c r="B9981" s="312"/>
      <c r="C9981" s="312"/>
      <c r="D9981" s="312"/>
      <c r="E9981" s="312"/>
      <c r="F9981" s="179">
        <f>SUM(F9979:F9980)</f>
        <v>8034.3</v>
      </c>
      <c r="G9981" s="144"/>
    </row>
    <row r="9982" spans="1:7" x14ac:dyDescent="0.2">
      <c r="A9982" s="178"/>
      <c r="B9982" s="178"/>
      <c r="C9982" s="178"/>
      <c r="D9982" s="178"/>
      <c r="E9982" s="178"/>
      <c r="F9982" s="178"/>
      <c r="G9982" s="144"/>
    </row>
    <row r="9983" spans="1:7" x14ac:dyDescent="0.2">
      <c r="A9983" s="178"/>
      <c r="B9983" s="178"/>
      <c r="C9983" s="178"/>
      <c r="D9983" s="178"/>
      <c r="E9983" s="178"/>
      <c r="F9983" s="178"/>
      <c r="G9983" s="144"/>
    </row>
    <row r="9984" spans="1:7" ht="21" x14ac:dyDescent="0.2">
      <c r="A9984" s="314" t="s">
        <v>4267</v>
      </c>
      <c r="B9984" s="314"/>
      <c r="C9984" s="314"/>
      <c r="D9984" s="314"/>
      <c r="E9984" s="314"/>
      <c r="F9984" s="314"/>
      <c r="G9984" s="175" t="s">
        <v>4170</v>
      </c>
    </row>
    <row r="9985" spans="1:7" x14ac:dyDescent="0.2">
      <c r="G9985" s="144"/>
    </row>
    <row r="9986" spans="1:7" ht="21" x14ac:dyDescent="0.2">
      <c r="A9986" s="175" t="s">
        <v>4118</v>
      </c>
      <c r="B9986" s="174" t="s">
        <v>4117</v>
      </c>
      <c r="C9986" s="171" t="s">
        <v>4114</v>
      </c>
      <c r="D9986" s="171" t="s">
        <v>4113</v>
      </c>
      <c r="E9986" s="171" t="s">
        <v>4112</v>
      </c>
      <c r="F9986" s="182" t="s">
        <v>4116</v>
      </c>
      <c r="G9986" s="181" t="s">
        <v>4115</v>
      </c>
    </row>
    <row r="9987" spans="1:7" x14ac:dyDescent="0.2">
      <c r="A9987" s="162">
        <v>8</v>
      </c>
      <c r="B9987" s="128" t="s">
        <v>4141</v>
      </c>
      <c r="C9987" s="152">
        <v>5.65</v>
      </c>
      <c r="D9987" s="152">
        <v>12.31</v>
      </c>
      <c r="E9987" s="83">
        <v>117.99</v>
      </c>
      <c r="F9987" s="127">
        <v>1.5013000000000001</v>
      </c>
      <c r="G9987" s="161">
        <f>TRUNC(F9987*D9987,2)</f>
        <v>18.48</v>
      </c>
    </row>
    <row r="9988" spans="1:7" x14ac:dyDescent="0.2">
      <c r="A9988" s="149">
        <v>12</v>
      </c>
      <c r="B9988" s="138" t="s">
        <v>4213</v>
      </c>
      <c r="C9988" s="152">
        <v>8.56</v>
      </c>
      <c r="D9988" s="152">
        <v>18.649999999999999</v>
      </c>
      <c r="E9988" s="83">
        <v>117.99</v>
      </c>
      <c r="F9988" s="137">
        <v>1.5129999999999999</v>
      </c>
      <c r="G9988" s="161">
        <f>TRUNC(F9988*D9988,2)</f>
        <v>28.21</v>
      </c>
    </row>
    <row r="9989" spans="1:7" x14ac:dyDescent="0.2">
      <c r="A9989" s="311" t="s">
        <v>4138</v>
      </c>
      <c r="B9989" s="311"/>
      <c r="C9989" s="311"/>
      <c r="D9989" s="311"/>
      <c r="E9989" s="311"/>
      <c r="F9989" s="311"/>
      <c r="G9989" s="155">
        <f>SUM(G9987:G9988)</f>
        <v>46.69</v>
      </c>
    </row>
    <row r="9990" spans="1:7" x14ac:dyDescent="0.2">
      <c r="G9990" s="144"/>
    </row>
    <row r="9991" spans="1:7" ht="21" x14ac:dyDescent="0.2">
      <c r="A9991" s="175" t="s">
        <v>4118</v>
      </c>
      <c r="B9991" s="174" t="s">
        <v>4130</v>
      </c>
      <c r="C9991" s="171" t="s">
        <v>4129</v>
      </c>
      <c r="D9991" s="171" t="s">
        <v>4128</v>
      </c>
      <c r="E9991" s="171" t="s">
        <v>4116</v>
      </c>
      <c r="F9991" s="173" t="s">
        <v>4127</v>
      </c>
      <c r="G9991" s="144"/>
    </row>
    <row r="9992" spans="1:7" ht="22.5" x14ac:dyDescent="0.2">
      <c r="A9992" s="129">
        <v>3711</v>
      </c>
      <c r="B9992" s="128" t="s">
        <v>2452</v>
      </c>
      <c r="C9992" s="127" t="s">
        <v>3287</v>
      </c>
      <c r="D9992" s="127">
        <v>209.01</v>
      </c>
      <c r="E9992" s="127">
        <v>1</v>
      </c>
      <c r="F9992" s="127">
        <f>TRUNC(E9992*D9992,2)</f>
        <v>209.01</v>
      </c>
      <c r="G9992" s="144"/>
    </row>
    <row r="9993" spans="1:7" x14ac:dyDescent="0.2">
      <c r="A9993" s="311" t="s">
        <v>4125</v>
      </c>
      <c r="B9993" s="311"/>
      <c r="C9993" s="311"/>
      <c r="D9993" s="311"/>
      <c r="E9993" s="311"/>
      <c r="F9993" s="165">
        <f>F9992</f>
        <v>209.01</v>
      </c>
      <c r="G9993" s="144"/>
    </row>
    <row r="9994" spans="1:7" x14ac:dyDescent="0.2">
      <c r="G9994" s="144"/>
    </row>
    <row r="9995" spans="1:7" x14ac:dyDescent="0.2">
      <c r="A9995" s="312" t="s">
        <v>4124</v>
      </c>
      <c r="B9995" s="312"/>
      <c r="C9995" s="312"/>
      <c r="D9995" s="312"/>
      <c r="E9995" s="312"/>
      <c r="F9995" s="173">
        <f>F9993+G9989</f>
        <v>255.7</v>
      </c>
      <c r="G9995" s="144"/>
    </row>
    <row r="9996" spans="1:7" ht="12.75" customHeight="1" x14ac:dyDescent="0.2">
      <c r="A9996" s="312" t="s">
        <v>4742</v>
      </c>
      <c r="B9996" s="312"/>
      <c r="C9996" s="312"/>
      <c r="D9996" s="312"/>
      <c r="E9996" s="313"/>
      <c r="F9996" s="180">
        <f>TRUNC('compos apresentar'!F9995*bdi!$D$19,2)</f>
        <v>52</v>
      </c>
      <c r="G9996" s="144"/>
    </row>
    <row r="9997" spans="1:7" x14ac:dyDescent="0.2">
      <c r="A9997" s="312" t="s">
        <v>4123</v>
      </c>
      <c r="B9997" s="312"/>
      <c r="C9997" s="312"/>
      <c r="D9997" s="312"/>
      <c r="E9997" s="312"/>
      <c r="F9997" s="179">
        <f>SUM(F9995:F9996)</f>
        <v>307.7</v>
      </c>
      <c r="G9997" s="144"/>
    </row>
    <row r="9998" spans="1:7" x14ac:dyDescent="0.2">
      <c r="A9998" s="178"/>
      <c r="B9998" s="178"/>
      <c r="C9998" s="178"/>
      <c r="D9998" s="178"/>
      <c r="E9998" s="178"/>
      <c r="F9998" s="178"/>
      <c r="G9998" s="144"/>
    </row>
    <row r="9999" spans="1:7" ht="21" x14ac:dyDescent="0.2">
      <c r="A9999" s="316" t="s">
        <v>5198</v>
      </c>
      <c r="B9999" s="316"/>
      <c r="C9999" s="316"/>
      <c r="D9999" s="316"/>
      <c r="E9999" s="316"/>
      <c r="F9999" s="316"/>
      <c r="G9999" s="175" t="s">
        <v>4155</v>
      </c>
    </row>
    <row r="10000" spans="1:7" x14ac:dyDescent="0.2">
      <c r="G10000" s="144"/>
    </row>
    <row r="10001" spans="1:7" ht="21" x14ac:dyDescent="0.2">
      <c r="A10001" s="175" t="s">
        <v>4118</v>
      </c>
      <c r="B10001" s="174" t="s">
        <v>4117</v>
      </c>
      <c r="C10001" s="171" t="s">
        <v>4114</v>
      </c>
      <c r="D10001" s="171" t="s">
        <v>4113</v>
      </c>
      <c r="E10001" s="171" t="s">
        <v>4112</v>
      </c>
      <c r="F10001" s="182" t="s">
        <v>4116</v>
      </c>
      <c r="G10001" s="181" t="s">
        <v>4115</v>
      </c>
    </row>
    <row r="10002" spans="1:7" x14ac:dyDescent="0.2">
      <c r="A10002" s="162">
        <v>8</v>
      </c>
      <c r="B10002" s="128" t="s">
        <v>4141</v>
      </c>
      <c r="C10002" s="152">
        <v>5.65</v>
      </c>
      <c r="D10002" s="152">
        <v>12.31</v>
      </c>
      <c r="E10002" s="83">
        <v>117.99</v>
      </c>
      <c r="F10002" s="140">
        <v>2.7814999999999999</v>
      </c>
      <c r="G10002" s="161">
        <f>TRUNC(F10002*D10002,2)</f>
        <v>34.24</v>
      </c>
    </row>
    <row r="10003" spans="1:7" x14ac:dyDescent="0.2">
      <c r="A10003" s="149">
        <v>4</v>
      </c>
      <c r="B10003" s="138" t="s">
        <v>4020</v>
      </c>
      <c r="C10003" s="148">
        <v>8.56</v>
      </c>
      <c r="D10003" s="148">
        <v>18.649999999999999</v>
      </c>
      <c r="E10003" s="83">
        <v>117.99</v>
      </c>
      <c r="F10003" s="136">
        <v>2.0110000000000001</v>
      </c>
      <c r="G10003" s="161">
        <f t="shared" ref="G10003" si="93">TRUNC(F10003*D10003,2)</f>
        <v>37.5</v>
      </c>
    </row>
    <row r="10004" spans="1:7" x14ac:dyDescent="0.2">
      <c r="A10004" s="149">
        <v>18</v>
      </c>
      <c r="B10004" s="138" t="s">
        <v>4271</v>
      </c>
      <c r="C10004" s="148">
        <v>8.56</v>
      </c>
      <c r="D10004" s="148">
        <v>18.649999999999999</v>
      </c>
      <c r="E10004" s="83">
        <v>117.99</v>
      </c>
      <c r="F10004" s="136">
        <v>4.9039000000000001</v>
      </c>
      <c r="G10004" s="161">
        <f>TRUNC(F10004*D10004,2)</f>
        <v>91.45</v>
      </c>
    </row>
    <row r="10005" spans="1:7" x14ac:dyDescent="0.2">
      <c r="A10005" s="311" t="s">
        <v>4138</v>
      </c>
      <c r="B10005" s="311"/>
      <c r="C10005" s="311"/>
      <c r="D10005" s="311"/>
      <c r="E10005" s="311"/>
      <c r="F10005" s="311"/>
      <c r="G10005" s="155">
        <f>SUM(G10002:G10004)</f>
        <v>163.19</v>
      </c>
    </row>
    <row r="10006" spans="1:7" x14ac:dyDescent="0.2">
      <c r="G10006" s="144"/>
    </row>
    <row r="10007" spans="1:7" ht="21" x14ac:dyDescent="0.2">
      <c r="A10007" s="175" t="s">
        <v>4118</v>
      </c>
      <c r="B10007" s="174" t="s">
        <v>4130</v>
      </c>
      <c r="C10007" s="171" t="s">
        <v>4129</v>
      </c>
      <c r="D10007" s="171" t="s">
        <v>4128</v>
      </c>
      <c r="E10007" s="171" t="s">
        <v>4116</v>
      </c>
      <c r="F10007" s="173" t="s">
        <v>4127</v>
      </c>
      <c r="G10007" s="144"/>
    </row>
    <row r="10008" spans="1:7" ht="67.5" x14ac:dyDescent="0.2">
      <c r="A10008" s="129">
        <v>2788</v>
      </c>
      <c r="B10008" s="128" t="s">
        <v>3397</v>
      </c>
      <c r="C10008" s="127" t="s">
        <v>3307</v>
      </c>
      <c r="D10008" s="127">
        <v>2.41</v>
      </c>
      <c r="E10008" s="140">
        <v>5.3999999999999999E-2</v>
      </c>
      <c r="F10008" s="127">
        <f t="shared" ref="F10008:F10024" si="94">TRUNC(E10008*D10008,2)</f>
        <v>0.13</v>
      </c>
      <c r="G10008" s="144"/>
    </row>
    <row r="10009" spans="1:7" x14ac:dyDescent="0.2">
      <c r="A10009" s="129">
        <v>2956</v>
      </c>
      <c r="B10009" s="128" t="s">
        <v>3331</v>
      </c>
      <c r="C10009" s="127" t="s">
        <v>3307</v>
      </c>
      <c r="D10009" s="127">
        <v>129.74</v>
      </c>
      <c r="E10009" s="140">
        <v>1</v>
      </c>
      <c r="F10009" s="127">
        <f t="shared" si="94"/>
        <v>129.74</v>
      </c>
      <c r="G10009" s="144"/>
    </row>
    <row r="10010" spans="1:7" x14ac:dyDescent="0.2">
      <c r="A10010" s="129">
        <v>2212</v>
      </c>
      <c r="B10010" s="128" t="s">
        <v>3398</v>
      </c>
      <c r="C10010" s="127" t="s">
        <v>3348</v>
      </c>
      <c r="D10010" s="127">
        <v>34.67</v>
      </c>
      <c r="E10010" s="140">
        <v>6.6900000000000001E-2</v>
      </c>
      <c r="F10010" s="127">
        <f t="shared" si="94"/>
        <v>2.31</v>
      </c>
      <c r="G10010" s="144"/>
    </row>
    <row r="10011" spans="1:7" x14ac:dyDescent="0.2">
      <c r="A10011" s="129">
        <v>1334</v>
      </c>
      <c r="B10011" s="128" t="s">
        <v>3330</v>
      </c>
      <c r="C10011" s="127" t="s">
        <v>3307</v>
      </c>
      <c r="D10011" s="127">
        <v>10.44</v>
      </c>
      <c r="E10011" s="140">
        <v>0.86480000000000001</v>
      </c>
      <c r="F10011" s="127">
        <f t="shared" si="94"/>
        <v>9.02</v>
      </c>
      <c r="G10011" s="144"/>
    </row>
    <row r="10012" spans="1:7" x14ac:dyDescent="0.2">
      <c r="A10012" s="129">
        <v>2466</v>
      </c>
      <c r="B10012" s="128" t="s">
        <v>5199</v>
      </c>
      <c r="C10012" s="127" t="s">
        <v>3356</v>
      </c>
      <c r="D10012" s="127">
        <v>9.9600000000000009</v>
      </c>
      <c r="E10012" s="140">
        <v>33</v>
      </c>
      <c r="F10012" s="127">
        <f t="shared" si="94"/>
        <v>328.68</v>
      </c>
      <c r="G10012" s="144"/>
    </row>
    <row r="10013" spans="1:7" x14ac:dyDescent="0.2">
      <c r="A10013" s="129">
        <v>2722</v>
      </c>
      <c r="B10013" s="128" t="s">
        <v>5200</v>
      </c>
      <c r="C10013" s="127" t="s">
        <v>3356</v>
      </c>
      <c r="D10013" s="127">
        <v>9.01</v>
      </c>
      <c r="E10013" s="140">
        <v>5.8528000000000002</v>
      </c>
      <c r="F10013" s="127">
        <f t="shared" si="94"/>
        <v>52.73</v>
      </c>
      <c r="G10013" s="144"/>
    </row>
    <row r="10014" spans="1:7" x14ac:dyDescent="0.2">
      <c r="A10014" s="129">
        <v>2436</v>
      </c>
      <c r="B10014" s="128" t="s">
        <v>5201</v>
      </c>
      <c r="C10014" s="127" t="s">
        <v>3356</v>
      </c>
      <c r="D10014" s="127">
        <v>7.59</v>
      </c>
      <c r="E10014" s="140">
        <v>0.71140000000000003</v>
      </c>
      <c r="F10014" s="127">
        <f t="shared" si="94"/>
        <v>5.39</v>
      </c>
      <c r="G10014" s="144"/>
    </row>
    <row r="10015" spans="1:7" x14ac:dyDescent="0.2">
      <c r="A10015" s="129">
        <v>2721</v>
      </c>
      <c r="B10015" s="128" t="s">
        <v>5202</v>
      </c>
      <c r="C10015" s="127" t="s">
        <v>3356</v>
      </c>
      <c r="D10015" s="127">
        <v>8.17</v>
      </c>
      <c r="E10015" s="140">
        <v>9.0808</v>
      </c>
      <c r="F10015" s="127">
        <f t="shared" si="94"/>
        <v>74.19</v>
      </c>
      <c r="G10015" s="144"/>
    </row>
    <row r="10016" spans="1:7" x14ac:dyDescent="0.2">
      <c r="A10016" s="129">
        <v>1672</v>
      </c>
      <c r="B10016" s="128" t="s">
        <v>3325</v>
      </c>
      <c r="C10016" s="127" t="s">
        <v>3307</v>
      </c>
      <c r="D10016" s="127">
        <v>2.3199999999999998</v>
      </c>
      <c r="E10016" s="140">
        <v>9.3600000000000003E-2</v>
      </c>
      <c r="F10016" s="127">
        <f t="shared" si="94"/>
        <v>0.21</v>
      </c>
      <c r="G10016" s="144"/>
    </row>
    <row r="10017" spans="1:7" x14ac:dyDescent="0.2">
      <c r="A10017" s="129">
        <v>2384</v>
      </c>
      <c r="B10017" s="128" t="s">
        <v>3470</v>
      </c>
      <c r="C10017" s="127" t="s">
        <v>3307</v>
      </c>
      <c r="D10017" s="127">
        <v>1.54</v>
      </c>
      <c r="E10017" s="140">
        <v>1.7370000000000001</v>
      </c>
      <c r="F10017" s="127">
        <f t="shared" si="94"/>
        <v>2.67</v>
      </c>
      <c r="G10017" s="144"/>
    </row>
    <row r="10018" spans="1:7" x14ac:dyDescent="0.2">
      <c r="A10018" s="129">
        <v>2417</v>
      </c>
      <c r="B10018" s="128" t="s">
        <v>3324</v>
      </c>
      <c r="C10018" s="127" t="s">
        <v>3356</v>
      </c>
      <c r="D10018" s="127">
        <v>28.06</v>
      </c>
      <c r="E10018" s="140">
        <v>0.4</v>
      </c>
      <c r="F10018" s="127">
        <f t="shared" si="94"/>
        <v>11.22</v>
      </c>
      <c r="G10018" s="144"/>
    </row>
    <row r="10019" spans="1:7" x14ac:dyDescent="0.2">
      <c r="A10019" s="129">
        <v>1704</v>
      </c>
      <c r="B10019" s="128" t="s">
        <v>3484</v>
      </c>
      <c r="C10019" s="127" t="s">
        <v>3362</v>
      </c>
      <c r="D10019" s="127">
        <v>3794.82</v>
      </c>
      <c r="E10019" s="140">
        <v>0.21529999999999999</v>
      </c>
      <c r="F10019" s="127">
        <f t="shared" si="94"/>
        <v>817.02</v>
      </c>
      <c r="G10019" s="144"/>
    </row>
    <row r="10020" spans="1:7" x14ac:dyDescent="0.2">
      <c r="A10020" s="129">
        <v>2246</v>
      </c>
      <c r="B10020" s="128" t="s">
        <v>3322</v>
      </c>
      <c r="C10020" s="127" t="s">
        <v>3356</v>
      </c>
      <c r="D10020" s="127">
        <v>21.66</v>
      </c>
      <c r="E10020" s="140">
        <v>6.13E-2</v>
      </c>
      <c r="F10020" s="127">
        <f t="shared" si="94"/>
        <v>1.32</v>
      </c>
      <c r="G10020" s="144"/>
    </row>
    <row r="10021" spans="1:7" ht="22.5" x14ac:dyDescent="0.2">
      <c r="A10021" s="129">
        <v>1264</v>
      </c>
      <c r="B10021" s="128" t="s">
        <v>3329</v>
      </c>
      <c r="C10021" s="127" t="s">
        <v>3307</v>
      </c>
      <c r="D10021" s="127">
        <v>13.34</v>
      </c>
      <c r="E10021" s="140">
        <v>0.1</v>
      </c>
      <c r="F10021" s="127">
        <f t="shared" si="94"/>
        <v>1.33</v>
      </c>
      <c r="G10021" s="144"/>
    </row>
    <row r="10022" spans="1:7" x14ac:dyDescent="0.2">
      <c r="A10022" s="129">
        <v>2699</v>
      </c>
      <c r="B10022" s="128" t="s">
        <v>3465</v>
      </c>
      <c r="C10022" s="127" t="s">
        <v>3348</v>
      </c>
      <c r="D10022" s="127">
        <v>27.61</v>
      </c>
      <c r="E10022" s="140">
        <v>1.2410000000000001</v>
      </c>
      <c r="F10022" s="127">
        <f t="shared" si="94"/>
        <v>34.26</v>
      </c>
      <c r="G10022" s="144"/>
    </row>
    <row r="10023" spans="1:7" x14ac:dyDescent="0.2">
      <c r="A10023" s="129">
        <v>2055</v>
      </c>
      <c r="B10023" s="128" t="s">
        <v>3392</v>
      </c>
      <c r="C10023" s="127" t="s">
        <v>3348</v>
      </c>
      <c r="D10023" s="127">
        <v>29.82</v>
      </c>
      <c r="E10023" s="140">
        <v>1.1153</v>
      </c>
      <c r="F10023" s="127">
        <f t="shared" si="94"/>
        <v>33.25</v>
      </c>
      <c r="G10023" s="144"/>
    </row>
    <row r="10024" spans="1:7" x14ac:dyDescent="0.2">
      <c r="A10024" s="129">
        <v>1970</v>
      </c>
      <c r="B10024" s="128" t="s">
        <v>3395</v>
      </c>
      <c r="C10024" s="127" t="s">
        <v>3348</v>
      </c>
      <c r="D10024" s="127">
        <v>17.73</v>
      </c>
      <c r="E10024" s="140">
        <v>0.72719999999999996</v>
      </c>
      <c r="F10024" s="127">
        <f t="shared" si="94"/>
        <v>12.89</v>
      </c>
      <c r="G10024" s="144"/>
    </row>
    <row r="10025" spans="1:7" x14ac:dyDescent="0.2">
      <c r="A10025" s="311" t="s">
        <v>4125</v>
      </c>
      <c r="B10025" s="311"/>
      <c r="C10025" s="311"/>
      <c r="D10025" s="311"/>
      <c r="E10025" s="311"/>
      <c r="F10025" s="165">
        <f>SUM(F10008:F10024)</f>
        <v>1516.36</v>
      </c>
      <c r="G10025" s="144"/>
    </row>
    <row r="10026" spans="1:7" x14ac:dyDescent="0.2">
      <c r="G10026" s="144"/>
    </row>
    <row r="10027" spans="1:7" x14ac:dyDescent="0.2">
      <c r="A10027" s="312" t="s">
        <v>4124</v>
      </c>
      <c r="B10027" s="312"/>
      <c r="C10027" s="312"/>
      <c r="D10027" s="312"/>
      <c r="E10027" s="312"/>
      <c r="F10027" s="173">
        <f>F10025+G10005</f>
        <v>1679.55</v>
      </c>
      <c r="G10027" s="144"/>
    </row>
    <row r="10028" spans="1:7" x14ac:dyDescent="0.2">
      <c r="A10028" s="312" t="s">
        <v>4742</v>
      </c>
      <c r="B10028" s="312"/>
      <c r="C10028" s="312"/>
      <c r="D10028" s="312"/>
      <c r="E10028" s="313"/>
      <c r="F10028" s="180">
        <f>TRUNC('compos apresentar'!F10027*bdi!$D$19,2)</f>
        <v>341.62</v>
      </c>
      <c r="G10028" s="144"/>
    </row>
    <row r="10029" spans="1:7" x14ac:dyDescent="0.2">
      <c r="A10029" s="312" t="s">
        <v>4123</v>
      </c>
      <c r="B10029" s="312"/>
      <c r="C10029" s="312"/>
      <c r="D10029" s="312"/>
      <c r="E10029" s="312"/>
      <c r="F10029" s="179">
        <f>SUM(F10027:F10028)</f>
        <v>2021.17</v>
      </c>
      <c r="G10029" s="144"/>
    </row>
    <row r="10030" spans="1:7" x14ac:dyDescent="0.2">
      <c r="A10030" s="178"/>
      <c r="B10030" s="178"/>
      <c r="C10030" s="178"/>
      <c r="D10030" s="178"/>
      <c r="E10030" s="178"/>
      <c r="F10030" s="178"/>
      <c r="G10030" s="144"/>
    </row>
    <row r="10031" spans="1:7" x14ac:dyDescent="0.2">
      <c r="A10031" s="178"/>
      <c r="B10031" s="178"/>
      <c r="C10031" s="178"/>
      <c r="D10031" s="178"/>
      <c r="E10031" s="178"/>
      <c r="F10031" s="178"/>
      <c r="G10031" s="144"/>
    </row>
    <row r="10032" spans="1:7" ht="25.9" customHeight="1" x14ac:dyDescent="0.2">
      <c r="A10032" s="314" t="s">
        <v>5203</v>
      </c>
      <c r="B10032" s="314"/>
      <c r="C10032" s="314"/>
      <c r="D10032" s="314"/>
      <c r="E10032" s="314"/>
      <c r="F10032" s="314"/>
      <c r="G10032" s="175" t="s">
        <v>4170</v>
      </c>
    </row>
    <row r="10033" spans="1:7" x14ac:dyDescent="0.2">
      <c r="G10033" s="144"/>
    </row>
    <row r="10034" spans="1:7" ht="21" x14ac:dyDescent="0.2">
      <c r="A10034" s="175" t="s">
        <v>4118</v>
      </c>
      <c r="B10034" s="174" t="s">
        <v>4117</v>
      </c>
      <c r="C10034" s="171" t="s">
        <v>4114</v>
      </c>
      <c r="D10034" s="171" t="s">
        <v>4113</v>
      </c>
      <c r="E10034" s="171" t="s">
        <v>4112</v>
      </c>
      <c r="F10034" s="182" t="s">
        <v>4116</v>
      </c>
      <c r="G10034" s="181" t="s">
        <v>4115</v>
      </c>
    </row>
    <row r="10035" spans="1:7" x14ac:dyDescent="0.2">
      <c r="A10035" s="162">
        <v>8</v>
      </c>
      <c r="B10035" s="128" t="s">
        <v>4141</v>
      </c>
      <c r="C10035" s="152">
        <v>5.65</v>
      </c>
      <c r="D10035" s="152">
        <v>12.31</v>
      </c>
      <c r="E10035" s="83">
        <v>117.99</v>
      </c>
      <c r="F10035" s="127">
        <v>0.03</v>
      </c>
      <c r="G10035" s="161">
        <f>TRUNC(F10035*D10035,2)</f>
        <v>0.36</v>
      </c>
    </row>
    <row r="10036" spans="1:7" x14ac:dyDescent="0.2">
      <c r="A10036" s="149">
        <v>12</v>
      </c>
      <c r="B10036" s="138" t="s">
        <v>4213</v>
      </c>
      <c r="C10036" s="152">
        <v>8.56</v>
      </c>
      <c r="D10036" s="152">
        <v>18.649999999999999</v>
      </c>
      <c r="E10036" s="83">
        <v>117.99</v>
      </c>
      <c r="F10036" s="137">
        <v>3.0099999999999998E-2</v>
      </c>
      <c r="G10036" s="161">
        <f>TRUNC(F10036*D10036,2)</f>
        <v>0.56000000000000005</v>
      </c>
    </row>
    <row r="10037" spans="1:7" x14ac:dyDescent="0.2">
      <c r="A10037" s="311" t="s">
        <v>4138</v>
      </c>
      <c r="B10037" s="311"/>
      <c r="C10037" s="311"/>
      <c r="D10037" s="311"/>
      <c r="E10037" s="311"/>
      <c r="F10037" s="311"/>
      <c r="G10037" s="155">
        <f>SUM(G10035:G10036)</f>
        <v>0.92</v>
      </c>
    </row>
    <row r="10038" spans="1:7" x14ac:dyDescent="0.2">
      <c r="G10038" s="144"/>
    </row>
    <row r="10039" spans="1:7" ht="21" x14ac:dyDescent="0.2">
      <c r="A10039" s="175" t="s">
        <v>4118</v>
      </c>
      <c r="B10039" s="174" t="s">
        <v>4130</v>
      </c>
      <c r="C10039" s="171" t="s">
        <v>4129</v>
      </c>
      <c r="D10039" s="171" t="s">
        <v>4128</v>
      </c>
      <c r="E10039" s="171" t="s">
        <v>4116</v>
      </c>
      <c r="F10039" s="173" t="s">
        <v>4127</v>
      </c>
      <c r="G10039" s="144"/>
    </row>
    <row r="10040" spans="1:7" x14ac:dyDescent="0.2">
      <c r="A10040" s="129">
        <v>3446</v>
      </c>
      <c r="B10040" s="128" t="s">
        <v>436</v>
      </c>
      <c r="C10040" s="127" t="s">
        <v>3287</v>
      </c>
      <c r="D10040" s="127">
        <v>3.57</v>
      </c>
      <c r="E10040" s="127" t="s">
        <v>3616</v>
      </c>
      <c r="F10040" s="127">
        <f>TRUNC(E10040*D10040,2)</f>
        <v>3.57</v>
      </c>
      <c r="G10040" s="144"/>
    </row>
    <row r="10041" spans="1:7" x14ac:dyDescent="0.2">
      <c r="A10041" s="311" t="s">
        <v>4125</v>
      </c>
      <c r="B10041" s="311"/>
      <c r="C10041" s="311"/>
      <c r="D10041" s="311"/>
      <c r="E10041" s="311"/>
      <c r="F10041" s="165">
        <f>F10040</f>
        <v>3.57</v>
      </c>
      <c r="G10041" s="144"/>
    </row>
    <row r="10042" spans="1:7" x14ac:dyDescent="0.2">
      <c r="G10042" s="144"/>
    </row>
    <row r="10043" spans="1:7" x14ac:dyDescent="0.2">
      <c r="A10043" s="312" t="s">
        <v>4124</v>
      </c>
      <c r="B10043" s="312"/>
      <c r="C10043" s="312"/>
      <c r="D10043" s="312"/>
      <c r="E10043" s="312"/>
      <c r="F10043" s="173">
        <f>F10041+G10037</f>
        <v>4.49</v>
      </c>
      <c r="G10043" s="144"/>
    </row>
    <row r="10044" spans="1:7" ht="12.75" customHeight="1" x14ac:dyDescent="0.2">
      <c r="A10044" s="312" t="s">
        <v>4742</v>
      </c>
      <c r="B10044" s="312"/>
      <c r="C10044" s="312"/>
      <c r="D10044" s="312"/>
      <c r="E10044" s="313"/>
      <c r="F10044" s="180">
        <f>TRUNC('compos apresentar'!F10043*bdi!$D$19,2)</f>
        <v>0.91</v>
      </c>
      <c r="G10044" s="144"/>
    </row>
    <row r="10045" spans="1:7" x14ac:dyDescent="0.2">
      <c r="A10045" s="312" t="s">
        <v>4123</v>
      </c>
      <c r="B10045" s="312"/>
      <c r="C10045" s="312"/>
      <c r="D10045" s="312"/>
      <c r="E10045" s="312"/>
      <c r="F10045" s="179">
        <f>SUM(F10043:F10044)</f>
        <v>5.4</v>
      </c>
      <c r="G10045" s="144"/>
    </row>
    <row r="10046" spans="1:7" x14ac:dyDescent="0.2">
      <c r="A10046" s="178"/>
      <c r="B10046" s="178"/>
      <c r="C10046" s="178"/>
      <c r="D10046" s="178"/>
      <c r="E10046" s="178"/>
      <c r="F10046" s="178"/>
      <c r="G10046" s="144"/>
    </row>
    <row r="10047" spans="1:7" ht="21" x14ac:dyDescent="0.2">
      <c r="A10047" s="314" t="s">
        <v>4266</v>
      </c>
      <c r="B10047" s="314"/>
      <c r="C10047" s="314"/>
      <c r="D10047" s="314"/>
      <c r="E10047" s="314"/>
      <c r="F10047" s="314"/>
      <c r="G10047" s="175" t="s">
        <v>4170</v>
      </c>
    </row>
    <row r="10048" spans="1:7" x14ac:dyDescent="0.2">
      <c r="G10048" s="144"/>
    </row>
    <row r="10049" spans="1:7" ht="21" x14ac:dyDescent="0.2">
      <c r="A10049" s="175" t="s">
        <v>4118</v>
      </c>
      <c r="B10049" s="174" t="s">
        <v>4117</v>
      </c>
      <c r="C10049" s="171" t="s">
        <v>4114</v>
      </c>
      <c r="D10049" s="171" t="s">
        <v>4113</v>
      </c>
      <c r="E10049" s="171" t="s">
        <v>4112</v>
      </c>
      <c r="F10049" s="182" t="s">
        <v>4116</v>
      </c>
      <c r="G10049" s="181" t="s">
        <v>4115</v>
      </c>
    </row>
    <row r="10050" spans="1:7" x14ac:dyDescent="0.2">
      <c r="A10050" s="162">
        <v>8</v>
      </c>
      <c r="B10050" s="128" t="s">
        <v>4141</v>
      </c>
      <c r="C10050" s="152">
        <v>5.65</v>
      </c>
      <c r="D10050" s="152">
        <v>12.31</v>
      </c>
      <c r="E10050" s="83">
        <v>117.99</v>
      </c>
      <c r="F10050" s="129">
        <v>3.1E-2</v>
      </c>
      <c r="G10050" s="161">
        <f>TRUNC(F10050*D10050,2)</f>
        <v>0.38</v>
      </c>
    </row>
    <row r="10051" spans="1:7" x14ac:dyDescent="0.2">
      <c r="A10051" s="149">
        <v>12</v>
      </c>
      <c r="B10051" s="138" t="s">
        <v>4213</v>
      </c>
      <c r="C10051" s="152">
        <v>8.56</v>
      </c>
      <c r="D10051" s="152">
        <v>18.649999999999999</v>
      </c>
      <c r="E10051" s="83">
        <v>117.99</v>
      </c>
      <c r="F10051" s="139">
        <v>0.03</v>
      </c>
      <c r="G10051" s="161">
        <f>TRUNC(F10051*D10051,2)</f>
        <v>0.55000000000000004</v>
      </c>
    </row>
    <row r="10052" spans="1:7" x14ac:dyDescent="0.2">
      <c r="A10052" s="311" t="s">
        <v>4138</v>
      </c>
      <c r="B10052" s="311"/>
      <c r="C10052" s="311"/>
      <c r="D10052" s="311"/>
      <c r="E10052" s="311"/>
      <c r="F10052" s="311"/>
      <c r="G10052" s="155">
        <f>SUM(G10050:G10051)</f>
        <v>0.93</v>
      </c>
    </row>
    <row r="10053" spans="1:7" x14ac:dyDescent="0.2">
      <c r="G10053" s="144"/>
    </row>
    <row r="10054" spans="1:7" ht="21" x14ac:dyDescent="0.2">
      <c r="A10054" s="175" t="s">
        <v>4118</v>
      </c>
      <c r="B10054" s="174" t="s">
        <v>4130</v>
      </c>
      <c r="C10054" s="171" t="s">
        <v>4129</v>
      </c>
      <c r="D10054" s="171" t="s">
        <v>4128</v>
      </c>
      <c r="E10054" s="171" t="s">
        <v>4116</v>
      </c>
      <c r="F10054" s="173" t="s">
        <v>4127</v>
      </c>
      <c r="G10054" s="144"/>
    </row>
    <row r="10055" spans="1:7" ht="22.5" x14ac:dyDescent="0.2">
      <c r="A10055" s="129">
        <v>3975</v>
      </c>
      <c r="B10055" s="128" t="s">
        <v>3725</v>
      </c>
      <c r="C10055" s="127" t="s">
        <v>3287</v>
      </c>
      <c r="D10055" s="127">
        <v>2.92</v>
      </c>
      <c r="E10055" s="127">
        <v>1</v>
      </c>
      <c r="F10055" s="127">
        <f>TRUNC(E10055*D10055,2)</f>
        <v>2.92</v>
      </c>
      <c r="G10055" s="144"/>
    </row>
    <row r="10056" spans="1:7" x14ac:dyDescent="0.2">
      <c r="A10056" s="311" t="s">
        <v>4125</v>
      </c>
      <c r="B10056" s="311"/>
      <c r="C10056" s="311"/>
      <c r="D10056" s="311"/>
      <c r="E10056" s="311"/>
      <c r="F10056" s="165">
        <f>SUM(F10055)</f>
        <v>2.92</v>
      </c>
      <c r="G10056" s="144"/>
    </row>
    <row r="10057" spans="1:7" ht="12.75" customHeight="1" x14ac:dyDescent="0.2">
      <c r="G10057" s="144"/>
    </row>
    <row r="10058" spans="1:7" x14ac:dyDescent="0.2">
      <c r="A10058" s="312" t="s">
        <v>4124</v>
      </c>
      <c r="B10058" s="312"/>
      <c r="C10058" s="312"/>
      <c r="D10058" s="312"/>
      <c r="E10058" s="312"/>
      <c r="F10058" s="173">
        <f>F10056+G10052</f>
        <v>3.85</v>
      </c>
      <c r="G10058" s="144"/>
    </row>
    <row r="10059" spans="1:7" ht="12.75" customHeight="1" x14ac:dyDescent="0.2">
      <c r="A10059" s="312" t="s">
        <v>4742</v>
      </c>
      <c r="B10059" s="312"/>
      <c r="C10059" s="312"/>
      <c r="D10059" s="312"/>
      <c r="E10059" s="313"/>
      <c r="F10059" s="180">
        <f>TRUNC('compos apresentar'!F10058*bdi!$D$19,2)</f>
        <v>0.78</v>
      </c>
      <c r="G10059" s="144"/>
    </row>
    <row r="10060" spans="1:7" x14ac:dyDescent="0.2">
      <c r="A10060" s="312" t="s">
        <v>4123</v>
      </c>
      <c r="B10060" s="312"/>
      <c r="C10060" s="312"/>
      <c r="D10060" s="312"/>
      <c r="E10060" s="312"/>
      <c r="F10060" s="179">
        <f>SUM(F10058:F10059)</f>
        <v>4.63</v>
      </c>
      <c r="G10060" s="144"/>
    </row>
    <row r="10061" spans="1:7" x14ac:dyDescent="0.2">
      <c r="G10061" s="144"/>
    </row>
    <row r="10062" spans="1:7" ht="21" x14ac:dyDescent="0.2">
      <c r="A10062" s="191" t="s">
        <v>2326</v>
      </c>
      <c r="B10062" s="315" t="s">
        <v>4265</v>
      </c>
      <c r="C10062" s="315"/>
      <c r="D10062" s="315"/>
      <c r="E10062" s="315"/>
      <c r="F10062" s="315"/>
      <c r="G10062" s="183" t="s">
        <v>230</v>
      </c>
    </row>
    <row r="10063" spans="1:7" x14ac:dyDescent="0.2">
      <c r="G10063" s="144"/>
    </row>
    <row r="10064" spans="1:7" ht="21" x14ac:dyDescent="0.2">
      <c r="A10064" s="175" t="s">
        <v>4118</v>
      </c>
      <c r="B10064" s="174" t="s">
        <v>4117</v>
      </c>
      <c r="C10064" s="171" t="s">
        <v>4114</v>
      </c>
      <c r="D10064" s="171" t="s">
        <v>4113</v>
      </c>
      <c r="E10064" s="171" t="s">
        <v>4112</v>
      </c>
      <c r="F10064" s="182" t="s">
        <v>4116</v>
      </c>
      <c r="G10064" s="181" t="s">
        <v>4115</v>
      </c>
    </row>
    <row r="10065" spans="1:7" x14ac:dyDescent="0.2">
      <c r="A10065" s="162">
        <v>8</v>
      </c>
      <c r="B10065" s="128" t="s">
        <v>4141</v>
      </c>
      <c r="C10065" s="152">
        <v>5.65</v>
      </c>
      <c r="D10065" s="152">
        <v>12.31</v>
      </c>
      <c r="E10065" s="83">
        <v>117.99</v>
      </c>
      <c r="F10065" s="141">
        <v>0.96799999999999997</v>
      </c>
      <c r="G10065" s="161">
        <f>TRUNC(F10065*D10065,2)</f>
        <v>11.91</v>
      </c>
    </row>
    <row r="10066" spans="1:7" x14ac:dyDescent="0.2">
      <c r="A10066" s="311" t="s">
        <v>4138</v>
      </c>
      <c r="B10066" s="311"/>
      <c r="C10066" s="311"/>
      <c r="D10066" s="311"/>
      <c r="E10066" s="311"/>
      <c r="F10066" s="311"/>
      <c r="G10066" s="155">
        <f>G10065</f>
        <v>11.91</v>
      </c>
    </row>
    <row r="10067" spans="1:7" x14ac:dyDescent="0.2">
      <c r="G10067" s="144"/>
    </row>
    <row r="10068" spans="1:7" ht="21" x14ac:dyDescent="0.2">
      <c r="A10068" s="175" t="s">
        <v>4118</v>
      </c>
      <c r="B10068" s="174" t="s">
        <v>4130</v>
      </c>
      <c r="C10068" s="171" t="s">
        <v>4129</v>
      </c>
      <c r="D10068" s="171" t="s">
        <v>4128</v>
      </c>
      <c r="E10068" s="171" t="s">
        <v>4116</v>
      </c>
      <c r="F10068" s="173" t="s">
        <v>4127</v>
      </c>
      <c r="G10068" s="144"/>
    </row>
    <row r="10069" spans="1:7" ht="33.75" x14ac:dyDescent="0.2">
      <c r="A10069" s="143">
        <v>11315</v>
      </c>
      <c r="B10069" s="131" t="s">
        <v>3721</v>
      </c>
      <c r="C10069" s="130" t="s">
        <v>230</v>
      </c>
      <c r="D10069" s="141">
        <v>125.75</v>
      </c>
      <c r="E10069" s="127">
        <v>0.99790000000000001</v>
      </c>
      <c r="F10069" s="127">
        <f>TRUNC(E10069*D10069,2)</f>
        <v>125.48</v>
      </c>
      <c r="G10069" s="144"/>
    </row>
    <row r="10070" spans="1:7" x14ac:dyDescent="0.2">
      <c r="A10070" s="311" t="s">
        <v>4125</v>
      </c>
      <c r="B10070" s="311"/>
      <c r="C10070" s="311"/>
      <c r="D10070" s="311"/>
      <c r="E10070" s="311"/>
      <c r="F10070" s="165">
        <f>F10069</f>
        <v>125.48</v>
      </c>
      <c r="G10070" s="144"/>
    </row>
    <row r="10071" spans="1:7" x14ac:dyDescent="0.2">
      <c r="G10071" s="144"/>
    </row>
    <row r="10072" spans="1:7" x14ac:dyDescent="0.2">
      <c r="A10072" s="312" t="s">
        <v>4124</v>
      </c>
      <c r="B10072" s="312"/>
      <c r="C10072" s="312"/>
      <c r="D10072" s="312"/>
      <c r="E10072" s="312"/>
      <c r="F10072" s="173">
        <f>F10070+G10066</f>
        <v>137.39000000000001</v>
      </c>
      <c r="G10072" s="144"/>
    </row>
    <row r="10073" spans="1:7" ht="12.75" customHeight="1" x14ac:dyDescent="0.2">
      <c r="A10073" s="312" t="s">
        <v>4742</v>
      </c>
      <c r="B10073" s="312"/>
      <c r="C10073" s="312"/>
      <c r="D10073" s="312"/>
      <c r="E10073" s="313"/>
      <c r="F10073" s="180">
        <f>TRUNC('compos apresentar'!F10072*bdi!$D$19,2)</f>
        <v>27.94</v>
      </c>
      <c r="G10073" s="144"/>
    </row>
    <row r="10074" spans="1:7" x14ac:dyDescent="0.2">
      <c r="A10074" s="312" t="s">
        <v>4123</v>
      </c>
      <c r="B10074" s="312"/>
      <c r="C10074" s="312"/>
      <c r="D10074" s="312"/>
      <c r="E10074" s="312"/>
      <c r="F10074" s="179">
        <f>SUM(F10072:F10073)</f>
        <v>165.33</v>
      </c>
      <c r="G10074" s="144"/>
    </row>
    <row r="10075" spans="1:7" x14ac:dyDescent="0.2">
      <c r="G10075" s="144"/>
    </row>
    <row r="10076" spans="1:7" x14ac:dyDescent="0.2">
      <c r="G10076" s="144"/>
    </row>
    <row r="10077" spans="1:7" ht="21" x14ac:dyDescent="0.2">
      <c r="A10077" s="196" t="s">
        <v>2178</v>
      </c>
      <c r="B10077" s="315" t="s">
        <v>2179</v>
      </c>
      <c r="C10077" s="315"/>
      <c r="D10077" s="315"/>
      <c r="E10077" s="315"/>
      <c r="F10077" s="315"/>
      <c r="G10077" s="183" t="s">
        <v>236</v>
      </c>
    </row>
    <row r="10078" spans="1:7" x14ac:dyDescent="0.2">
      <c r="G10078" s="144"/>
    </row>
    <row r="10079" spans="1:7" ht="21" x14ac:dyDescent="0.2">
      <c r="A10079" s="175" t="s">
        <v>4118</v>
      </c>
      <c r="B10079" s="174" t="s">
        <v>4117</v>
      </c>
      <c r="C10079" s="171" t="s">
        <v>4114</v>
      </c>
      <c r="D10079" s="171" t="s">
        <v>4113</v>
      </c>
      <c r="E10079" s="171" t="s">
        <v>4112</v>
      </c>
      <c r="F10079" s="182" t="s">
        <v>4116</v>
      </c>
      <c r="G10079" s="181" t="s">
        <v>4115</v>
      </c>
    </row>
    <row r="10080" spans="1:7" x14ac:dyDescent="0.2">
      <c r="A10080" s="170">
        <v>5</v>
      </c>
      <c r="B10080" s="131" t="s">
        <v>3745</v>
      </c>
      <c r="C10080" s="148">
        <v>5.12</v>
      </c>
      <c r="D10080" s="148">
        <v>11.16</v>
      </c>
      <c r="E10080" s="83">
        <v>117.99</v>
      </c>
      <c r="F10080" s="141">
        <v>0.79300000000000004</v>
      </c>
      <c r="G10080" s="161">
        <f>TRUNC(F10080*D10080,2)</f>
        <v>8.84</v>
      </c>
    </row>
    <row r="10081" spans="1:7" x14ac:dyDescent="0.2">
      <c r="A10081" s="149">
        <v>25</v>
      </c>
      <c r="B10081" s="138" t="s">
        <v>4139</v>
      </c>
      <c r="C10081" s="148">
        <v>8.69</v>
      </c>
      <c r="D10081" s="148">
        <v>18.940000000000001</v>
      </c>
      <c r="E10081" s="83">
        <v>117.99</v>
      </c>
      <c r="F10081" s="153">
        <v>0.3</v>
      </c>
      <c r="G10081" s="161">
        <f>TRUNC(F10081*D10081,2)</f>
        <v>5.68</v>
      </c>
    </row>
    <row r="10082" spans="1:7" x14ac:dyDescent="0.2">
      <c r="A10082" s="169">
        <v>8</v>
      </c>
      <c r="B10082" s="134" t="s">
        <v>4093</v>
      </c>
      <c r="C10082" s="152">
        <v>5.65</v>
      </c>
      <c r="D10082" s="152">
        <v>12.31</v>
      </c>
      <c r="E10082" s="83">
        <v>117.99</v>
      </c>
      <c r="F10082" s="153">
        <v>0.37</v>
      </c>
      <c r="G10082" s="161">
        <f>TRUNC(F10082*D10082,2)</f>
        <v>4.55</v>
      </c>
    </row>
    <row r="10083" spans="1:7" ht="12.75" customHeight="1" x14ac:dyDescent="0.2">
      <c r="A10083" s="169">
        <v>6</v>
      </c>
      <c r="B10083" s="134" t="s">
        <v>4076</v>
      </c>
      <c r="C10083" s="152">
        <v>8.56</v>
      </c>
      <c r="D10083" s="152">
        <v>18.649999999999999</v>
      </c>
      <c r="E10083" s="83">
        <v>117.99</v>
      </c>
      <c r="F10083" s="153">
        <v>0.46</v>
      </c>
      <c r="G10083" s="161">
        <f>TRUNC(F10083*D10083,2)</f>
        <v>8.57</v>
      </c>
    </row>
    <row r="10084" spans="1:7" x14ac:dyDescent="0.2">
      <c r="A10084" s="169">
        <v>10</v>
      </c>
      <c r="B10084" s="134" t="s">
        <v>4020</v>
      </c>
      <c r="C10084" s="148">
        <v>8.56</v>
      </c>
      <c r="D10084" s="148">
        <v>18.649999999999999</v>
      </c>
      <c r="E10084" s="83">
        <v>117.99</v>
      </c>
      <c r="F10084" s="153">
        <v>7.0000000000000007E-2</v>
      </c>
      <c r="G10084" s="161">
        <f>TRUNC(F10084*D10084,2)</f>
        <v>1.3</v>
      </c>
    </row>
    <row r="10085" spans="1:7" x14ac:dyDescent="0.2">
      <c r="A10085" s="311" t="s">
        <v>4138</v>
      </c>
      <c r="B10085" s="311"/>
      <c r="C10085" s="311"/>
      <c r="D10085" s="311"/>
      <c r="E10085" s="311"/>
      <c r="F10085" s="311"/>
      <c r="G10085" s="155">
        <f>SUM(G10080:G10084)</f>
        <v>28.94</v>
      </c>
    </row>
    <row r="10086" spans="1:7" x14ac:dyDescent="0.2">
      <c r="G10086" s="144"/>
    </row>
    <row r="10087" spans="1:7" ht="21" x14ac:dyDescent="0.2">
      <c r="A10087" s="175" t="s">
        <v>4118</v>
      </c>
      <c r="B10087" s="174" t="s">
        <v>4130</v>
      </c>
      <c r="C10087" s="171" t="s">
        <v>4129</v>
      </c>
      <c r="D10087" s="171" t="s">
        <v>4128</v>
      </c>
      <c r="E10087" s="171" t="s">
        <v>4116</v>
      </c>
      <c r="F10087" s="173" t="s">
        <v>4127</v>
      </c>
      <c r="G10087" s="144"/>
    </row>
    <row r="10088" spans="1:7" x14ac:dyDescent="0.2">
      <c r="A10088" s="143">
        <v>2804</v>
      </c>
      <c r="B10088" s="131" t="s">
        <v>3378</v>
      </c>
      <c r="C10088" s="130" t="s">
        <v>3362</v>
      </c>
      <c r="D10088" s="127">
        <v>145.30000000000001</v>
      </c>
      <c r="E10088" s="141">
        <v>0.04</v>
      </c>
      <c r="F10088" s="127">
        <f t="shared" ref="F10088:F10095" si="95">TRUNC(E10088*D10088,2)</f>
        <v>5.81</v>
      </c>
      <c r="G10088" s="144"/>
    </row>
    <row r="10089" spans="1:7" x14ac:dyDescent="0.2">
      <c r="A10089" s="142">
        <v>1696</v>
      </c>
      <c r="B10089" s="134" t="s">
        <v>3997</v>
      </c>
      <c r="C10089" s="133" t="s">
        <v>3353</v>
      </c>
      <c r="D10089" s="137">
        <v>34.520000000000003</v>
      </c>
      <c r="E10089" s="153">
        <v>0.28129999999999999</v>
      </c>
      <c r="F10089" s="127">
        <f t="shared" si="95"/>
        <v>9.7100000000000009</v>
      </c>
      <c r="G10089" s="144"/>
    </row>
    <row r="10090" spans="1:7" x14ac:dyDescent="0.2">
      <c r="A10090" s="142">
        <v>1215</v>
      </c>
      <c r="B10090" s="134" t="s">
        <v>4003</v>
      </c>
      <c r="C10090" s="133" t="s">
        <v>3356</v>
      </c>
      <c r="D10090" s="137">
        <v>0.54</v>
      </c>
      <c r="E10090" s="153">
        <v>16.2</v>
      </c>
      <c r="F10090" s="127">
        <f t="shared" si="95"/>
        <v>8.74</v>
      </c>
      <c r="G10090" s="144"/>
    </row>
    <row r="10091" spans="1:7" x14ac:dyDescent="0.2">
      <c r="A10091" s="142">
        <v>2448</v>
      </c>
      <c r="B10091" s="134" t="s">
        <v>4103</v>
      </c>
      <c r="C10091" s="133" t="s">
        <v>3356</v>
      </c>
      <c r="D10091" s="127">
        <v>9.5299999999999994</v>
      </c>
      <c r="E10091" s="153">
        <v>5.27</v>
      </c>
      <c r="F10091" s="127">
        <f t="shared" si="95"/>
        <v>50.22</v>
      </c>
      <c r="G10091" s="144"/>
    </row>
    <row r="10092" spans="1:7" x14ac:dyDescent="0.2">
      <c r="A10092" s="147">
        <v>102</v>
      </c>
      <c r="B10092" s="134" t="s">
        <v>4084</v>
      </c>
      <c r="C10092" s="133" t="s">
        <v>3356</v>
      </c>
      <c r="D10092" s="137">
        <v>21.18</v>
      </c>
      <c r="E10092" s="153">
        <v>0.09</v>
      </c>
      <c r="F10092" s="127">
        <f t="shared" si="95"/>
        <v>1.9</v>
      </c>
      <c r="G10092" s="144"/>
    </row>
    <row r="10093" spans="1:7" x14ac:dyDescent="0.2">
      <c r="A10093" s="142">
        <v>2386</v>
      </c>
      <c r="B10093" s="134" t="s">
        <v>4060</v>
      </c>
      <c r="C10093" s="133" t="s">
        <v>3362</v>
      </c>
      <c r="D10093" s="137">
        <v>114.18</v>
      </c>
      <c r="E10093" s="153">
        <v>0.04</v>
      </c>
      <c r="F10093" s="127">
        <f t="shared" si="95"/>
        <v>4.5599999999999996</v>
      </c>
      <c r="G10093" s="144"/>
    </row>
    <row r="10094" spans="1:7" x14ac:dyDescent="0.2">
      <c r="A10094" s="142">
        <v>2023</v>
      </c>
      <c r="B10094" s="134" t="s">
        <v>3726</v>
      </c>
      <c r="C10094" s="133" t="s">
        <v>3384</v>
      </c>
      <c r="D10094" s="137">
        <v>12.28</v>
      </c>
      <c r="E10094" s="153">
        <v>0.254</v>
      </c>
      <c r="F10094" s="127">
        <f t="shared" si="95"/>
        <v>3.11</v>
      </c>
      <c r="G10094" s="144"/>
    </row>
    <row r="10095" spans="1:7" x14ac:dyDescent="0.2">
      <c r="A10095" s="142">
        <v>1861</v>
      </c>
      <c r="B10095" s="134" t="s">
        <v>3386</v>
      </c>
      <c r="C10095" s="133" t="s">
        <v>3356</v>
      </c>
      <c r="D10095" s="137">
        <v>21.09</v>
      </c>
      <c r="E10095" s="153">
        <v>1.4E-2</v>
      </c>
      <c r="F10095" s="127">
        <f t="shared" si="95"/>
        <v>0.28999999999999998</v>
      </c>
      <c r="G10095" s="144"/>
    </row>
    <row r="10096" spans="1:7" x14ac:dyDescent="0.2">
      <c r="A10096" s="311" t="s">
        <v>4125</v>
      </c>
      <c r="B10096" s="311"/>
      <c r="C10096" s="311"/>
      <c r="D10096" s="311"/>
      <c r="E10096" s="311"/>
      <c r="F10096" s="165">
        <f>SUM(F10088:F10095)</f>
        <v>84.34</v>
      </c>
      <c r="G10096" s="144"/>
    </row>
    <row r="10097" spans="1:7" x14ac:dyDescent="0.2">
      <c r="G10097" s="144"/>
    </row>
    <row r="10098" spans="1:7" x14ac:dyDescent="0.2">
      <c r="A10098" s="312" t="s">
        <v>4124</v>
      </c>
      <c r="B10098" s="312"/>
      <c r="C10098" s="312"/>
      <c r="D10098" s="312"/>
      <c r="E10098" s="312"/>
      <c r="F10098" s="173">
        <f>F10096+G10085</f>
        <v>113.28</v>
      </c>
      <c r="G10098" s="144"/>
    </row>
    <row r="10099" spans="1:7" ht="12.75" customHeight="1" x14ac:dyDescent="0.2">
      <c r="A10099" s="312" t="s">
        <v>4742</v>
      </c>
      <c r="B10099" s="312"/>
      <c r="C10099" s="312"/>
      <c r="D10099" s="312"/>
      <c r="E10099" s="313"/>
      <c r="F10099" s="180">
        <f>TRUNC('compos apresentar'!F10098*bdi!$D$19,2)</f>
        <v>23.04</v>
      </c>
      <c r="G10099" s="144"/>
    </row>
    <row r="10100" spans="1:7" x14ac:dyDescent="0.2">
      <c r="A10100" s="312" t="s">
        <v>4123</v>
      </c>
      <c r="B10100" s="312"/>
      <c r="C10100" s="312"/>
      <c r="D10100" s="312"/>
      <c r="E10100" s="312"/>
      <c r="F10100" s="179">
        <f>SUM(F10098:F10099)</f>
        <v>136.32</v>
      </c>
      <c r="G10100" s="144"/>
    </row>
    <row r="10101" spans="1:7" x14ac:dyDescent="0.2">
      <c r="G10101" s="144"/>
    </row>
    <row r="10102" spans="1:7" x14ac:dyDescent="0.2">
      <c r="G10102" s="144"/>
    </row>
    <row r="10103" spans="1:7" ht="21.6" customHeight="1" x14ac:dyDescent="0.2">
      <c r="A10103" s="314" t="s">
        <v>4264</v>
      </c>
      <c r="B10103" s="314"/>
      <c r="C10103" s="314"/>
      <c r="D10103" s="314"/>
      <c r="E10103" s="314"/>
      <c r="F10103" s="314"/>
      <c r="G10103" s="175" t="s">
        <v>4155</v>
      </c>
    </row>
    <row r="10104" spans="1:7" x14ac:dyDescent="0.2">
      <c r="G10104" s="144"/>
    </row>
    <row r="10105" spans="1:7" ht="21" x14ac:dyDescent="0.2">
      <c r="A10105" s="175" t="s">
        <v>4118</v>
      </c>
      <c r="B10105" s="174" t="s">
        <v>4117</v>
      </c>
      <c r="C10105" s="171" t="s">
        <v>4114</v>
      </c>
      <c r="D10105" s="171" t="s">
        <v>4113</v>
      </c>
      <c r="E10105" s="171" t="s">
        <v>4112</v>
      </c>
      <c r="F10105" s="182" t="s">
        <v>4116</v>
      </c>
      <c r="G10105" s="181" t="s">
        <v>4115</v>
      </c>
    </row>
    <row r="10106" spans="1:7" x14ac:dyDescent="0.2">
      <c r="A10106" s="162">
        <v>32</v>
      </c>
      <c r="B10106" s="128" t="s">
        <v>3807</v>
      </c>
      <c r="C10106" s="148">
        <v>6.14</v>
      </c>
      <c r="D10106" s="148">
        <v>13.38</v>
      </c>
      <c r="E10106" s="83">
        <v>117.99</v>
      </c>
      <c r="F10106" s="127">
        <v>2.64E-2</v>
      </c>
      <c r="G10106" s="161">
        <f t="shared" ref="G10106:G10111" si="96">TRUNC(F10106*D10106,2)</f>
        <v>0.35</v>
      </c>
    </row>
    <row r="10107" spans="1:7" x14ac:dyDescent="0.2">
      <c r="A10107" s="149">
        <v>25</v>
      </c>
      <c r="B10107" s="138" t="s">
        <v>4139</v>
      </c>
      <c r="C10107" s="148">
        <v>8.69</v>
      </c>
      <c r="D10107" s="148">
        <v>18.940000000000001</v>
      </c>
      <c r="E10107" s="83">
        <v>117.99</v>
      </c>
      <c r="F10107" s="137">
        <v>2.64E-2</v>
      </c>
      <c r="G10107" s="161">
        <f t="shared" si="96"/>
        <v>0.5</v>
      </c>
    </row>
    <row r="10108" spans="1:7" x14ac:dyDescent="0.2">
      <c r="A10108" s="149">
        <v>5</v>
      </c>
      <c r="B10108" s="138" t="s">
        <v>4140</v>
      </c>
      <c r="C10108" s="148">
        <v>5.12</v>
      </c>
      <c r="D10108" s="148">
        <v>11.16</v>
      </c>
      <c r="E10108" s="83">
        <v>117.99</v>
      </c>
      <c r="F10108" s="137">
        <v>0.28899999999999998</v>
      </c>
      <c r="G10108" s="161">
        <f t="shared" si="96"/>
        <v>3.22</v>
      </c>
    </row>
    <row r="10109" spans="1:7" x14ac:dyDescent="0.2">
      <c r="A10109" s="149">
        <v>6</v>
      </c>
      <c r="B10109" s="138" t="s">
        <v>4142</v>
      </c>
      <c r="C10109" s="152">
        <v>8.56</v>
      </c>
      <c r="D10109" s="152">
        <v>18.649999999999999</v>
      </c>
      <c r="E10109" s="83">
        <v>117.99</v>
      </c>
      <c r="F10109" s="137">
        <v>0.2218</v>
      </c>
      <c r="G10109" s="161">
        <f t="shared" si="96"/>
        <v>4.13</v>
      </c>
    </row>
    <row r="10110" spans="1:7" x14ac:dyDescent="0.2">
      <c r="A10110" s="149">
        <v>10</v>
      </c>
      <c r="B10110" s="138" t="s">
        <v>4143</v>
      </c>
      <c r="C10110" s="148">
        <v>8.56</v>
      </c>
      <c r="D10110" s="148">
        <v>18.649999999999999</v>
      </c>
      <c r="E10110" s="83">
        <v>117.99</v>
      </c>
      <c r="F10110" s="137">
        <v>5.3800000000000001E-2</v>
      </c>
      <c r="G10110" s="161">
        <f t="shared" si="96"/>
        <v>1</v>
      </c>
    </row>
    <row r="10111" spans="1:7" x14ac:dyDescent="0.2">
      <c r="A10111" s="149">
        <v>8</v>
      </c>
      <c r="B10111" s="138" t="s">
        <v>4141</v>
      </c>
      <c r="C10111" s="152">
        <v>5.65</v>
      </c>
      <c r="D10111" s="152">
        <v>12.31</v>
      </c>
      <c r="E10111" s="83">
        <v>117.99</v>
      </c>
      <c r="F10111" s="137">
        <v>0.27700000000000002</v>
      </c>
      <c r="G10111" s="161">
        <f t="shared" si="96"/>
        <v>3.4</v>
      </c>
    </row>
    <row r="10112" spans="1:7" ht="12.75" customHeight="1" x14ac:dyDescent="0.2">
      <c r="A10112" s="311" t="s">
        <v>4138</v>
      </c>
      <c r="B10112" s="311"/>
      <c r="C10112" s="311"/>
      <c r="D10112" s="311"/>
      <c r="E10112" s="311"/>
      <c r="F10112" s="311"/>
      <c r="G10112" s="155">
        <f>SUM(G10106:G10111)</f>
        <v>12.6</v>
      </c>
    </row>
    <row r="10113" spans="1:7" x14ac:dyDescent="0.2">
      <c r="G10113" s="144"/>
    </row>
    <row r="10114" spans="1:7" ht="21" x14ac:dyDescent="0.2">
      <c r="A10114" s="175" t="s">
        <v>4118</v>
      </c>
      <c r="B10114" s="174" t="s">
        <v>4130</v>
      </c>
      <c r="C10114" s="171" t="s">
        <v>4129</v>
      </c>
      <c r="D10114" s="171" t="s">
        <v>4128</v>
      </c>
      <c r="E10114" s="171" t="s">
        <v>4116</v>
      </c>
      <c r="F10114" s="173" t="s">
        <v>4127</v>
      </c>
      <c r="G10114" s="144"/>
    </row>
    <row r="10115" spans="1:7" x14ac:dyDescent="0.2">
      <c r="A10115" s="129">
        <v>2804</v>
      </c>
      <c r="B10115" s="128" t="s">
        <v>3306</v>
      </c>
      <c r="C10115" s="127" t="s">
        <v>3285</v>
      </c>
      <c r="D10115" s="127">
        <v>145.30000000000001</v>
      </c>
      <c r="E10115" s="127">
        <v>3.3500000000000002E-2</v>
      </c>
      <c r="F10115" s="127">
        <f t="shared" ref="F10115:F10124" si="97">TRUNC(E10115*D10115,2)</f>
        <v>4.8600000000000003</v>
      </c>
      <c r="G10115" s="144"/>
    </row>
    <row r="10116" spans="1:7" x14ac:dyDescent="0.2">
      <c r="A10116" s="139">
        <v>2386</v>
      </c>
      <c r="B10116" s="138" t="s">
        <v>4135</v>
      </c>
      <c r="C10116" s="137" t="s">
        <v>3285</v>
      </c>
      <c r="D10116" s="137">
        <v>114.18</v>
      </c>
      <c r="E10116" s="137">
        <v>8.5000000000000006E-3</v>
      </c>
      <c r="F10116" s="127">
        <f t="shared" si="97"/>
        <v>0.97</v>
      </c>
      <c r="G10116" s="144"/>
    </row>
    <row r="10117" spans="1:7" x14ac:dyDescent="0.2">
      <c r="A10117" s="139">
        <v>2497</v>
      </c>
      <c r="B10117" s="138" t="s">
        <v>4059</v>
      </c>
      <c r="C10117" s="137" t="s">
        <v>3285</v>
      </c>
      <c r="D10117" s="137">
        <v>112.24</v>
      </c>
      <c r="E10117" s="137">
        <v>2.5399999999999999E-2</v>
      </c>
      <c r="F10117" s="127">
        <f t="shared" si="97"/>
        <v>2.85</v>
      </c>
      <c r="G10117" s="144"/>
    </row>
    <row r="10118" spans="1:7" x14ac:dyDescent="0.2">
      <c r="A10118" s="139">
        <v>102</v>
      </c>
      <c r="B10118" s="138" t="s">
        <v>4137</v>
      </c>
      <c r="C10118" s="137" t="s">
        <v>3292</v>
      </c>
      <c r="D10118" s="137">
        <v>21.18</v>
      </c>
      <c r="E10118" s="137">
        <v>6.2399999999999997E-2</v>
      </c>
      <c r="F10118" s="127">
        <f t="shared" si="97"/>
        <v>1.32</v>
      </c>
      <c r="G10118" s="144"/>
    </row>
    <row r="10119" spans="1:7" x14ac:dyDescent="0.2">
      <c r="A10119" s="139">
        <v>2448</v>
      </c>
      <c r="B10119" s="138" t="s">
        <v>4136</v>
      </c>
      <c r="C10119" s="137" t="s">
        <v>3292</v>
      </c>
      <c r="D10119" s="127">
        <v>9.5299999999999994</v>
      </c>
      <c r="E10119" s="137">
        <v>2.984</v>
      </c>
      <c r="F10119" s="127">
        <f t="shared" si="97"/>
        <v>28.43</v>
      </c>
      <c r="G10119" s="144"/>
    </row>
    <row r="10120" spans="1:7" x14ac:dyDescent="0.2">
      <c r="A10120" s="139">
        <v>2438</v>
      </c>
      <c r="B10120" s="138" t="s">
        <v>4106</v>
      </c>
      <c r="C10120" s="137" t="s">
        <v>3292</v>
      </c>
      <c r="D10120" s="137">
        <v>6.71</v>
      </c>
      <c r="E10120" s="137">
        <v>0.26369999999999999</v>
      </c>
      <c r="F10120" s="127">
        <f t="shared" si="97"/>
        <v>1.76</v>
      </c>
      <c r="G10120" s="144"/>
    </row>
    <row r="10121" spans="1:7" x14ac:dyDescent="0.2">
      <c r="A10121" s="139">
        <v>1215</v>
      </c>
      <c r="B10121" s="138" t="s">
        <v>4134</v>
      </c>
      <c r="C10121" s="137" t="s">
        <v>3292</v>
      </c>
      <c r="D10121" s="137">
        <v>0.54</v>
      </c>
      <c r="E10121" s="137">
        <v>12.96</v>
      </c>
      <c r="F10121" s="127">
        <f t="shared" si="97"/>
        <v>6.99</v>
      </c>
      <c r="G10121" s="144"/>
    </row>
    <row r="10122" spans="1:7" x14ac:dyDescent="0.2">
      <c r="A10122" s="139">
        <v>1696</v>
      </c>
      <c r="B10122" s="138" t="s">
        <v>4263</v>
      </c>
      <c r="C10122" s="137" t="s">
        <v>3294</v>
      </c>
      <c r="D10122" s="137">
        <v>34.520000000000003</v>
      </c>
      <c r="E10122" s="137">
        <v>0.1739</v>
      </c>
      <c r="F10122" s="127">
        <f t="shared" si="97"/>
        <v>6</v>
      </c>
      <c r="G10122" s="144"/>
    </row>
    <row r="10123" spans="1:7" x14ac:dyDescent="0.2">
      <c r="A10123" s="139">
        <v>2023</v>
      </c>
      <c r="B10123" s="138" t="s">
        <v>4133</v>
      </c>
      <c r="C10123" s="137" t="s">
        <v>3290</v>
      </c>
      <c r="D10123" s="137">
        <v>12.28</v>
      </c>
      <c r="E10123" s="137">
        <v>0.20519999999999999</v>
      </c>
      <c r="F10123" s="127">
        <f t="shared" si="97"/>
        <v>2.5099999999999998</v>
      </c>
      <c r="G10123" s="144"/>
    </row>
    <row r="10124" spans="1:7" x14ac:dyDescent="0.2">
      <c r="A10124" s="139">
        <v>1861</v>
      </c>
      <c r="B10124" s="138" t="s">
        <v>3317</v>
      </c>
      <c r="C10124" s="137" t="s">
        <v>3292</v>
      </c>
      <c r="D10124" s="137">
        <v>21.09</v>
      </c>
      <c r="E10124" s="137">
        <v>0.01</v>
      </c>
      <c r="F10124" s="127">
        <f t="shared" si="97"/>
        <v>0.21</v>
      </c>
      <c r="G10124" s="144"/>
    </row>
    <row r="10125" spans="1:7" x14ac:dyDescent="0.2">
      <c r="A10125" s="311" t="s">
        <v>4125</v>
      </c>
      <c r="B10125" s="311"/>
      <c r="C10125" s="311"/>
      <c r="D10125" s="311"/>
      <c r="E10125" s="311"/>
      <c r="F10125" s="165">
        <f>SUM(F10115:F10124)</f>
        <v>55.9</v>
      </c>
      <c r="G10125" s="144"/>
    </row>
    <row r="10126" spans="1:7" x14ac:dyDescent="0.2">
      <c r="G10126" s="144"/>
    </row>
    <row r="10127" spans="1:7" x14ac:dyDescent="0.2">
      <c r="A10127" s="312" t="s">
        <v>4124</v>
      </c>
      <c r="B10127" s="312"/>
      <c r="C10127" s="312"/>
      <c r="D10127" s="312"/>
      <c r="E10127" s="312"/>
      <c r="F10127" s="173">
        <f>F10125+G10112</f>
        <v>68.5</v>
      </c>
      <c r="G10127" s="144"/>
    </row>
    <row r="10128" spans="1:7" ht="12.75" customHeight="1" x14ac:dyDescent="0.2">
      <c r="A10128" s="312" t="s">
        <v>4742</v>
      </c>
      <c r="B10128" s="312"/>
      <c r="C10128" s="312"/>
      <c r="D10128" s="312"/>
      <c r="E10128" s="313"/>
      <c r="F10128" s="180">
        <f>TRUNC('compos apresentar'!F10127*bdi!$D$19,2)</f>
        <v>13.93</v>
      </c>
      <c r="G10128" s="144"/>
    </row>
    <row r="10129" spans="1:7" x14ac:dyDescent="0.2">
      <c r="A10129" s="312" t="s">
        <v>4123</v>
      </c>
      <c r="B10129" s="312"/>
      <c r="C10129" s="312"/>
      <c r="D10129" s="312"/>
      <c r="E10129" s="312"/>
      <c r="F10129" s="179">
        <f>SUM(F10127:F10128)</f>
        <v>82.43</v>
      </c>
      <c r="G10129" s="144"/>
    </row>
    <row r="10130" spans="1:7" x14ac:dyDescent="0.2">
      <c r="G10130" s="144"/>
    </row>
    <row r="10131" spans="1:7" x14ac:dyDescent="0.2">
      <c r="G10131" s="144"/>
    </row>
    <row r="10132" spans="1:7" x14ac:dyDescent="0.2">
      <c r="G10132" s="144"/>
    </row>
    <row r="10133" spans="1:7" ht="21" x14ac:dyDescent="0.2">
      <c r="A10133" s="314" t="s">
        <v>4261</v>
      </c>
      <c r="B10133" s="314"/>
      <c r="C10133" s="314"/>
      <c r="D10133" s="314"/>
      <c r="E10133" s="314"/>
      <c r="F10133" s="314"/>
      <c r="G10133" s="175" t="s">
        <v>4155</v>
      </c>
    </row>
    <row r="10134" spans="1:7" x14ac:dyDescent="0.2">
      <c r="G10134" s="144"/>
    </row>
    <row r="10135" spans="1:7" ht="21" x14ac:dyDescent="0.2">
      <c r="A10135" s="175" t="s">
        <v>4118</v>
      </c>
      <c r="B10135" s="174" t="s">
        <v>4117</v>
      </c>
      <c r="C10135" s="171" t="s">
        <v>4114</v>
      </c>
      <c r="D10135" s="171" t="s">
        <v>4113</v>
      </c>
      <c r="E10135" s="171" t="s">
        <v>4112</v>
      </c>
      <c r="F10135" s="182" t="s">
        <v>4116</v>
      </c>
      <c r="G10135" s="181" t="s">
        <v>4115</v>
      </c>
    </row>
    <row r="10136" spans="1:7" x14ac:dyDescent="0.2">
      <c r="A10136" s="162">
        <v>11</v>
      </c>
      <c r="B10136" s="128" t="s">
        <v>4146</v>
      </c>
      <c r="C10136" s="152">
        <v>8.56</v>
      </c>
      <c r="D10136" s="152">
        <v>18.649999999999999</v>
      </c>
      <c r="E10136" s="83">
        <v>117.99</v>
      </c>
      <c r="F10136" s="127">
        <v>0.152</v>
      </c>
      <c r="G10136" s="161">
        <f>TRUNC(F10136*D10136,2)</f>
        <v>2.83</v>
      </c>
    </row>
    <row r="10137" spans="1:7" x14ac:dyDescent="0.2">
      <c r="A10137" s="149">
        <v>8</v>
      </c>
      <c r="B10137" s="138" t="s">
        <v>4141</v>
      </c>
      <c r="C10137" s="152">
        <v>5.65</v>
      </c>
      <c r="D10137" s="152">
        <v>12.31</v>
      </c>
      <c r="E10137" s="83">
        <v>117.99</v>
      </c>
      <c r="F10137" s="137">
        <v>0.15</v>
      </c>
      <c r="G10137" s="161">
        <f>TRUNC(F10137*D10137,2)</f>
        <v>1.84</v>
      </c>
    </row>
    <row r="10138" spans="1:7" x14ac:dyDescent="0.2">
      <c r="A10138" s="311" t="s">
        <v>4138</v>
      </c>
      <c r="B10138" s="311"/>
      <c r="C10138" s="311"/>
      <c r="D10138" s="311"/>
      <c r="E10138" s="311"/>
      <c r="F10138" s="311"/>
      <c r="G10138" s="155">
        <f>SUM(G10136:G10137)</f>
        <v>4.67</v>
      </c>
    </row>
    <row r="10139" spans="1:7" x14ac:dyDescent="0.2">
      <c r="G10139" s="144"/>
    </row>
    <row r="10140" spans="1:7" ht="21" x14ac:dyDescent="0.2">
      <c r="A10140" s="175" t="s">
        <v>4118</v>
      </c>
      <c r="B10140" s="174" t="s">
        <v>4130</v>
      </c>
      <c r="C10140" s="171" t="s">
        <v>4129</v>
      </c>
      <c r="D10140" s="171" t="s">
        <v>4128</v>
      </c>
      <c r="E10140" s="171" t="s">
        <v>4116</v>
      </c>
      <c r="F10140" s="173" t="s">
        <v>4127</v>
      </c>
      <c r="G10140" s="144"/>
    </row>
    <row r="10141" spans="1:7" x14ac:dyDescent="0.2">
      <c r="A10141" s="129" t="s">
        <v>3724</v>
      </c>
      <c r="B10141" s="128" t="s">
        <v>3723</v>
      </c>
      <c r="C10141" s="127" t="s">
        <v>3287</v>
      </c>
      <c r="D10141" s="127">
        <v>110.19</v>
      </c>
      <c r="E10141" s="127">
        <v>1</v>
      </c>
      <c r="F10141" s="127">
        <f>TRUNC(E10141*D10141,2)</f>
        <v>110.19</v>
      </c>
      <c r="G10141" s="144"/>
    </row>
    <row r="10142" spans="1:7" x14ac:dyDescent="0.2">
      <c r="A10142" s="311" t="s">
        <v>4125</v>
      </c>
      <c r="B10142" s="311"/>
      <c r="C10142" s="311"/>
      <c r="D10142" s="311"/>
      <c r="E10142" s="311"/>
      <c r="F10142" s="165">
        <f>F10141</f>
        <v>110.19</v>
      </c>
      <c r="G10142" s="144"/>
    </row>
    <row r="10143" spans="1:7" x14ac:dyDescent="0.2">
      <c r="G10143" s="144"/>
    </row>
    <row r="10144" spans="1:7" x14ac:dyDescent="0.2">
      <c r="A10144" s="312" t="s">
        <v>4124</v>
      </c>
      <c r="B10144" s="312"/>
      <c r="C10144" s="312"/>
      <c r="D10144" s="312"/>
      <c r="E10144" s="312"/>
      <c r="F10144" s="173">
        <f>F10142+G10138</f>
        <v>114.86</v>
      </c>
      <c r="G10144" s="144"/>
    </row>
    <row r="10145" spans="1:7" ht="12.75" customHeight="1" x14ac:dyDescent="0.2">
      <c r="A10145" s="312" t="s">
        <v>4742</v>
      </c>
      <c r="B10145" s="312"/>
      <c r="C10145" s="312"/>
      <c r="D10145" s="312"/>
      <c r="E10145" s="313"/>
      <c r="F10145" s="180">
        <f>TRUNC('compos apresentar'!F10144*bdi!$D$19,2)</f>
        <v>23.36</v>
      </c>
      <c r="G10145" s="144"/>
    </row>
    <row r="10146" spans="1:7" x14ac:dyDescent="0.2">
      <c r="A10146" s="312" t="s">
        <v>4123</v>
      </c>
      <c r="B10146" s="312"/>
      <c r="C10146" s="312"/>
      <c r="D10146" s="312"/>
      <c r="E10146" s="312"/>
      <c r="F10146" s="179">
        <f>SUM(F10144:F10145)</f>
        <v>138.22</v>
      </c>
      <c r="G10146" s="144"/>
    </row>
    <row r="10147" spans="1:7" x14ac:dyDescent="0.2">
      <c r="A10147" s="178"/>
      <c r="B10147" s="178"/>
      <c r="C10147" s="178"/>
      <c r="D10147" s="178"/>
      <c r="E10147" s="178"/>
      <c r="F10147" s="178"/>
      <c r="G10147" s="144"/>
    </row>
    <row r="10148" spans="1:7" x14ac:dyDescent="0.2">
      <c r="A10148" s="178"/>
      <c r="B10148" s="178"/>
      <c r="C10148" s="178"/>
      <c r="D10148" s="178"/>
      <c r="E10148" s="178"/>
      <c r="F10148" s="178"/>
      <c r="G10148" s="144"/>
    </row>
    <row r="10149" spans="1:7" ht="21" x14ac:dyDescent="0.2">
      <c r="A10149" s="314" t="s">
        <v>5204</v>
      </c>
      <c r="B10149" s="314"/>
      <c r="C10149" s="314"/>
      <c r="D10149" s="314"/>
      <c r="E10149" s="314"/>
      <c r="F10149" s="314"/>
      <c r="G10149" s="175" t="s">
        <v>4155</v>
      </c>
    </row>
    <row r="10150" spans="1:7" x14ac:dyDescent="0.2">
      <c r="G10150" s="144"/>
    </row>
    <row r="10151" spans="1:7" ht="21" x14ac:dyDescent="0.2">
      <c r="A10151" s="175" t="s">
        <v>4118</v>
      </c>
      <c r="B10151" s="174" t="s">
        <v>4117</v>
      </c>
      <c r="C10151" s="171" t="s">
        <v>4114</v>
      </c>
      <c r="D10151" s="171" t="s">
        <v>4113</v>
      </c>
      <c r="E10151" s="171" t="s">
        <v>4112</v>
      </c>
      <c r="F10151" s="182" t="s">
        <v>4116</v>
      </c>
      <c r="G10151" s="181" t="s">
        <v>4115</v>
      </c>
    </row>
    <row r="10152" spans="1:7" x14ac:dyDescent="0.2">
      <c r="A10152" s="162">
        <v>11</v>
      </c>
      <c r="B10152" s="128" t="s">
        <v>4146</v>
      </c>
      <c r="C10152" s="152">
        <v>8.56</v>
      </c>
      <c r="D10152" s="152">
        <v>18.649999999999999</v>
      </c>
      <c r="E10152" s="83">
        <v>117.99</v>
      </c>
      <c r="F10152" s="127">
        <v>0.15</v>
      </c>
      <c r="G10152" s="161">
        <f>TRUNC(F10152*D10152,2)</f>
        <v>2.79</v>
      </c>
    </row>
    <row r="10153" spans="1:7" x14ac:dyDescent="0.2">
      <c r="A10153" s="311" t="s">
        <v>4138</v>
      </c>
      <c r="B10153" s="311"/>
      <c r="C10153" s="311"/>
      <c r="D10153" s="311"/>
      <c r="E10153" s="311"/>
      <c r="F10153" s="311"/>
      <c r="G10153" s="155">
        <f>SUM(G10152:G10152)</f>
        <v>2.79</v>
      </c>
    </row>
    <row r="10154" spans="1:7" x14ac:dyDescent="0.2">
      <c r="G10154" s="144"/>
    </row>
    <row r="10155" spans="1:7" ht="21" x14ac:dyDescent="0.2">
      <c r="A10155" s="175" t="s">
        <v>4118</v>
      </c>
      <c r="B10155" s="174" t="s">
        <v>4130</v>
      </c>
      <c r="C10155" s="171" t="s">
        <v>4129</v>
      </c>
      <c r="D10155" s="171" t="s">
        <v>4128</v>
      </c>
      <c r="E10155" s="171" t="s">
        <v>4116</v>
      </c>
      <c r="F10155" s="173" t="s">
        <v>4127</v>
      </c>
      <c r="G10155" s="144"/>
    </row>
    <row r="10156" spans="1:7" ht="33.75" x14ac:dyDescent="0.2">
      <c r="A10156" s="129">
        <v>20964</v>
      </c>
      <c r="B10156" s="128" t="s">
        <v>3722</v>
      </c>
      <c r="C10156" s="127" t="s">
        <v>3287</v>
      </c>
      <c r="D10156" s="127">
        <v>99.33</v>
      </c>
      <c r="E10156" s="127">
        <v>1</v>
      </c>
      <c r="F10156" s="127">
        <f>TRUNC(E10156*D10156,2)</f>
        <v>99.33</v>
      </c>
      <c r="G10156" s="144"/>
    </row>
    <row r="10157" spans="1:7" x14ac:dyDescent="0.2">
      <c r="A10157" s="311" t="s">
        <v>4125</v>
      </c>
      <c r="B10157" s="311"/>
      <c r="C10157" s="311"/>
      <c r="D10157" s="311"/>
      <c r="E10157" s="311"/>
      <c r="F10157" s="165">
        <f>F10156</f>
        <v>99.33</v>
      </c>
      <c r="G10157" s="144"/>
    </row>
    <row r="10158" spans="1:7" x14ac:dyDescent="0.2">
      <c r="G10158" s="144"/>
    </row>
    <row r="10159" spans="1:7" x14ac:dyDescent="0.2">
      <c r="A10159" s="312" t="s">
        <v>4124</v>
      </c>
      <c r="B10159" s="312"/>
      <c r="C10159" s="312"/>
      <c r="D10159" s="312"/>
      <c r="E10159" s="312"/>
      <c r="F10159" s="173">
        <f>F10157+G10153</f>
        <v>102.12</v>
      </c>
      <c r="G10159" s="144"/>
    </row>
    <row r="10160" spans="1:7" x14ac:dyDescent="0.2">
      <c r="A10160" s="312" t="s">
        <v>4742</v>
      </c>
      <c r="B10160" s="312"/>
      <c r="C10160" s="312"/>
      <c r="D10160" s="312"/>
      <c r="E10160" s="313"/>
      <c r="F10160" s="180">
        <f>TRUNC('compos apresentar'!F10159*bdi!$D$19,2)</f>
        <v>20.77</v>
      </c>
      <c r="G10160" s="144"/>
    </row>
    <row r="10161" spans="1:7" x14ac:dyDescent="0.2">
      <c r="A10161" s="312" t="s">
        <v>4123</v>
      </c>
      <c r="B10161" s="312"/>
      <c r="C10161" s="312"/>
      <c r="D10161" s="312"/>
      <c r="E10161" s="312"/>
      <c r="F10161" s="179">
        <f>SUM(F10159:F10160)</f>
        <v>122.89</v>
      </c>
      <c r="G10161" s="144"/>
    </row>
    <row r="10162" spans="1:7" x14ac:dyDescent="0.2">
      <c r="A10162" s="178"/>
      <c r="B10162" s="178"/>
      <c r="C10162" s="178"/>
      <c r="D10162" s="178"/>
      <c r="E10162" s="178"/>
      <c r="F10162" s="178"/>
      <c r="G10162" s="144"/>
    </row>
    <row r="10163" spans="1:7" x14ac:dyDescent="0.2">
      <c r="G10163" s="144"/>
    </row>
    <row r="10164" spans="1:7" ht="21" x14ac:dyDescent="0.2">
      <c r="A10164" s="191" t="s">
        <v>1839</v>
      </c>
      <c r="B10164" s="315" t="s">
        <v>1840</v>
      </c>
      <c r="C10164" s="315"/>
      <c r="D10164" s="315"/>
      <c r="E10164" s="315"/>
      <c r="F10164" s="315"/>
      <c r="G10164" s="183" t="s">
        <v>230</v>
      </c>
    </row>
    <row r="10165" spans="1:7" x14ac:dyDescent="0.2">
      <c r="G10165" s="144"/>
    </row>
    <row r="10166" spans="1:7" ht="21" x14ac:dyDescent="0.2">
      <c r="A10166" s="175" t="s">
        <v>4118</v>
      </c>
      <c r="B10166" s="174" t="s">
        <v>4117</v>
      </c>
      <c r="C10166" s="171" t="s">
        <v>4114</v>
      </c>
      <c r="D10166" s="171" t="s">
        <v>4113</v>
      </c>
      <c r="E10166" s="171" t="s">
        <v>4112</v>
      </c>
      <c r="F10166" s="182" t="s">
        <v>4116</v>
      </c>
      <c r="G10166" s="181" t="s">
        <v>4115</v>
      </c>
    </row>
    <row r="10167" spans="1:7" x14ac:dyDescent="0.2">
      <c r="A10167" s="163">
        <v>11</v>
      </c>
      <c r="B10167" s="131" t="s">
        <v>3943</v>
      </c>
      <c r="C10167" s="152">
        <v>8.56</v>
      </c>
      <c r="D10167" s="152">
        <v>18.649999999999999</v>
      </c>
      <c r="E10167" s="83">
        <v>117.99</v>
      </c>
      <c r="F10167" s="141">
        <v>0.15</v>
      </c>
      <c r="G10167" s="161">
        <f>TRUNC(F10167*D10167,2)</f>
        <v>2.79</v>
      </c>
    </row>
    <row r="10168" spans="1:7" x14ac:dyDescent="0.2">
      <c r="A10168" s="311" t="s">
        <v>4138</v>
      </c>
      <c r="B10168" s="311"/>
      <c r="C10168" s="311"/>
      <c r="D10168" s="311"/>
      <c r="E10168" s="311"/>
      <c r="F10168" s="311"/>
      <c r="G10168" s="155">
        <f>G10167</f>
        <v>2.79</v>
      </c>
    </row>
    <row r="10169" spans="1:7" x14ac:dyDescent="0.2">
      <c r="G10169" s="144"/>
    </row>
    <row r="10170" spans="1:7" ht="21" x14ac:dyDescent="0.2">
      <c r="A10170" s="175" t="s">
        <v>4118</v>
      </c>
      <c r="B10170" s="174" t="s">
        <v>4130</v>
      </c>
      <c r="C10170" s="171" t="s">
        <v>4129</v>
      </c>
      <c r="D10170" s="171" t="s">
        <v>4128</v>
      </c>
      <c r="E10170" s="171" t="s">
        <v>4116</v>
      </c>
      <c r="F10170" s="173" t="s">
        <v>4127</v>
      </c>
      <c r="G10170" s="144"/>
    </row>
    <row r="10171" spans="1:7" ht="33.75" x14ac:dyDescent="0.2">
      <c r="A10171" s="143">
        <v>21071</v>
      </c>
      <c r="B10171" s="131" t="s">
        <v>3720</v>
      </c>
      <c r="C10171" s="130" t="s">
        <v>230</v>
      </c>
      <c r="D10171" s="141">
        <v>192.33</v>
      </c>
      <c r="E10171" s="141">
        <v>0.998</v>
      </c>
      <c r="F10171" s="127">
        <f>TRUNC(E10171*D10171,2)</f>
        <v>191.94</v>
      </c>
      <c r="G10171" s="144"/>
    </row>
    <row r="10172" spans="1:7" x14ac:dyDescent="0.2">
      <c r="A10172" s="311" t="s">
        <v>4125</v>
      </c>
      <c r="B10172" s="311"/>
      <c r="C10172" s="311"/>
      <c r="D10172" s="311"/>
      <c r="E10172" s="311"/>
      <c r="F10172" s="165">
        <f>F10171</f>
        <v>191.94</v>
      </c>
      <c r="G10172" s="144"/>
    </row>
    <row r="10173" spans="1:7" x14ac:dyDescent="0.2">
      <c r="G10173" s="144"/>
    </row>
    <row r="10174" spans="1:7" x14ac:dyDescent="0.2">
      <c r="A10174" s="312" t="s">
        <v>4124</v>
      </c>
      <c r="B10174" s="312"/>
      <c r="C10174" s="312"/>
      <c r="D10174" s="312"/>
      <c r="E10174" s="312"/>
      <c r="F10174" s="173">
        <f>F10172+G10168</f>
        <v>194.73</v>
      </c>
      <c r="G10174" s="144"/>
    </row>
    <row r="10175" spans="1:7" ht="12.75" customHeight="1" x14ac:dyDescent="0.2">
      <c r="A10175" s="312" t="s">
        <v>4742</v>
      </c>
      <c r="B10175" s="312"/>
      <c r="C10175" s="312"/>
      <c r="D10175" s="312"/>
      <c r="E10175" s="313"/>
      <c r="F10175" s="180">
        <f>TRUNC('compos apresentar'!F10174*bdi!$D$19,2)</f>
        <v>39.6</v>
      </c>
      <c r="G10175" s="144"/>
    </row>
    <row r="10176" spans="1:7" x14ac:dyDescent="0.2">
      <c r="A10176" s="312" t="s">
        <v>4123</v>
      </c>
      <c r="B10176" s="312"/>
      <c r="C10176" s="312"/>
      <c r="D10176" s="312"/>
      <c r="E10176" s="312"/>
      <c r="F10176" s="179">
        <f>SUM(F10174:F10175)</f>
        <v>234.32999999999998</v>
      </c>
      <c r="G10176" s="144"/>
    </row>
    <row r="10177" spans="1:7" ht="12.75" customHeight="1" x14ac:dyDescent="0.2">
      <c r="G10177" s="144"/>
    </row>
    <row r="10178" spans="1:7" x14ac:dyDescent="0.2">
      <c r="G10178" s="144"/>
    </row>
    <row r="10179" spans="1:7" x14ac:dyDescent="0.2">
      <c r="A10179" s="315" t="s">
        <v>5205</v>
      </c>
      <c r="B10179" s="315"/>
      <c r="C10179" s="315"/>
      <c r="D10179" s="315"/>
      <c r="E10179" s="315"/>
      <c r="F10179" s="315"/>
      <c r="G10179" s="183" t="s">
        <v>230</v>
      </c>
    </row>
    <row r="10180" spans="1:7" x14ac:dyDescent="0.2">
      <c r="G10180" s="144"/>
    </row>
    <row r="10181" spans="1:7" ht="21" x14ac:dyDescent="0.2">
      <c r="A10181" s="175" t="s">
        <v>4118</v>
      </c>
      <c r="B10181" s="174" t="s">
        <v>4117</v>
      </c>
      <c r="C10181" s="171" t="s">
        <v>4114</v>
      </c>
      <c r="D10181" s="171" t="s">
        <v>4113</v>
      </c>
      <c r="E10181" s="171" t="s">
        <v>4112</v>
      </c>
      <c r="F10181" s="182" t="s">
        <v>4116</v>
      </c>
      <c r="G10181" s="181" t="s">
        <v>4115</v>
      </c>
    </row>
    <row r="10182" spans="1:7" x14ac:dyDescent="0.2">
      <c r="A10182" s="163">
        <v>11</v>
      </c>
      <c r="B10182" s="131" t="s">
        <v>3943</v>
      </c>
      <c r="C10182" s="152">
        <v>8.56</v>
      </c>
      <c r="D10182" s="152">
        <v>18.649999999999999</v>
      </c>
      <c r="E10182" s="83">
        <v>117.99</v>
      </c>
      <c r="F10182" s="130">
        <v>0.505</v>
      </c>
      <c r="G10182" s="161">
        <f>TRUNC(F10182*D10182,2)</f>
        <v>9.41</v>
      </c>
    </row>
    <row r="10183" spans="1:7" x14ac:dyDescent="0.2">
      <c r="A10183" s="149">
        <v>8</v>
      </c>
      <c r="B10183" s="138" t="s">
        <v>4141</v>
      </c>
      <c r="C10183" s="152">
        <v>5.65</v>
      </c>
      <c r="D10183" s="152">
        <v>12.31</v>
      </c>
      <c r="E10183" s="83">
        <v>117.99</v>
      </c>
      <c r="F10183" s="133">
        <v>0.5</v>
      </c>
      <c r="G10183" s="161">
        <f>TRUNC(F10183*D10183,2)</f>
        <v>6.15</v>
      </c>
    </row>
    <row r="10184" spans="1:7" x14ac:dyDescent="0.2">
      <c r="A10184" s="311" t="s">
        <v>4138</v>
      </c>
      <c r="B10184" s="311"/>
      <c r="C10184" s="311"/>
      <c r="D10184" s="311"/>
      <c r="E10184" s="311"/>
      <c r="F10184" s="311"/>
      <c r="G10184" s="155">
        <f>SUM(G10182:G10183)</f>
        <v>15.56</v>
      </c>
    </row>
    <row r="10185" spans="1:7" x14ac:dyDescent="0.2">
      <c r="G10185" s="144"/>
    </row>
    <row r="10186" spans="1:7" ht="21" x14ac:dyDescent="0.2">
      <c r="A10186" s="175" t="s">
        <v>4118</v>
      </c>
      <c r="B10186" s="174" t="s">
        <v>4130</v>
      </c>
      <c r="C10186" s="171" t="s">
        <v>4129</v>
      </c>
      <c r="D10186" s="171" t="s">
        <v>4128</v>
      </c>
      <c r="E10186" s="171" t="s">
        <v>4116</v>
      </c>
      <c r="F10186" s="173" t="s">
        <v>4127</v>
      </c>
      <c r="G10186" s="144"/>
    </row>
    <row r="10187" spans="1:7" x14ac:dyDescent="0.2">
      <c r="A10187" s="132" t="s">
        <v>5206</v>
      </c>
      <c r="B10187" s="131" t="s">
        <v>5207</v>
      </c>
      <c r="C10187" s="130" t="s">
        <v>230</v>
      </c>
      <c r="D10187" s="130">
        <v>1495.88</v>
      </c>
      <c r="E10187" s="130">
        <v>1</v>
      </c>
      <c r="F10187" s="127">
        <f>TRUNC(E10187*D10187,2)</f>
        <v>1495.88</v>
      </c>
      <c r="G10187" s="144"/>
    </row>
    <row r="10188" spans="1:7" x14ac:dyDescent="0.2">
      <c r="A10188" s="311" t="s">
        <v>4125</v>
      </c>
      <c r="B10188" s="311"/>
      <c r="C10188" s="311"/>
      <c r="D10188" s="311"/>
      <c r="E10188" s="311"/>
      <c r="F10188" s="165">
        <f>SUM(F10187:F10187)</f>
        <v>1495.88</v>
      </c>
      <c r="G10188" s="144"/>
    </row>
    <row r="10189" spans="1:7" x14ac:dyDescent="0.2">
      <c r="G10189" s="144"/>
    </row>
    <row r="10190" spans="1:7" x14ac:dyDescent="0.2">
      <c r="A10190" s="312" t="s">
        <v>4124</v>
      </c>
      <c r="B10190" s="312"/>
      <c r="C10190" s="312"/>
      <c r="D10190" s="312"/>
      <c r="E10190" s="312"/>
      <c r="F10190" s="173">
        <f>F10188+G10184</f>
        <v>1511.44</v>
      </c>
      <c r="G10190" s="144"/>
    </row>
    <row r="10191" spans="1:7" ht="12.75" customHeight="1" x14ac:dyDescent="0.2">
      <c r="A10191" s="312" t="s">
        <v>4742</v>
      </c>
      <c r="B10191" s="312"/>
      <c r="C10191" s="312"/>
      <c r="D10191" s="312"/>
      <c r="E10191" s="313"/>
      <c r="F10191" s="180">
        <f>TRUNC('compos apresentar'!F10190*bdi!$D$19,2)</f>
        <v>307.42</v>
      </c>
      <c r="G10191" s="144"/>
    </row>
    <row r="10192" spans="1:7" x14ac:dyDescent="0.2">
      <c r="A10192" s="312" t="s">
        <v>4123</v>
      </c>
      <c r="B10192" s="312"/>
      <c r="C10192" s="312"/>
      <c r="D10192" s="312"/>
      <c r="E10192" s="312"/>
      <c r="F10192" s="179">
        <f>SUM(F10190:F10191)</f>
        <v>1818.8600000000001</v>
      </c>
      <c r="G10192" s="144"/>
    </row>
    <row r="10193" spans="1:7" x14ac:dyDescent="0.2">
      <c r="A10193" s="178"/>
      <c r="B10193" s="178"/>
      <c r="C10193" s="178"/>
      <c r="D10193" s="178"/>
      <c r="E10193" s="178"/>
      <c r="F10193" s="178"/>
      <c r="G10193" s="144"/>
    </row>
    <row r="10194" spans="1:7" ht="33.75" customHeight="1" x14ac:dyDescent="0.2">
      <c r="A10194" s="315" t="s">
        <v>5208</v>
      </c>
      <c r="B10194" s="315"/>
      <c r="C10194" s="315"/>
      <c r="D10194" s="315"/>
      <c r="E10194" s="315"/>
      <c r="F10194" s="315"/>
      <c r="G10194" s="183" t="s">
        <v>230</v>
      </c>
    </row>
    <row r="10195" spans="1:7" x14ac:dyDescent="0.2">
      <c r="G10195" s="144"/>
    </row>
    <row r="10196" spans="1:7" ht="21" x14ac:dyDescent="0.2">
      <c r="A10196" s="175" t="s">
        <v>4118</v>
      </c>
      <c r="B10196" s="174" t="s">
        <v>4117</v>
      </c>
      <c r="C10196" s="171" t="s">
        <v>4114</v>
      </c>
      <c r="D10196" s="171" t="s">
        <v>4113</v>
      </c>
      <c r="E10196" s="171" t="s">
        <v>4112</v>
      </c>
      <c r="F10196" s="182" t="s">
        <v>4116</v>
      </c>
      <c r="G10196" s="181" t="s">
        <v>4115</v>
      </c>
    </row>
    <row r="10197" spans="1:7" x14ac:dyDescent="0.2">
      <c r="A10197" s="163">
        <v>11</v>
      </c>
      <c r="B10197" s="131" t="s">
        <v>3943</v>
      </c>
      <c r="C10197" s="152">
        <v>8.56</v>
      </c>
      <c r="D10197" s="152">
        <v>18.649999999999999</v>
      </c>
      <c r="E10197" s="83">
        <v>117.99</v>
      </c>
      <c r="F10197" s="130">
        <v>1.06</v>
      </c>
      <c r="G10197" s="161">
        <f>TRUNC(F10197*D10197,2)</f>
        <v>19.760000000000002</v>
      </c>
    </row>
    <row r="10198" spans="1:7" x14ac:dyDescent="0.2">
      <c r="A10198" s="149">
        <v>8</v>
      </c>
      <c r="B10198" s="138" t="s">
        <v>4141</v>
      </c>
      <c r="C10198" s="152">
        <v>5.65</v>
      </c>
      <c r="D10198" s="152">
        <v>12.31</v>
      </c>
      <c r="E10198" s="83">
        <v>117.99</v>
      </c>
      <c r="F10198" s="133">
        <v>1.0529999999999999</v>
      </c>
      <c r="G10198" s="161">
        <f>TRUNC(F10198*D10198,2)</f>
        <v>12.96</v>
      </c>
    </row>
    <row r="10199" spans="1:7" x14ac:dyDescent="0.2">
      <c r="A10199" s="311" t="s">
        <v>4138</v>
      </c>
      <c r="B10199" s="311"/>
      <c r="C10199" s="311"/>
      <c r="D10199" s="311"/>
      <c r="E10199" s="311"/>
      <c r="F10199" s="311"/>
      <c r="G10199" s="155">
        <f>SUM(G10197:G10198)</f>
        <v>32.72</v>
      </c>
    </row>
    <row r="10200" spans="1:7" x14ac:dyDescent="0.2">
      <c r="G10200" s="144"/>
    </row>
    <row r="10201" spans="1:7" ht="21" x14ac:dyDescent="0.2">
      <c r="A10201" s="175" t="s">
        <v>4118</v>
      </c>
      <c r="B10201" s="174" t="s">
        <v>4130</v>
      </c>
      <c r="C10201" s="171" t="s">
        <v>4129</v>
      </c>
      <c r="D10201" s="171" t="s">
        <v>4128</v>
      </c>
      <c r="E10201" s="171" t="s">
        <v>4116</v>
      </c>
      <c r="F10201" s="173" t="s">
        <v>4127</v>
      </c>
      <c r="G10201" s="144"/>
    </row>
    <row r="10202" spans="1:7" ht="45" x14ac:dyDescent="0.2">
      <c r="A10202" s="132" t="s">
        <v>5206</v>
      </c>
      <c r="B10202" s="131" t="s">
        <v>5209</v>
      </c>
      <c r="C10202" s="130" t="s">
        <v>230</v>
      </c>
      <c r="D10202" s="130">
        <v>753.32</v>
      </c>
      <c r="E10202" s="130">
        <v>1</v>
      </c>
      <c r="F10202" s="127">
        <f>TRUNC(E10202*D10202,2)</f>
        <v>753.32</v>
      </c>
      <c r="G10202" s="144"/>
    </row>
    <row r="10203" spans="1:7" x14ac:dyDescent="0.2">
      <c r="A10203" s="311" t="s">
        <v>4125</v>
      </c>
      <c r="B10203" s="311"/>
      <c r="C10203" s="311"/>
      <c r="D10203" s="311"/>
      <c r="E10203" s="311"/>
      <c r="F10203" s="165">
        <f>SUM(F10202:F10202)</f>
        <v>753.32</v>
      </c>
      <c r="G10203" s="144"/>
    </row>
    <row r="10204" spans="1:7" x14ac:dyDescent="0.2">
      <c r="G10204" s="144"/>
    </row>
    <row r="10205" spans="1:7" x14ac:dyDescent="0.2">
      <c r="A10205" s="312" t="s">
        <v>4124</v>
      </c>
      <c r="B10205" s="312"/>
      <c r="C10205" s="312"/>
      <c r="D10205" s="312"/>
      <c r="E10205" s="312"/>
      <c r="F10205" s="173">
        <f>F10203+G10199</f>
        <v>786.04000000000008</v>
      </c>
      <c r="G10205" s="144"/>
    </row>
    <row r="10206" spans="1:7" x14ac:dyDescent="0.2">
      <c r="A10206" s="312" t="s">
        <v>4742</v>
      </c>
      <c r="B10206" s="312"/>
      <c r="C10206" s="312"/>
      <c r="D10206" s="312"/>
      <c r="E10206" s="313"/>
      <c r="F10206" s="180">
        <f>TRUNC('compos apresentar'!F10205*bdi!$D$19,2)</f>
        <v>159.88</v>
      </c>
      <c r="G10206" s="144"/>
    </row>
    <row r="10207" spans="1:7" x14ac:dyDescent="0.2">
      <c r="A10207" s="312" t="s">
        <v>4123</v>
      </c>
      <c r="B10207" s="312"/>
      <c r="C10207" s="312"/>
      <c r="D10207" s="312"/>
      <c r="E10207" s="312"/>
      <c r="F10207" s="179">
        <f>SUM(F10205:F10206)</f>
        <v>945.92000000000007</v>
      </c>
      <c r="G10207" s="144"/>
    </row>
    <row r="10208" spans="1:7" x14ac:dyDescent="0.2">
      <c r="G10208" s="144"/>
    </row>
    <row r="10209" spans="1:7" ht="21" x14ac:dyDescent="0.2">
      <c r="A10209" s="314" t="s">
        <v>4260</v>
      </c>
      <c r="B10209" s="314"/>
      <c r="C10209" s="314"/>
      <c r="D10209" s="314"/>
      <c r="E10209" s="314"/>
      <c r="F10209" s="314"/>
      <c r="G10209" s="175" t="s">
        <v>4155</v>
      </c>
    </row>
    <row r="10210" spans="1:7" x14ac:dyDescent="0.2">
      <c r="G10210" s="144"/>
    </row>
    <row r="10211" spans="1:7" ht="21" x14ac:dyDescent="0.2">
      <c r="A10211" s="175" t="s">
        <v>4118</v>
      </c>
      <c r="B10211" s="174" t="s">
        <v>4117</v>
      </c>
      <c r="C10211" s="171" t="s">
        <v>4114</v>
      </c>
      <c r="D10211" s="171" t="s">
        <v>4113</v>
      </c>
      <c r="E10211" s="171" t="s">
        <v>4112</v>
      </c>
      <c r="F10211" s="182" t="s">
        <v>4116</v>
      </c>
      <c r="G10211" s="181" t="s">
        <v>4115</v>
      </c>
    </row>
    <row r="10212" spans="1:7" x14ac:dyDescent="0.2">
      <c r="A10212" s="162">
        <v>8</v>
      </c>
      <c r="B10212" s="128" t="s">
        <v>4141</v>
      </c>
      <c r="C10212" s="152">
        <v>5.65</v>
      </c>
      <c r="D10212" s="152">
        <v>12.31</v>
      </c>
      <c r="E10212" s="83">
        <v>117.99</v>
      </c>
      <c r="F10212" s="127">
        <v>0.65</v>
      </c>
      <c r="G10212" s="161">
        <f>TRUNC(F10212*D10212,2)</f>
        <v>8</v>
      </c>
    </row>
    <row r="10213" spans="1:7" x14ac:dyDescent="0.2">
      <c r="A10213" s="149">
        <v>11</v>
      </c>
      <c r="B10213" s="138" t="s">
        <v>4146</v>
      </c>
      <c r="C10213" s="152">
        <v>8.56</v>
      </c>
      <c r="D10213" s="152">
        <v>18.649999999999999</v>
      </c>
      <c r="E10213" s="83">
        <v>117.99</v>
      </c>
      <c r="F10213" s="137">
        <v>0.65600000000000003</v>
      </c>
      <c r="G10213" s="161">
        <f>TRUNC(F10213*D10213,2)</f>
        <v>12.23</v>
      </c>
    </row>
    <row r="10214" spans="1:7" x14ac:dyDescent="0.2">
      <c r="A10214" s="311" t="s">
        <v>4138</v>
      </c>
      <c r="B10214" s="311"/>
      <c r="C10214" s="311"/>
      <c r="D10214" s="311"/>
      <c r="E10214" s="311"/>
      <c r="F10214" s="311"/>
      <c r="G10214" s="155">
        <f>SUM(G10212:G10213)</f>
        <v>20.23</v>
      </c>
    </row>
    <row r="10215" spans="1:7" x14ac:dyDescent="0.2">
      <c r="G10215" s="144"/>
    </row>
    <row r="10216" spans="1:7" ht="21" x14ac:dyDescent="0.2">
      <c r="A10216" s="175" t="s">
        <v>4118</v>
      </c>
      <c r="B10216" s="174" t="s">
        <v>4130</v>
      </c>
      <c r="C10216" s="171" t="s">
        <v>4129</v>
      </c>
      <c r="D10216" s="171" t="s">
        <v>4128</v>
      </c>
      <c r="E10216" s="171" t="s">
        <v>4116</v>
      </c>
      <c r="F10216" s="173" t="s">
        <v>4127</v>
      </c>
      <c r="G10216" s="144"/>
    </row>
    <row r="10217" spans="1:7" x14ac:dyDescent="0.2">
      <c r="A10217" s="129" t="s">
        <v>3719</v>
      </c>
      <c r="B10217" s="128" t="s">
        <v>3718</v>
      </c>
      <c r="C10217" s="127" t="s">
        <v>3287</v>
      </c>
      <c r="D10217" s="127">
        <v>200.9</v>
      </c>
      <c r="E10217" s="127">
        <v>0.99531000000000003</v>
      </c>
      <c r="F10217" s="127">
        <f>TRUNC(E10217*D10217,2)</f>
        <v>199.95</v>
      </c>
      <c r="G10217" s="144"/>
    </row>
    <row r="10218" spans="1:7" x14ac:dyDescent="0.2">
      <c r="A10218" s="139" t="s">
        <v>4154</v>
      </c>
      <c r="B10218" s="138" t="s">
        <v>4153</v>
      </c>
      <c r="C10218" s="137" t="s">
        <v>3290</v>
      </c>
      <c r="D10218" s="137">
        <v>0.38</v>
      </c>
      <c r="E10218" s="137" t="s">
        <v>3930</v>
      </c>
      <c r="F10218" s="127">
        <f>TRUNC(E10218*D10218,2)</f>
        <v>7.0000000000000007E-2</v>
      </c>
      <c r="G10218" s="144"/>
    </row>
    <row r="10219" spans="1:7" x14ac:dyDescent="0.2">
      <c r="A10219" s="311" t="s">
        <v>4125</v>
      </c>
      <c r="B10219" s="311"/>
      <c r="C10219" s="311"/>
      <c r="D10219" s="311"/>
      <c r="E10219" s="311"/>
      <c r="F10219" s="165">
        <f>SUM(F10217:F10218)</f>
        <v>200.01999999999998</v>
      </c>
      <c r="G10219" s="144"/>
    </row>
    <row r="10220" spans="1:7" x14ac:dyDescent="0.2">
      <c r="G10220" s="144"/>
    </row>
    <row r="10221" spans="1:7" x14ac:dyDescent="0.2">
      <c r="A10221" s="312" t="s">
        <v>4124</v>
      </c>
      <c r="B10221" s="312"/>
      <c r="C10221" s="312"/>
      <c r="D10221" s="312"/>
      <c r="E10221" s="312"/>
      <c r="F10221" s="173">
        <f>F10219+G10214</f>
        <v>220.24999999999997</v>
      </c>
      <c r="G10221" s="144"/>
    </row>
    <row r="10222" spans="1:7" ht="12.75" customHeight="1" x14ac:dyDescent="0.2">
      <c r="A10222" s="312" t="s">
        <v>4742</v>
      </c>
      <c r="B10222" s="312"/>
      <c r="C10222" s="312"/>
      <c r="D10222" s="312"/>
      <c r="E10222" s="313"/>
      <c r="F10222" s="180">
        <f>TRUNC('compos apresentar'!F10221*bdi!$D$19,2)</f>
        <v>44.79</v>
      </c>
      <c r="G10222" s="144"/>
    </row>
    <row r="10223" spans="1:7" ht="12.75" customHeight="1" x14ac:dyDescent="0.2">
      <c r="A10223" s="312" t="s">
        <v>4123</v>
      </c>
      <c r="B10223" s="312"/>
      <c r="C10223" s="312"/>
      <c r="D10223" s="312"/>
      <c r="E10223" s="312"/>
      <c r="F10223" s="179">
        <f>SUM(F10221:F10222)</f>
        <v>265.03999999999996</v>
      </c>
      <c r="G10223" s="144"/>
    </row>
    <row r="10224" spans="1:7" ht="12.75" customHeight="1" x14ac:dyDescent="0.2">
      <c r="A10224" s="178"/>
      <c r="B10224" s="178"/>
      <c r="C10224" s="178"/>
      <c r="D10224" s="178"/>
      <c r="E10224" s="178"/>
      <c r="F10224" s="178"/>
      <c r="G10224" s="144"/>
    </row>
    <row r="10225" spans="1:7" ht="12.75" customHeight="1" x14ac:dyDescent="0.2">
      <c r="A10225" s="314" t="s">
        <v>5210</v>
      </c>
      <c r="B10225" s="314"/>
      <c r="C10225" s="314"/>
      <c r="D10225" s="314"/>
      <c r="E10225" s="314"/>
      <c r="F10225" s="314"/>
      <c r="G10225" s="175" t="s">
        <v>4155</v>
      </c>
    </row>
    <row r="10226" spans="1:7" ht="12.75" customHeight="1" x14ac:dyDescent="0.2">
      <c r="G10226" s="144"/>
    </row>
    <row r="10227" spans="1:7" ht="24" customHeight="1" x14ac:dyDescent="0.2">
      <c r="A10227" s="175" t="s">
        <v>4118</v>
      </c>
      <c r="B10227" s="174" t="s">
        <v>4117</v>
      </c>
      <c r="C10227" s="171" t="s">
        <v>4114</v>
      </c>
      <c r="D10227" s="171" t="s">
        <v>4113</v>
      </c>
      <c r="E10227" s="171" t="s">
        <v>4112</v>
      </c>
      <c r="F10227" s="182" t="s">
        <v>4116</v>
      </c>
      <c r="G10227" s="181" t="s">
        <v>4115</v>
      </c>
    </row>
    <row r="10228" spans="1:7" ht="12.75" customHeight="1" x14ac:dyDescent="0.2">
      <c r="A10228" s="162">
        <v>8</v>
      </c>
      <c r="B10228" s="128" t="s">
        <v>4141</v>
      </c>
      <c r="C10228" s="152">
        <v>5.65</v>
      </c>
      <c r="D10228" s="152">
        <v>12.31</v>
      </c>
      <c r="E10228" s="83">
        <v>117.99</v>
      </c>
      <c r="F10228" s="127">
        <v>1.506</v>
      </c>
      <c r="G10228" s="161">
        <f>TRUNC(F10228*D10228,2)</f>
        <v>18.53</v>
      </c>
    </row>
    <row r="10229" spans="1:7" ht="12.75" customHeight="1" x14ac:dyDescent="0.2">
      <c r="A10229" s="149">
        <v>11</v>
      </c>
      <c r="B10229" s="138" t="s">
        <v>4146</v>
      </c>
      <c r="C10229" s="152">
        <v>8.56</v>
      </c>
      <c r="D10229" s="152">
        <v>18.649999999999999</v>
      </c>
      <c r="E10229" s="83">
        <v>117.99</v>
      </c>
      <c r="F10229" s="137">
        <v>1.51</v>
      </c>
      <c r="G10229" s="161">
        <f>TRUNC(F10229*D10229,2)</f>
        <v>28.16</v>
      </c>
    </row>
    <row r="10230" spans="1:7" ht="12.75" customHeight="1" x14ac:dyDescent="0.2">
      <c r="A10230" s="311" t="s">
        <v>4138</v>
      </c>
      <c r="B10230" s="311"/>
      <c r="C10230" s="311"/>
      <c r="D10230" s="311"/>
      <c r="E10230" s="311"/>
      <c r="F10230" s="311"/>
      <c r="G10230" s="155">
        <f>SUM(G10228:G10229)</f>
        <v>46.69</v>
      </c>
    </row>
    <row r="10231" spans="1:7" ht="12.75" customHeight="1" x14ac:dyDescent="0.2">
      <c r="G10231" s="144"/>
    </row>
    <row r="10232" spans="1:7" ht="23.25" customHeight="1" x14ac:dyDescent="0.2">
      <c r="A10232" s="175" t="s">
        <v>4118</v>
      </c>
      <c r="B10232" s="174" t="s">
        <v>4130</v>
      </c>
      <c r="C10232" s="171" t="s">
        <v>4129</v>
      </c>
      <c r="D10232" s="171" t="s">
        <v>4128</v>
      </c>
      <c r="E10232" s="171" t="s">
        <v>4116</v>
      </c>
      <c r="F10232" s="173" t="s">
        <v>4127</v>
      </c>
      <c r="G10232" s="144"/>
    </row>
    <row r="10233" spans="1:7" ht="22.5" customHeight="1" x14ac:dyDescent="0.2">
      <c r="A10233" s="129" t="s">
        <v>5211</v>
      </c>
      <c r="B10233" s="128" t="s">
        <v>5212</v>
      </c>
      <c r="C10233" s="127" t="s">
        <v>3287</v>
      </c>
      <c r="D10233" s="127">
        <v>346.64</v>
      </c>
      <c r="E10233" s="127">
        <v>1</v>
      </c>
      <c r="F10233" s="127">
        <f>TRUNC(E10233*D10233,2)</f>
        <v>346.64</v>
      </c>
      <c r="G10233" s="144"/>
    </row>
    <row r="10234" spans="1:7" ht="12.75" customHeight="1" x14ac:dyDescent="0.2">
      <c r="A10234" s="311" t="s">
        <v>4125</v>
      </c>
      <c r="B10234" s="311"/>
      <c r="C10234" s="311"/>
      <c r="D10234" s="311"/>
      <c r="E10234" s="311"/>
      <c r="F10234" s="165">
        <f>SUM(F10233:F10233)</f>
        <v>346.64</v>
      </c>
      <c r="G10234" s="144"/>
    </row>
    <row r="10235" spans="1:7" ht="12.75" customHeight="1" x14ac:dyDescent="0.2">
      <c r="G10235" s="144"/>
    </row>
    <row r="10236" spans="1:7" ht="12.75" customHeight="1" x14ac:dyDescent="0.2">
      <c r="A10236" s="312" t="s">
        <v>4124</v>
      </c>
      <c r="B10236" s="312"/>
      <c r="C10236" s="312"/>
      <c r="D10236" s="312"/>
      <c r="E10236" s="312"/>
      <c r="F10236" s="173">
        <f>F10234+G10230</f>
        <v>393.33</v>
      </c>
      <c r="G10236" s="144"/>
    </row>
    <row r="10237" spans="1:7" ht="12.75" customHeight="1" x14ac:dyDescent="0.2">
      <c r="A10237" s="312" t="s">
        <v>4742</v>
      </c>
      <c r="B10237" s="312"/>
      <c r="C10237" s="312"/>
      <c r="D10237" s="312"/>
      <c r="E10237" s="313"/>
      <c r="F10237" s="180">
        <f>TRUNC('compos apresentar'!F10236*bdi!$D$19,2)</f>
        <v>80</v>
      </c>
      <c r="G10237" s="144"/>
    </row>
    <row r="10238" spans="1:7" ht="12.75" customHeight="1" x14ac:dyDescent="0.2">
      <c r="A10238" s="312" t="s">
        <v>4123</v>
      </c>
      <c r="B10238" s="312"/>
      <c r="C10238" s="312"/>
      <c r="D10238" s="312"/>
      <c r="E10238" s="312"/>
      <c r="F10238" s="179">
        <f>SUM(F10236:F10237)</f>
        <v>473.33</v>
      </c>
      <c r="G10238" s="144"/>
    </row>
    <row r="10239" spans="1:7" ht="21" customHeight="1" x14ac:dyDescent="0.2">
      <c r="A10239" s="314" t="s">
        <v>4259</v>
      </c>
      <c r="B10239" s="314"/>
      <c r="C10239" s="314"/>
      <c r="D10239" s="314"/>
      <c r="E10239" s="314"/>
      <c r="F10239" s="314"/>
      <c r="G10239" s="175" t="s">
        <v>4131</v>
      </c>
    </row>
    <row r="10240" spans="1:7" ht="12.75" customHeight="1" x14ac:dyDescent="0.2">
      <c r="G10240" s="144"/>
    </row>
    <row r="10241" spans="1:7" ht="23.25" customHeight="1" x14ac:dyDescent="0.2">
      <c r="A10241" s="175" t="s">
        <v>4118</v>
      </c>
      <c r="B10241" s="174" t="s">
        <v>4117</v>
      </c>
      <c r="C10241" s="171" t="s">
        <v>4114</v>
      </c>
      <c r="D10241" s="171" t="s">
        <v>4113</v>
      </c>
      <c r="E10241" s="171" t="s">
        <v>4112</v>
      </c>
      <c r="F10241" s="182" t="s">
        <v>4116</v>
      </c>
      <c r="G10241" s="181" t="s">
        <v>4115</v>
      </c>
    </row>
    <row r="10242" spans="1:7" ht="12.75" customHeight="1" x14ac:dyDescent="0.2">
      <c r="A10242" s="162">
        <v>5</v>
      </c>
      <c r="B10242" s="128" t="s">
        <v>3745</v>
      </c>
      <c r="C10242" s="152">
        <v>5.12</v>
      </c>
      <c r="D10242" s="152">
        <v>11.16</v>
      </c>
      <c r="E10242" s="83">
        <v>117.99</v>
      </c>
      <c r="F10242" s="140">
        <v>0.5</v>
      </c>
      <c r="G10242" s="161">
        <f>TRUNC(F10242*D10242,2)</f>
        <v>5.58</v>
      </c>
    </row>
    <row r="10243" spans="1:7" ht="12.75" customHeight="1" x14ac:dyDescent="0.2">
      <c r="A10243" s="149">
        <v>10</v>
      </c>
      <c r="B10243" s="138" t="s">
        <v>4020</v>
      </c>
      <c r="C10243" s="152">
        <v>8.56</v>
      </c>
      <c r="D10243" s="152">
        <v>18.649999999999999</v>
      </c>
      <c r="E10243" s="83">
        <v>117.99</v>
      </c>
      <c r="F10243" s="136">
        <v>0.48399999999999999</v>
      </c>
      <c r="G10243" s="161">
        <f>TRUNC(F10243*D10243,2)</f>
        <v>9.02</v>
      </c>
    </row>
    <row r="10244" spans="1:7" ht="12.75" customHeight="1" x14ac:dyDescent="0.2">
      <c r="A10244" s="311" t="s">
        <v>4138</v>
      </c>
      <c r="B10244" s="311"/>
      <c r="C10244" s="311"/>
      <c r="D10244" s="311"/>
      <c r="E10244" s="311"/>
      <c r="F10244" s="311"/>
      <c r="G10244" s="155">
        <f>SUM(G10242:G10243)</f>
        <v>14.6</v>
      </c>
    </row>
    <row r="10245" spans="1:7" ht="12.75" customHeight="1" x14ac:dyDescent="0.2">
      <c r="G10245" s="144"/>
    </row>
    <row r="10246" spans="1:7" ht="24.75" customHeight="1" x14ac:dyDescent="0.2">
      <c r="A10246" s="175" t="s">
        <v>4118</v>
      </c>
      <c r="B10246" s="174" t="s">
        <v>4130</v>
      </c>
      <c r="C10246" s="171" t="s">
        <v>4129</v>
      </c>
      <c r="D10246" s="171" t="s">
        <v>4128</v>
      </c>
      <c r="E10246" s="171" t="s">
        <v>4116</v>
      </c>
      <c r="F10246" s="173" t="s">
        <v>4127</v>
      </c>
      <c r="G10246" s="144"/>
    </row>
    <row r="10247" spans="1:7" ht="12.75" customHeight="1" x14ac:dyDescent="0.2">
      <c r="A10247" s="129">
        <v>2804</v>
      </c>
      <c r="B10247" s="128" t="s">
        <v>3306</v>
      </c>
      <c r="C10247" s="127" t="s">
        <v>3285</v>
      </c>
      <c r="D10247" s="140">
        <v>145.30000000000001</v>
      </c>
      <c r="E10247" s="140">
        <v>5.0000000000000001E-4</v>
      </c>
      <c r="F10247" s="127">
        <f t="shared" ref="F10247:F10263" si="98">TRUNC(E10247*D10247,2)</f>
        <v>7.0000000000000007E-2</v>
      </c>
      <c r="G10247" s="144"/>
    </row>
    <row r="10248" spans="1:7" ht="12.75" customHeight="1" x14ac:dyDescent="0.2">
      <c r="A10248" s="129">
        <v>2818</v>
      </c>
      <c r="B10248" s="128" t="s">
        <v>3305</v>
      </c>
      <c r="C10248" s="127" t="s">
        <v>3287</v>
      </c>
      <c r="D10248" s="140">
        <v>18.170000000000002</v>
      </c>
      <c r="E10248" s="140">
        <v>2.9000000000000001E-2</v>
      </c>
      <c r="F10248" s="127">
        <f t="shared" si="98"/>
        <v>0.52</v>
      </c>
      <c r="G10248" s="144"/>
    </row>
    <row r="10249" spans="1:7" ht="12.75" customHeight="1" x14ac:dyDescent="0.2">
      <c r="A10249" s="129">
        <v>2132</v>
      </c>
      <c r="B10249" s="128" t="s">
        <v>3304</v>
      </c>
      <c r="C10249" s="127" t="s">
        <v>3290</v>
      </c>
      <c r="D10249" s="140">
        <v>40.28</v>
      </c>
      <c r="E10249" s="140">
        <v>4.6399999999999997E-2</v>
      </c>
      <c r="F10249" s="127">
        <f t="shared" si="98"/>
        <v>1.86</v>
      </c>
      <c r="G10249" s="144"/>
    </row>
    <row r="10250" spans="1:7" ht="12.75" customHeight="1" x14ac:dyDescent="0.2">
      <c r="A10250" s="129">
        <v>2491</v>
      </c>
      <c r="B10250" s="128" t="s">
        <v>3303</v>
      </c>
      <c r="C10250" s="127" t="s">
        <v>3287</v>
      </c>
      <c r="D10250" s="140">
        <v>0.95</v>
      </c>
      <c r="E10250" s="140">
        <v>0.17399999999999999</v>
      </c>
      <c r="F10250" s="127">
        <f t="shared" si="98"/>
        <v>0.16</v>
      </c>
      <c r="G10250" s="144"/>
    </row>
    <row r="10251" spans="1:7" ht="12.75" customHeight="1" x14ac:dyDescent="0.2">
      <c r="A10251" s="129">
        <v>2492</v>
      </c>
      <c r="B10251" s="128" t="s">
        <v>3302</v>
      </c>
      <c r="C10251" s="127" t="s">
        <v>3287</v>
      </c>
      <c r="D10251" s="140">
        <v>0.2</v>
      </c>
      <c r="E10251" s="140">
        <v>0.17399999999999999</v>
      </c>
      <c r="F10251" s="127">
        <f t="shared" si="98"/>
        <v>0.03</v>
      </c>
      <c r="G10251" s="144"/>
    </row>
    <row r="10252" spans="1:7" ht="12.75" customHeight="1" x14ac:dyDescent="0.2">
      <c r="A10252" s="129">
        <v>1858</v>
      </c>
      <c r="B10252" s="128" t="s">
        <v>3301</v>
      </c>
      <c r="C10252" s="127" t="s">
        <v>3290</v>
      </c>
      <c r="D10252" s="140">
        <v>6.75</v>
      </c>
      <c r="E10252" s="140">
        <v>1.47</v>
      </c>
      <c r="F10252" s="127">
        <f t="shared" si="98"/>
        <v>9.92</v>
      </c>
      <c r="G10252" s="144"/>
    </row>
    <row r="10253" spans="1:7" ht="12.75" customHeight="1" x14ac:dyDescent="0.2">
      <c r="A10253" s="129">
        <v>1863</v>
      </c>
      <c r="B10253" s="128" t="s">
        <v>3300</v>
      </c>
      <c r="C10253" s="127" t="s">
        <v>3292</v>
      </c>
      <c r="D10253" s="140">
        <v>23.1</v>
      </c>
      <c r="E10253" s="140">
        <v>1.7399999999999999E-2</v>
      </c>
      <c r="F10253" s="127">
        <f t="shared" si="98"/>
        <v>0.4</v>
      </c>
      <c r="G10253" s="144"/>
    </row>
    <row r="10254" spans="1:7" ht="12.75" customHeight="1" x14ac:dyDescent="0.2">
      <c r="A10254" s="129">
        <v>1860</v>
      </c>
      <c r="B10254" s="128" t="s">
        <v>3299</v>
      </c>
      <c r="C10254" s="127" t="s">
        <v>3292</v>
      </c>
      <c r="D10254" s="140">
        <v>18.55</v>
      </c>
      <c r="E10254" s="140">
        <v>2.1999999999999999E-2</v>
      </c>
      <c r="F10254" s="127">
        <f t="shared" si="98"/>
        <v>0.4</v>
      </c>
      <c r="G10254" s="144"/>
    </row>
    <row r="10255" spans="1:7" ht="12.75" customHeight="1" x14ac:dyDescent="0.2">
      <c r="A10255" s="129">
        <v>1964</v>
      </c>
      <c r="B10255" s="128" t="s">
        <v>3298</v>
      </c>
      <c r="C10255" s="127" t="s">
        <v>3290</v>
      </c>
      <c r="D10255" s="140">
        <v>2.5099999999999998</v>
      </c>
      <c r="E10255" s="140">
        <v>1.06</v>
      </c>
      <c r="F10255" s="127">
        <f t="shared" si="98"/>
        <v>2.66</v>
      </c>
      <c r="G10255" s="144"/>
    </row>
    <row r="10256" spans="1:7" ht="12.75" customHeight="1" x14ac:dyDescent="0.2">
      <c r="A10256" s="129">
        <v>1968</v>
      </c>
      <c r="B10256" s="128" t="s">
        <v>3297</v>
      </c>
      <c r="C10256" s="127" t="s">
        <v>3290</v>
      </c>
      <c r="D10256" s="140">
        <v>6.58</v>
      </c>
      <c r="E10256" s="140">
        <v>0.21410000000000001</v>
      </c>
      <c r="F10256" s="127">
        <f t="shared" si="98"/>
        <v>1.4</v>
      </c>
      <c r="G10256" s="144"/>
    </row>
    <row r="10257" spans="1:7" ht="12.75" customHeight="1" x14ac:dyDescent="0.2">
      <c r="A10257" s="129">
        <v>2023</v>
      </c>
      <c r="B10257" s="128" t="s">
        <v>3296</v>
      </c>
      <c r="C10257" s="127" t="s">
        <v>3290</v>
      </c>
      <c r="D10257" s="140">
        <v>12.28</v>
      </c>
      <c r="E10257" s="140">
        <v>0.66</v>
      </c>
      <c r="F10257" s="127">
        <f t="shared" si="98"/>
        <v>8.1</v>
      </c>
      <c r="G10257" s="144"/>
    </row>
    <row r="10258" spans="1:7" ht="12.75" customHeight="1" x14ac:dyDescent="0.2">
      <c r="A10258" s="129">
        <v>1695</v>
      </c>
      <c r="B10258" s="128" t="s">
        <v>3295</v>
      </c>
      <c r="C10258" s="127" t="s">
        <v>3294</v>
      </c>
      <c r="D10258" s="140">
        <v>23.81</v>
      </c>
      <c r="E10258" s="140">
        <v>0.9899</v>
      </c>
      <c r="F10258" s="127">
        <f t="shared" si="98"/>
        <v>23.56</v>
      </c>
      <c r="G10258" s="144"/>
    </row>
    <row r="10259" spans="1:7" ht="12.75" customHeight="1" x14ac:dyDescent="0.2">
      <c r="A10259" s="129">
        <v>1215</v>
      </c>
      <c r="B10259" s="128" t="s">
        <v>3293</v>
      </c>
      <c r="C10259" s="127" t="s">
        <v>3292</v>
      </c>
      <c r="D10259" s="140">
        <v>0.54</v>
      </c>
      <c r="E10259" s="140">
        <v>0.12</v>
      </c>
      <c r="F10259" s="127">
        <f t="shared" si="98"/>
        <v>0.06</v>
      </c>
      <c r="G10259" s="144"/>
    </row>
    <row r="10260" spans="1:7" ht="12.75" customHeight="1" x14ac:dyDescent="0.2">
      <c r="A10260" s="129">
        <v>2516</v>
      </c>
      <c r="B10260" s="128" t="s">
        <v>3291</v>
      </c>
      <c r="C10260" s="127" t="s">
        <v>3290</v>
      </c>
      <c r="D10260" s="140">
        <v>10.84</v>
      </c>
      <c r="E10260" s="140">
        <v>8.9999999999999993E-3</v>
      </c>
      <c r="F10260" s="127">
        <f t="shared" si="98"/>
        <v>0.09</v>
      </c>
      <c r="G10260" s="144"/>
    </row>
    <row r="10261" spans="1:7" ht="12.75" customHeight="1" x14ac:dyDescent="0.2">
      <c r="A10261" s="129">
        <v>2256</v>
      </c>
      <c r="B10261" s="128" t="s">
        <v>3289</v>
      </c>
      <c r="C10261" s="127" t="s">
        <v>3287</v>
      </c>
      <c r="D10261" s="140">
        <v>22.15</v>
      </c>
      <c r="E10261" s="140">
        <v>1.4E-2</v>
      </c>
      <c r="F10261" s="127">
        <f t="shared" si="98"/>
        <v>0.31</v>
      </c>
      <c r="G10261" s="144"/>
    </row>
    <row r="10262" spans="1:7" ht="12.75" customHeight="1" x14ac:dyDescent="0.2">
      <c r="A10262" s="129">
        <v>2493</v>
      </c>
      <c r="B10262" s="128" t="s">
        <v>3288</v>
      </c>
      <c r="C10262" s="127" t="s">
        <v>3287</v>
      </c>
      <c r="D10262" s="140">
        <v>0.17</v>
      </c>
      <c r="E10262" s="140">
        <v>0.17399999999999999</v>
      </c>
      <c r="F10262" s="127">
        <f t="shared" si="98"/>
        <v>0.02</v>
      </c>
      <c r="G10262" s="144"/>
    </row>
    <row r="10263" spans="1:7" ht="12.75" customHeight="1" x14ac:dyDescent="0.2">
      <c r="A10263" s="139">
        <v>2386</v>
      </c>
      <c r="B10263" s="138" t="s">
        <v>3286</v>
      </c>
      <c r="C10263" s="137" t="s">
        <v>3285</v>
      </c>
      <c r="D10263" s="140">
        <v>114.18</v>
      </c>
      <c r="E10263" s="136">
        <v>1.1000000000000001E-3</v>
      </c>
      <c r="F10263" s="127">
        <f t="shared" si="98"/>
        <v>0.12</v>
      </c>
      <c r="G10263" s="144"/>
    </row>
    <row r="10264" spans="1:7" ht="12.75" customHeight="1" x14ac:dyDescent="0.2">
      <c r="A10264" s="311" t="s">
        <v>4125</v>
      </c>
      <c r="B10264" s="311"/>
      <c r="C10264" s="311"/>
      <c r="D10264" s="311"/>
      <c r="E10264" s="311"/>
      <c r="F10264" s="165">
        <f>SUM(F10247:F10263)</f>
        <v>49.680000000000007</v>
      </c>
      <c r="G10264" s="144"/>
    </row>
    <row r="10265" spans="1:7" ht="12.75" customHeight="1" x14ac:dyDescent="0.2">
      <c r="G10265" s="144"/>
    </row>
    <row r="10266" spans="1:7" ht="12.75" customHeight="1" x14ac:dyDescent="0.2">
      <c r="A10266" s="312" t="s">
        <v>4124</v>
      </c>
      <c r="B10266" s="312"/>
      <c r="C10266" s="312"/>
      <c r="D10266" s="312"/>
      <c r="E10266" s="312"/>
      <c r="F10266" s="173">
        <f>F10264+G10244</f>
        <v>64.28</v>
      </c>
      <c r="G10266" s="144"/>
    </row>
    <row r="10267" spans="1:7" ht="12.75" customHeight="1" x14ac:dyDescent="0.2">
      <c r="A10267" s="312" t="s">
        <v>4742</v>
      </c>
      <c r="B10267" s="312"/>
      <c r="C10267" s="312"/>
      <c r="D10267" s="312"/>
      <c r="E10267" s="313"/>
      <c r="F10267" s="180">
        <f>TRUNC('compos apresentar'!F10266*bdi!$D$19,2)</f>
        <v>13.07</v>
      </c>
      <c r="G10267" s="144"/>
    </row>
    <row r="10268" spans="1:7" ht="12.75" customHeight="1" x14ac:dyDescent="0.2">
      <c r="A10268" s="312" t="s">
        <v>4123</v>
      </c>
      <c r="B10268" s="312"/>
      <c r="C10268" s="312"/>
      <c r="D10268" s="312"/>
      <c r="E10268" s="312"/>
      <c r="F10268" s="179">
        <f>SUM(F10266:F10267)</f>
        <v>77.349999999999994</v>
      </c>
      <c r="G10268" s="144"/>
    </row>
    <row r="10269" spans="1:7" ht="12.75" customHeight="1" x14ac:dyDescent="0.2">
      <c r="A10269" s="178"/>
      <c r="B10269" s="178"/>
      <c r="C10269" s="178"/>
      <c r="D10269" s="178"/>
      <c r="E10269" s="178"/>
      <c r="F10269" s="178"/>
      <c r="G10269" s="144"/>
    </row>
    <row r="10270" spans="1:7" ht="22.5" customHeight="1" x14ac:dyDescent="0.2">
      <c r="A10270" s="314" t="s">
        <v>5213</v>
      </c>
      <c r="B10270" s="314"/>
      <c r="C10270" s="314"/>
      <c r="D10270" s="314"/>
      <c r="E10270" s="314"/>
      <c r="F10270" s="314"/>
      <c r="G10270" s="175" t="s">
        <v>4155</v>
      </c>
    </row>
    <row r="10271" spans="1:7" ht="12.75" customHeight="1" x14ac:dyDescent="0.2">
      <c r="G10271" s="144"/>
    </row>
    <row r="10272" spans="1:7" ht="21.75" customHeight="1" x14ac:dyDescent="0.2">
      <c r="A10272" s="175" t="s">
        <v>4118</v>
      </c>
      <c r="B10272" s="174" t="s">
        <v>4117</v>
      </c>
      <c r="C10272" s="171" t="s">
        <v>4114</v>
      </c>
      <c r="D10272" s="171" t="s">
        <v>4113</v>
      </c>
      <c r="E10272" s="171" t="s">
        <v>4112</v>
      </c>
      <c r="F10272" s="182" t="s">
        <v>4116</v>
      </c>
      <c r="G10272" s="181" t="s">
        <v>4115</v>
      </c>
    </row>
    <row r="10273" spans="1:7" ht="12.75" customHeight="1" x14ac:dyDescent="0.2">
      <c r="A10273" s="162">
        <v>8</v>
      </c>
      <c r="B10273" s="128" t="s">
        <v>4141</v>
      </c>
      <c r="C10273" s="152">
        <v>5.65</v>
      </c>
      <c r="D10273" s="152">
        <v>12.31</v>
      </c>
      <c r="E10273" s="83">
        <v>117.99</v>
      </c>
      <c r="F10273" s="127">
        <v>0.19</v>
      </c>
      <c r="G10273" s="161">
        <f>TRUNC(F10273*D10273,2)</f>
        <v>2.33</v>
      </c>
    </row>
    <row r="10274" spans="1:7" ht="12.75" customHeight="1" x14ac:dyDescent="0.2">
      <c r="A10274" s="149">
        <v>11</v>
      </c>
      <c r="B10274" s="138" t="s">
        <v>4146</v>
      </c>
      <c r="C10274" s="152">
        <v>8.56</v>
      </c>
      <c r="D10274" s="152">
        <v>18.649999999999999</v>
      </c>
      <c r="E10274" s="83">
        <v>117.99</v>
      </c>
      <c r="F10274" s="137">
        <v>0.192</v>
      </c>
      <c r="G10274" s="161">
        <f>TRUNC(F10274*D10274,2)</f>
        <v>3.58</v>
      </c>
    </row>
    <row r="10275" spans="1:7" ht="12.75" customHeight="1" x14ac:dyDescent="0.2">
      <c r="A10275" s="311" t="s">
        <v>4138</v>
      </c>
      <c r="B10275" s="311"/>
      <c r="C10275" s="311"/>
      <c r="D10275" s="311"/>
      <c r="E10275" s="311"/>
      <c r="F10275" s="311"/>
      <c r="G10275" s="155">
        <f>SUM(G10273:G10274)</f>
        <v>5.91</v>
      </c>
    </row>
    <row r="10276" spans="1:7" ht="12.75" customHeight="1" x14ac:dyDescent="0.2">
      <c r="G10276" s="144"/>
    </row>
    <row r="10277" spans="1:7" ht="19.5" customHeight="1" x14ac:dyDescent="0.2">
      <c r="A10277" s="175" t="s">
        <v>4118</v>
      </c>
      <c r="B10277" s="174" t="s">
        <v>4130</v>
      </c>
      <c r="C10277" s="171" t="s">
        <v>4129</v>
      </c>
      <c r="D10277" s="171" t="s">
        <v>4128</v>
      </c>
      <c r="E10277" s="171" t="s">
        <v>4116</v>
      </c>
      <c r="F10277" s="173" t="s">
        <v>4127</v>
      </c>
      <c r="G10277" s="144"/>
    </row>
    <row r="10278" spans="1:7" ht="12.75" customHeight="1" x14ac:dyDescent="0.2">
      <c r="A10278" s="129" t="s">
        <v>4154</v>
      </c>
      <c r="B10278" s="128" t="s">
        <v>4153</v>
      </c>
      <c r="C10278" s="127" t="s">
        <v>3290</v>
      </c>
      <c r="D10278" s="137">
        <v>0.38</v>
      </c>
      <c r="E10278" s="127" t="s">
        <v>4257</v>
      </c>
      <c r="F10278" s="127">
        <f>TRUNC(E10278*D10278,2)</f>
        <v>0.14000000000000001</v>
      </c>
      <c r="G10278" s="144"/>
    </row>
    <row r="10279" spans="1:7" ht="21" customHeight="1" x14ac:dyDescent="0.2">
      <c r="A10279" s="139" t="s">
        <v>3700</v>
      </c>
      <c r="B10279" s="138" t="s">
        <v>5214</v>
      </c>
      <c r="C10279" s="137" t="s">
        <v>3287</v>
      </c>
      <c r="D10279" s="137">
        <v>9.57</v>
      </c>
      <c r="E10279" s="137">
        <v>1</v>
      </c>
      <c r="F10279" s="127">
        <f>TRUNC(E10279*D10279,2)</f>
        <v>9.57</v>
      </c>
      <c r="G10279" s="144"/>
    </row>
    <row r="10280" spans="1:7" ht="12.75" customHeight="1" x14ac:dyDescent="0.2">
      <c r="A10280" s="311" t="s">
        <v>4125</v>
      </c>
      <c r="B10280" s="311"/>
      <c r="C10280" s="311"/>
      <c r="D10280" s="311"/>
      <c r="E10280" s="311"/>
      <c r="F10280" s="165">
        <f>SUM(F10278:F10279)</f>
        <v>9.7100000000000009</v>
      </c>
      <c r="G10280" s="144"/>
    </row>
    <row r="10281" spans="1:7" ht="12.75" customHeight="1" x14ac:dyDescent="0.2">
      <c r="G10281" s="144"/>
    </row>
    <row r="10282" spans="1:7" ht="12.75" customHeight="1" x14ac:dyDescent="0.2">
      <c r="A10282" s="312" t="s">
        <v>4124</v>
      </c>
      <c r="B10282" s="312"/>
      <c r="C10282" s="312"/>
      <c r="D10282" s="312"/>
      <c r="E10282" s="312"/>
      <c r="F10282" s="173">
        <f>F10280+G10275</f>
        <v>15.620000000000001</v>
      </c>
      <c r="G10282" s="144"/>
    </row>
    <row r="10283" spans="1:7" ht="12.75" customHeight="1" x14ac:dyDescent="0.2">
      <c r="A10283" s="312" t="s">
        <v>4742</v>
      </c>
      <c r="B10283" s="312"/>
      <c r="C10283" s="312"/>
      <c r="D10283" s="312"/>
      <c r="E10283" s="313"/>
      <c r="F10283" s="180">
        <f>TRUNC('compos apresentar'!F10282*bdi!$D$19,2)</f>
        <v>3.17</v>
      </c>
      <c r="G10283" s="144"/>
    </row>
    <row r="10284" spans="1:7" ht="12.75" customHeight="1" x14ac:dyDescent="0.2">
      <c r="A10284" s="312" t="s">
        <v>4123</v>
      </c>
      <c r="B10284" s="312"/>
      <c r="C10284" s="312"/>
      <c r="D10284" s="312"/>
      <c r="E10284" s="312"/>
      <c r="F10284" s="179">
        <f>SUM(F10282:F10283)</f>
        <v>18.79</v>
      </c>
      <c r="G10284" s="144"/>
    </row>
    <row r="10285" spans="1:7" ht="12.75" customHeight="1" x14ac:dyDescent="0.2">
      <c r="A10285" s="178"/>
      <c r="B10285" s="178"/>
      <c r="C10285" s="178"/>
      <c r="D10285" s="178"/>
      <c r="E10285" s="178"/>
      <c r="F10285" s="178"/>
      <c r="G10285" s="144"/>
    </row>
    <row r="10286" spans="1:7" ht="12.75" customHeight="1" x14ac:dyDescent="0.2">
      <c r="A10286" s="178"/>
      <c r="B10286" s="178"/>
      <c r="C10286" s="178"/>
      <c r="D10286" s="178"/>
      <c r="E10286" s="178"/>
      <c r="F10286" s="178"/>
      <c r="G10286" s="144"/>
    </row>
    <row r="10287" spans="1:7" ht="22.9" customHeight="1" x14ac:dyDescent="0.2">
      <c r="A10287" s="314" t="s">
        <v>4258</v>
      </c>
      <c r="B10287" s="314"/>
      <c r="C10287" s="314"/>
      <c r="D10287" s="314"/>
      <c r="E10287" s="314"/>
      <c r="F10287" s="314"/>
      <c r="G10287" s="175" t="s">
        <v>4155</v>
      </c>
    </row>
    <row r="10288" spans="1:7" x14ac:dyDescent="0.2">
      <c r="G10288" s="144"/>
    </row>
    <row r="10289" spans="1:7" ht="21" x14ac:dyDescent="0.2">
      <c r="A10289" s="175" t="s">
        <v>4118</v>
      </c>
      <c r="B10289" s="174" t="s">
        <v>4117</v>
      </c>
      <c r="C10289" s="171" t="s">
        <v>4114</v>
      </c>
      <c r="D10289" s="171" t="s">
        <v>4113</v>
      </c>
      <c r="E10289" s="171" t="s">
        <v>4112</v>
      </c>
      <c r="F10289" s="182" t="s">
        <v>4116</v>
      </c>
      <c r="G10289" s="181" t="s">
        <v>4115</v>
      </c>
    </row>
    <row r="10290" spans="1:7" x14ac:dyDescent="0.2">
      <c r="A10290" s="162">
        <v>8</v>
      </c>
      <c r="B10290" s="128" t="s">
        <v>4141</v>
      </c>
      <c r="C10290" s="152">
        <v>5.65</v>
      </c>
      <c r="D10290" s="152">
        <v>12.31</v>
      </c>
      <c r="E10290" s="83">
        <v>117.99</v>
      </c>
      <c r="F10290" s="127">
        <v>0.19</v>
      </c>
      <c r="G10290" s="161">
        <f>TRUNC(F10290*D10290,2)</f>
        <v>2.33</v>
      </c>
    </row>
    <row r="10291" spans="1:7" x14ac:dyDescent="0.2">
      <c r="A10291" s="149">
        <v>11</v>
      </c>
      <c r="B10291" s="138" t="s">
        <v>4146</v>
      </c>
      <c r="C10291" s="152">
        <v>8.56</v>
      </c>
      <c r="D10291" s="152">
        <v>18.649999999999999</v>
      </c>
      <c r="E10291" s="83">
        <v>117.99</v>
      </c>
      <c r="F10291" s="137">
        <v>0.192</v>
      </c>
      <c r="G10291" s="161">
        <f>TRUNC(F10291*D10291,2)</f>
        <v>3.58</v>
      </c>
    </row>
    <row r="10292" spans="1:7" x14ac:dyDescent="0.2">
      <c r="A10292" s="311" t="s">
        <v>4138</v>
      </c>
      <c r="B10292" s="311"/>
      <c r="C10292" s="311"/>
      <c r="D10292" s="311"/>
      <c r="E10292" s="311"/>
      <c r="F10292" s="311"/>
      <c r="G10292" s="155">
        <f>SUM(G10290:G10291)</f>
        <v>5.91</v>
      </c>
    </row>
    <row r="10293" spans="1:7" x14ac:dyDescent="0.2">
      <c r="G10293" s="144"/>
    </row>
    <row r="10294" spans="1:7" ht="21" x14ac:dyDescent="0.2">
      <c r="A10294" s="175" t="s">
        <v>4118</v>
      </c>
      <c r="B10294" s="174" t="s">
        <v>4130</v>
      </c>
      <c r="C10294" s="171" t="s">
        <v>4129</v>
      </c>
      <c r="D10294" s="171" t="s">
        <v>4128</v>
      </c>
      <c r="E10294" s="171" t="s">
        <v>4116</v>
      </c>
      <c r="F10294" s="173" t="s">
        <v>4127</v>
      </c>
      <c r="G10294" s="144"/>
    </row>
    <row r="10295" spans="1:7" x14ac:dyDescent="0.2">
      <c r="A10295" s="129" t="s">
        <v>4154</v>
      </c>
      <c r="B10295" s="128" t="s">
        <v>4153</v>
      </c>
      <c r="C10295" s="127" t="s">
        <v>3290</v>
      </c>
      <c r="D10295" s="137">
        <v>0.38</v>
      </c>
      <c r="E10295" s="127" t="s">
        <v>4257</v>
      </c>
      <c r="F10295" s="127">
        <f>TRUNC(E10295*D10295,2)</f>
        <v>0.14000000000000001</v>
      </c>
      <c r="G10295" s="144"/>
    </row>
    <row r="10296" spans="1:7" ht="22.5" x14ac:dyDescent="0.2">
      <c r="A10296" s="139" t="s">
        <v>3717</v>
      </c>
      <c r="B10296" s="138" t="s">
        <v>3716</v>
      </c>
      <c r="C10296" s="137" t="s">
        <v>3287</v>
      </c>
      <c r="D10296" s="137">
        <v>10.52</v>
      </c>
      <c r="E10296" s="137">
        <v>1</v>
      </c>
      <c r="F10296" s="127">
        <f>TRUNC(E10296*D10296,2)</f>
        <v>10.52</v>
      </c>
      <c r="G10296" s="144"/>
    </row>
    <row r="10297" spans="1:7" x14ac:dyDescent="0.2">
      <c r="A10297" s="311" t="s">
        <v>4125</v>
      </c>
      <c r="B10297" s="311"/>
      <c r="C10297" s="311"/>
      <c r="D10297" s="311"/>
      <c r="E10297" s="311"/>
      <c r="F10297" s="165">
        <f>SUM(F10295:F10296)</f>
        <v>10.66</v>
      </c>
      <c r="G10297" s="144"/>
    </row>
    <row r="10298" spans="1:7" x14ac:dyDescent="0.2">
      <c r="G10298" s="144"/>
    </row>
    <row r="10299" spans="1:7" x14ac:dyDescent="0.2">
      <c r="A10299" s="312" t="s">
        <v>4124</v>
      </c>
      <c r="B10299" s="312"/>
      <c r="C10299" s="312"/>
      <c r="D10299" s="312"/>
      <c r="E10299" s="312"/>
      <c r="F10299" s="173">
        <f>F10297+G10292</f>
        <v>16.57</v>
      </c>
      <c r="G10299" s="144"/>
    </row>
    <row r="10300" spans="1:7" ht="12.75" customHeight="1" x14ac:dyDescent="0.2">
      <c r="A10300" s="312" t="s">
        <v>4742</v>
      </c>
      <c r="B10300" s="312"/>
      <c r="C10300" s="312"/>
      <c r="D10300" s="312"/>
      <c r="E10300" s="313"/>
      <c r="F10300" s="180">
        <f>TRUNC('compos apresentar'!F10299*bdi!$D$19,2)</f>
        <v>3.37</v>
      </c>
      <c r="G10300" s="144"/>
    </row>
    <row r="10301" spans="1:7" x14ac:dyDescent="0.2">
      <c r="A10301" s="312" t="s">
        <v>4123</v>
      </c>
      <c r="B10301" s="312"/>
      <c r="C10301" s="312"/>
      <c r="D10301" s="312"/>
      <c r="E10301" s="312"/>
      <c r="F10301" s="179">
        <f>SUM(F10299:F10300)</f>
        <v>19.940000000000001</v>
      </c>
      <c r="G10301" s="144"/>
    </row>
    <row r="10302" spans="1:7" x14ac:dyDescent="0.2">
      <c r="A10302" s="178"/>
      <c r="B10302" s="178"/>
      <c r="C10302" s="178"/>
      <c r="D10302" s="178"/>
      <c r="E10302" s="178"/>
      <c r="F10302" s="178"/>
      <c r="G10302" s="144"/>
    </row>
    <row r="10303" spans="1:7" x14ac:dyDescent="0.2">
      <c r="A10303" s="178"/>
      <c r="B10303" s="178"/>
      <c r="C10303" s="178"/>
      <c r="D10303" s="178"/>
      <c r="E10303" s="178"/>
      <c r="F10303" s="178"/>
      <c r="G10303" s="144"/>
    </row>
    <row r="10304" spans="1:7" ht="21" x14ac:dyDescent="0.2">
      <c r="A10304" s="314" t="s">
        <v>4256</v>
      </c>
      <c r="B10304" s="314"/>
      <c r="C10304" s="314"/>
      <c r="D10304" s="314"/>
      <c r="E10304" s="314"/>
      <c r="F10304" s="314"/>
      <c r="G10304" s="175" t="s">
        <v>4155</v>
      </c>
    </row>
    <row r="10305" spans="1:7" x14ac:dyDescent="0.2">
      <c r="G10305" s="144"/>
    </row>
    <row r="10306" spans="1:7" ht="21" x14ac:dyDescent="0.2">
      <c r="A10306" s="175" t="s">
        <v>4118</v>
      </c>
      <c r="B10306" s="174" t="s">
        <v>4117</v>
      </c>
      <c r="C10306" s="171" t="s">
        <v>4114</v>
      </c>
      <c r="D10306" s="171" t="s">
        <v>4113</v>
      </c>
      <c r="E10306" s="171" t="s">
        <v>4112</v>
      </c>
      <c r="F10306" s="182" t="s">
        <v>4116</v>
      </c>
      <c r="G10306" s="181" t="s">
        <v>4115</v>
      </c>
    </row>
    <row r="10307" spans="1:7" x14ac:dyDescent="0.2">
      <c r="A10307" s="162">
        <v>8</v>
      </c>
      <c r="B10307" s="128" t="s">
        <v>4141</v>
      </c>
      <c r="C10307" s="152">
        <v>5.65</v>
      </c>
      <c r="D10307" s="152">
        <v>12.31</v>
      </c>
      <c r="E10307" s="83">
        <v>117.99</v>
      </c>
      <c r="F10307" s="127">
        <v>0.20300000000000001</v>
      </c>
      <c r="G10307" s="161">
        <f>TRUNC(F10307*D10307,2)</f>
        <v>2.4900000000000002</v>
      </c>
    </row>
    <row r="10308" spans="1:7" x14ac:dyDescent="0.2">
      <c r="A10308" s="149">
        <v>11</v>
      </c>
      <c r="B10308" s="138" t="s">
        <v>4146</v>
      </c>
      <c r="C10308" s="152">
        <v>8.56</v>
      </c>
      <c r="D10308" s="152">
        <v>18.649999999999999</v>
      </c>
      <c r="E10308" s="83">
        <v>117.99</v>
      </c>
      <c r="F10308" s="137">
        <v>0.2</v>
      </c>
      <c r="G10308" s="161">
        <f>TRUNC(F10308*D10308,2)</f>
        <v>3.73</v>
      </c>
    </row>
    <row r="10309" spans="1:7" x14ac:dyDescent="0.2">
      <c r="A10309" s="311" t="s">
        <v>4138</v>
      </c>
      <c r="B10309" s="311"/>
      <c r="C10309" s="311"/>
      <c r="D10309" s="311"/>
      <c r="E10309" s="311"/>
      <c r="F10309" s="311"/>
      <c r="G10309" s="155">
        <f>SUM(G10307:G10308)</f>
        <v>6.2200000000000006</v>
      </c>
    </row>
    <row r="10310" spans="1:7" x14ac:dyDescent="0.2">
      <c r="G10310" s="144"/>
    </row>
    <row r="10311" spans="1:7" ht="21" x14ac:dyDescent="0.2">
      <c r="A10311" s="175" t="s">
        <v>4118</v>
      </c>
      <c r="B10311" s="174" t="s">
        <v>4130</v>
      </c>
      <c r="C10311" s="171" t="s">
        <v>4129</v>
      </c>
      <c r="D10311" s="171" t="s">
        <v>4128</v>
      </c>
      <c r="E10311" s="171" t="s">
        <v>4116</v>
      </c>
      <c r="F10311" s="173" t="s">
        <v>4127</v>
      </c>
      <c r="G10311" s="144"/>
    </row>
    <row r="10312" spans="1:7" x14ac:dyDescent="0.2">
      <c r="A10312" s="129" t="s">
        <v>4154</v>
      </c>
      <c r="B10312" s="128" t="s">
        <v>4153</v>
      </c>
      <c r="C10312" s="127" t="s">
        <v>3290</v>
      </c>
      <c r="D10312" s="137">
        <v>0.38</v>
      </c>
      <c r="E10312" s="127">
        <v>0.3</v>
      </c>
      <c r="F10312" s="127">
        <f>TRUNC(E10312*D10312,2)</f>
        <v>0.11</v>
      </c>
      <c r="G10312" s="144"/>
    </row>
    <row r="10313" spans="1:7" ht="22.5" x14ac:dyDescent="0.2">
      <c r="A10313" s="139" t="s">
        <v>4255</v>
      </c>
      <c r="B10313" s="138" t="s">
        <v>1583</v>
      </c>
      <c r="C10313" s="137" t="s">
        <v>3287</v>
      </c>
      <c r="D10313" s="137">
        <v>9.49</v>
      </c>
      <c r="E10313" s="137">
        <v>1</v>
      </c>
      <c r="F10313" s="127">
        <f>TRUNC(E10313*D10313,2)</f>
        <v>9.49</v>
      </c>
      <c r="G10313" s="144"/>
    </row>
    <row r="10314" spans="1:7" x14ac:dyDescent="0.2">
      <c r="A10314" s="311" t="s">
        <v>4125</v>
      </c>
      <c r="B10314" s="311"/>
      <c r="C10314" s="311"/>
      <c r="D10314" s="311"/>
      <c r="E10314" s="311"/>
      <c r="F10314" s="165">
        <f>SUM(F10312:F10313)</f>
        <v>9.6</v>
      </c>
      <c r="G10314" s="144"/>
    </row>
    <row r="10315" spans="1:7" x14ac:dyDescent="0.2">
      <c r="G10315" s="144"/>
    </row>
    <row r="10316" spans="1:7" x14ac:dyDescent="0.2">
      <c r="A10316" s="312" t="s">
        <v>4124</v>
      </c>
      <c r="B10316" s="312"/>
      <c r="C10316" s="312"/>
      <c r="D10316" s="312"/>
      <c r="E10316" s="312"/>
      <c r="F10316" s="173">
        <f>F10314+G10309</f>
        <v>15.82</v>
      </c>
      <c r="G10316" s="144"/>
    </row>
    <row r="10317" spans="1:7" ht="12.75" customHeight="1" x14ac:dyDescent="0.2">
      <c r="A10317" s="312" t="s">
        <v>4742</v>
      </c>
      <c r="B10317" s="312"/>
      <c r="C10317" s="312"/>
      <c r="D10317" s="312"/>
      <c r="E10317" s="313"/>
      <c r="F10317" s="180">
        <f>TRUNC('compos apresentar'!F10316*bdi!$D$19,2)</f>
        <v>3.21</v>
      </c>
      <c r="G10317" s="144"/>
    </row>
    <row r="10318" spans="1:7" x14ac:dyDescent="0.2">
      <c r="A10318" s="312" t="s">
        <v>4123</v>
      </c>
      <c r="B10318" s="312"/>
      <c r="C10318" s="312"/>
      <c r="D10318" s="312"/>
      <c r="E10318" s="312"/>
      <c r="F10318" s="179">
        <f>SUM(F10316:F10317)</f>
        <v>19.03</v>
      </c>
      <c r="G10318" s="144"/>
    </row>
    <row r="10319" spans="1:7" x14ac:dyDescent="0.2">
      <c r="A10319" s="178"/>
      <c r="B10319" s="178"/>
      <c r="C10319" s="178"/>
      <c r="D10319" s="178"/>
      <c r="E10319" s="178"/>
      <c r="F10319" s="178"/>
      <c r="G10319" s="144"/>
    </row>
    <row r="10320" spans="1:7" x14ac:dyDescent="0.2">
      <c r="A10320" s="178"/>
      <c r="B10320" s="178"/>
      <c r="C10320" s="178"/>
      <c r="D10320" s="178"/>
      <c r="E10320" s="178"/>
      <c r="F10320" s="178"/>
      <c r="G10320" s="144"/>
    </row>
    <row r="10321" spans="1:7" x14ac:dyDescent="0.2">
      <c r="G10321" s="144"/>
    </row>
    <row r="10322" spans="1:7" ht="21" x14ac:dyDescent="0.2">
      <c r="A10322" s="314" t="s">
        <v>4254</v>
      </c>
      <c r="B10322" s="314"/>
      <c r="C10322" s="314"/>
      <c r="D10322" s="314"/>
      <c r="E10322" s="314"/>
      <c r="F10322" s="314"/>
      <c r="G10322" s="175" t="s">
        <v>4155</v>
      </c>
    </row>
    <row r="10323" spans="1:7" x14ac:dyDescent="0.2">
      <c r="G10323" s="144"/>
    </row>
    <row r="10324" spans="1:7" ht="21" x14ac:dyDescent="0.2">
      <c r="A10324" s="175" t="s">
        <v>4118</v>
      </c>
      <c r="B10324" s="174" t="s">
        <v>4117</v>
      </c>
      <c r="C10324" s="171" t="s">
        <v>4114</v>
      </c>
      <c r="D10324" s="171" t="s">
        <v>4113</v>
      </c>
      <c r="E10324" s="171" t="s">
        <v>4112</v>
      </c>
      <c r="F10324" s="182" t="s">
        <v>4116</v>
      </c>
      <c r="G10324" s="181" t="s">
        <v>4115</v>
      </c>
    </row>
    <row r="10325" spans="1:7" x14ac:dyDescent="0.2">
      <c r="A10325" s="162">
        <v>8</v>
      </c>
      <c r="B10325" s="128" t="s">
        <v>4141</v>
      </c>
      <c r="C10325" s="152">
        <v>5.65</v>
      </c>
      <c r="D10325" s="152">
        <v>12.31</v>
      </c>
      <c r="E10325" s="83">
        <v>117.99</v>
      </c>
      <c r="F10325" s="127">
        <v>0.19</v>
      </c>
      <c r="G10325" s="161">
        <f>TRUNC(F10325*D10325,2)</f>
        <v>2.33</v>
      </c>
    </row>
    <row r="10326" spans="1:7" x14ac:dyDescent="0.2">
      <c r="A10326" s="149">
        <v>11</v>
      </c>
      <c r="B10326" s="138" t="s">
        <v>4146</v>
      </c>
      <c r="C10326" s="152">
        <v>8.56</v>
      </c>
      <c r="D10326" s="152">
        <v>18.649999999999999</v>
      </c>
      <c r="E10326" s="83">
        <v>117.99</v>
      </c>
      <c r="F10326" s="137">
        <v>0.192</v>
      </c>
      <c r="G10326" s="161">
        <f>TRUNC(F10326*D10326,2)</f>
        <v>3.58</v>
      </c>
    </row>
    <row r="10327" spans="1:7" x14ac:dyDescent="0.2">
      <c r="A10327" s="311" t="s">
        <v>4138</v>
      </c>
      <c r="B10327" s="311"/>
      <c r="C10327" s="311"/>
      <c r="D10327" s="311"/>
      <c r="E10327" s="311"/>
      <c r="F10327" s="311"/>
      <c r="G10327" s="155">
        <f>SUM(G10325:G10326)</f>
        <v>5.91</v>
      </c>
    </row>
    <row r="10328" spans="1:7" x14ac:dyDescent="0.2">
      <c r="G10328" s="144"/>
    </row>
    <row r="10329" spans="1:7" ht="21" x14ac:dyDescent="0.2">
      <c r="A10329" s="175" t="s">
        <v>4118</v>
      </c>
      <c r="B10329" s="174" t="s">
        <v>4130</v>
      </c>
      <c r="C10329" s="171" t="s">
        <v>4129</v>
      </c>
      <c r="D10329" s="171" t="s">
        <v>4128</v>
      </c>
      <c r="E10329" s="171" t="s">
        <v>4116</v>
      </c>
      <c r="F10329" s="173" t="s">
        <v>4127</v>
      </c>
      <c r="G10329" s="144"/>
    </row>
    <row r="10330" spans="1:7" x14ac:dyDescent="0.2">
      <c r="A10330" s="129" t="s">
        <v>3715</v>
      </c>
      <c r="B10330" s="128" t="s">
        <v>3714</v>
      </c>
      <c r="C10330" s="127" t="s">
        <v>3287</v>
      </c>
      <c r="D10330" s="127">
        <v>3.84</v>
      </c>
      <c r="E10330" s="127">
        <v>1</v>
      </c>
      <c r="F10330" s="127">
        <f>TRUNC(E10330*D10330,2)</f>
        <v>3.84</v>
      </c>
      <c r="G10330" s="144"/>
    </row>
    <row r="10331" spans="1:7" x14ac:dyDescent="0.2">
      <c r="A10331" s="311" t="s">
        <v>4125</v>
      </c>
      <c r="B10331" s="311"/>
      <c r="C10331" s="311"/>
      <c r="D10331" s="311"/>
      <c r="E10331" s="311"/>
      <c r="F10331" s="165">
        <f>F10330</f>
        <v>3.84</v>
      </c>
      <c r="G10331" s="144"/>
    </row>
    <row r="10332" spans="1:7" x14ac:dyDescent="0.2">
      <c r="G10332" s="144"/>
    </row>
    <row r="10333" spans="1:7" x14ac:dyDescent="0.2">
      <c r="A10333" s="312" t="s">
        <v>4124</v>
      </c>
      <c r="B10333" s="312"/>
      <c r="C10333" s="312"/>
      <c r="D10333" s="312"/>
      <c r="E10333" s="312"/>
      <c r="F10333" s="173">
        <f>F10331+G10327</f>
        <v>9.75</v>
      </c>
      <c r="G10333" s="144"/>
    </row>
    <row r="10334" spans="1:7" ht="12.75" customHeight="1" x14ac:dyDescent="0.2">
      <c r="A10334" s="312" t="s">
        <v>4742</v>
      </c>
      <c r="B10334" s="312"/>
      <c r="C10334" s="312"/>
      <c r="D10334" s="312"/>
      <c r="E10334" s="313"/>
      <c r="F10334" s="180">
        <f>TRUNC('compos apresentar'!F10333*bdi!$D$19,2)</f>
        <v>1.98</v>
      </c>
      <c r="G10334" s="144"/>
    </row>
    <row r="10335" spans="1:7" x14ac:dyDescent="0.2">
      <c r="A10335" s="312" t="s">
        <v>4123</v>
      </c>
      <c r="B10335" s="312"/>
      <c r="C10335" s="312"/>
      <c r="D10335" s="312"/>
      <c r="E10335" s="312"/>
      <c r="F10335" s="179">
        <f>SUM(F10333:F10334)</f>
        <v>11.73</v>
      </c>
      <c r="G10335" s="144"/>
    </row>
    <row r="10336" spans="1:7" x14ac:dyDescent="0.2">
      <c r="A10336" s="178"/>
      <c r="B10336" s="178"/>
      <c r="C10336" s="178"/>
      <c r="D10336" s="178"/>
      <c r="E10336" s="178"/>
      <c r="F10336" s="178"/>
      <c r="G10336" s="144"/>
    </row>
    <row r="10337" spans="1:7" x14ac:dyDescent="0.2">
      <c r="A10337" s="178"/>
      <c r="B10337" s="178"/>
      <c r="C10337" s="178"/>
      <c r="D10337" s="178"/>
      <c r="E10337" s="178"/>
      <c r="F10337" s="178"/>
      <c r="G10337" s="144"/>
    </row>
    <row r="10338" spans="1:7" ht="16.899999999999999" customHeight="1" x14ac:dyDescent="0.2">
      <c r="A10338" s="314" t="s">
        <v>4253</v>
      </c>
      <c r="B10338" s="314"/>
      <c r="C10338" s="314"/>
      <c r="D10338" s="314"/>
      <c r="E10338" s="314"/>
      <c r="F10338" s="314"/>
      <c r="G10338" s="175" t="s">
        <v>4155</v>
      </c>
    </row>
    <row r="10339" spans="1:7" x14ac:dyDescent="0.2">
      <c r="G10339" s="144"/>
    </row>
    <row r="10340" spans="1:7" ht="21" x14ac:dyDescent="0.2">
      <c r="A10340" s="175" t="s">
        <v>4118</v>
      </c>
      <c r="B10340" s="174" t="s">
        <v>4117</v>
      </c>
      <c r="C10340" s="171" t="s">
        <v>4114</v>
      </c>
      <c r="D10340" s="171" t="s">
        <v>4113</v>
      </c>
      <c r="E10340" s="171" t="s">
        <v>4112</v>
      </c>
      <c r="F10340" s="182" t="s">
        <v>4116</v>
      </c>
      <c r="G10340" s="181" t="s">
        <v>4115</v>
      </c>
    </row>
    <row r="10341" spans="1:7" x14ac:dyDescent="0.2">
      <c r="A10341" s="162">
        <v>8</v>
      </c>
      <c r="B10341" s="128" t="s">
        <v>4141</v>
      </c>
      <c r="C10341" s="152">
        <v>5.65</v>
      </c>
      <c r="D10341" s="152">
        <v>12.31</v>
      </c>
      <c r="E10341" s="83">
        <v>117.99</v>
      </c>
      <c r="F10341" s="127">
        <v>0.3</v>
      </c>
      <c r="G10341" s="161">
        <f>TRUNC(F10341*D10341,2)</f>
        <v>3.69</v>
      </c>
    </row>
    <row r="10342" spans="1:7" x14ac:dyDescent="0.2">
      <c r="A10342" s="149">
        <v>11</v>
      </c>
      <c r="B10342" s="138" t="s">
        <v>4146</v>
      </c>
      <c r="C10342" s="152">
        <v>8.56</v>
      </c>
      <c r="D10342" s="152">
        <v>18.649999999999999</v>
      </c>
      <c r="E10342" s="83">
        <v>117.99</v>
      </c>
      <c r="F10342" s="137">
        <v>0.30299999999999999</v>
      </c>
      <c r="G10342" s="161">
        <f>TRUNC(F10342*D10342,2)</f>
        <v>5.65</v>
      </c>
    </row>
    <row r="10343" spans="1:7" x14ac:dyDescent="0.2">
      <c r="A10343" s="311" t="s">
        <v>4138</v>
      </c>
      <c r="B10343" s="311"/>
      <c r="C10343" s="311"/>
      <c r="D10343" s="311"/>
      <c r="E10343" s="311"/>
      <c r="F10343" s="311"/>
      <c r="G10343" s="155">
        <f>SUM(G10341:G10342)</f>
        <v>9.34</v>
      </c>
    </row>
    <row r="10344" spans="1:7" x14ac:dyDescent="0.2">
      <c r="G10344" s="144"/>
    </row>
    <row r="10345" spans="1:7" ht="21" x14ac:dyDescent="0.2">
      <c r="A10345" s="175" t="s">
        <v>4118</v>
      </c>
      <c r="B10345" s="174" t="s">
        <v>4130</v>
      </c>
      <c r="C10345" s="171" t="s">
        <v>4129</v>
      </c>
      <c r="D10345" s="171" t="s">
        <v>4128</v>
      </c>
      <c r="E10345" s="171" t="s">
        <v>4116</v>
      </c>
      <c r="F10345" s="173" t="s">
        <v>4127</v>
      </c>
      <c r="G10345" s="144"/>
    </row>
    <row r="10346" spans="1:7" x14ac:dyDescent="0.2">
      <c r="A10346" s="129" t="s">
        <v>3713</v>
      </c>
      <c r="B10346" s="128" t="s">
        <v>3712</v>
      </c>
      <c r="C10346" s="127" t="s">
        <v>3287</v>
      </c>
      <c r="D10346" s="127">
        <v>9.24</v>
      </c>
      <c r="E10346" s="127">
        <v>1</v>
      </c>
      <c r="F10346" s="127">
        <f>TRUNC(E10346*D10346,2)</f>
        <v>9.24</v>
      </c>
      <c r="G10346" s="144"/>
    </row>
    <row r="10347" spans="1:7" x14ac:dyDescent="0.2">
      <c r="A10347" s="311" t="s">
        <v>4125</v>
      </c>
      <c r="B10347" s="311"/>
      <c r="C10347" s="311"/>
      <c r="D10347" s="311"/>
      <c r="E10347" s="311"/>
      <c r="F10347" s="165">
        <f>F10346</f>
        <v>9.24</v>
      </c>
      <c r="G10347" s="144"/>
    </row>
    <row r="10348" spans="1:7" x14ac:dyDescent="0.2">
      <c r="G10348" s="144"/>
    </row>
    <row r="10349" spans="1:7" x14ac:dyDescent="0.2">
      <c r="A10349" s="312" t="s">
        <v>4124</v>
      </c>
      <c r="B10349" s="312"/>
      <c r="C10349" s="312"/>
      <c r="D10349" s="312"/>
      <c r="E10349" s="312"/>
      <c r="F10349" s="173">
        <f>F10347+G10343</f>
        <v>18.579999999999998</v>
      </c>
      <c r="G10349" s="144"/>
    </row>
    <row r="10350" spans="1:7" ht="12.75" customHeight="1" x14ac:dyDescent="0.2">
      <c r="A10350" s="312" t="s">
        <v>4742</v>
      </c>
      <c r="B10350" s="312"/>
      <c r="C10350" s="312"/>
      <c r="D10350" s="312"/>
      <c r="E10350" s="313"/>
      <c r="F10350" s="180">
        <f>TRUNC('compos apresentar'!F10349*bdi!$D$19,2)</f>
        <v>3.77</v>
      </c>
      <c r="G10350" s="144"/>
    </row>
    <row r="10351" spans="1:7" x14ac:dyDescent="0.2">
      <c r="A10351" s="312" t="s">
        <v>4123</v>
      </c>
      <c r="B10351" s="312"/>
      <c r="C10351" s="312"/>
      <c r="D10351" s="312"/>
      <c r="E10351" s="312"/>
      <c r="F10351" s="179">
        <f>SUM(F10349:F10350)</f>
        <v>22.349999999999998</v>
      </c>
      <c r="G10351" s="144"/>
    </row>
    <row r="10352" spans="1:7" x14ac:dyDescent="0.2">
      <c r="G10352" s="144"/>
    </row>
    <row r="10353" spans="1:7" x14ac:dyDescent="0.2">
      <c r="G10353" s="144"/>
    </row>
    <row r="10354" spans="1:7" x14ac:dyDescent="0.2">
      <c r="A10354" s="178"/>
      <c r="B10354" s="178"/>
      <c r="C10354" s="178"/>
      <c r="D10354" s="178"/>
      <c r="E10354" s="178"/>
      <c r="F10354" s="178"/>
      <c r="G10354" s="144"/>
    </row>
    <row r="10355" spans="1:7" ht="21" x14ac:dyDescent="0.2">
      <c r="A10355" s="314" t="s">
        <v>4252</v>
      </c>
      <c r="B10355" s="314"/>
      <c r="C10355" s="314"/>
      <c r="D10355" s="314"/>
      <c r="E10355" s="314"/>
      <c r="F10355" s="314"/>
      <c r="G10355" s="175" t="s">
        <v>4155</v>
      </c>
    </row>
    <row r="10356" spans="1:7" x14ac:dyDescent="0.2">
      <c r="G10356" s="144"/>
    </row>
    <row r="10357" spans="1:7" ht="21" x14ac:dyDescent="0.2">
      <c r="A10357" s="175" t="s">
        <v>4118</v>
      </c>
      <c r="B10357" s="174" t="s">
        <v>4117</v>
      </c>
      <c r="C10357" s="171" t="s">
        <v>4114</v>
      </c>
      <c r="D10357" s="171" t="s">
        <v>4113</v>
      </c>
      <c r="E10357" s="171" t="s">
        <v>4112</v>
      </c>
      <c r="F10357" s="182" t="s">
        <v>4116</v>
      </c>
      <c r="G10357" s="181" t="s">
        <v>4115</v>
      </c>
    </row>
    <row r="10358" spans="1:7" x14ac:dyDescent="0.2">
      <c r="A10358" s="162">
        <v>8</v>
      </c>
      <c r="B10358" s="128" t="s">
        <v>4141</v>
      </c>
      <c r="C10358" s="152">
        <v>5.65</v>
      </c>
      <c r="D10358" s="152">
        <v>12.31</v>
      </c>
      <c r="E10358" s="83">
        <v>117.99</v>
      </c>
      <c r="F10358" s="127">
        <v>0.45100000000000001</v>
      </c>
      <c r="G10358" s="161">
        <f>TRUNC(F10358*D10358,2)</f>
        <v>5.55</v>
      </c>
    </row>
    <row r="10359" spans="1:7" x14ac:dyDescent="0.2">
      <c r="A10359" s="149">
        <v>11</v>
      </c>
      <c r="B10359" s="138" t="s">
        <v>4146</v>
      </c>
      <c r="C10359" s="152">
        <v>8.56</v>
      </c>
      <c r="D10359" s="152">
        <v>18.649999999999999</v>
      </c>
      <c r="E10359" s="83">
        <v>117.99</v>
      </c>
      <c r="F10359" s="137">
        <v>0.45400000000000001</v>
      </c>
      <c r="G10359" s="161">
        <f>TRUNC(F10359*D10359,2)</f>
        <v>8.4600000000000009</v>
      </c>
    </row>
    <row r="10360" spans="1:7" x14ac:dyDescent="0.2">
      <c r="A10360" s="311" t="s">
        <v>4138</v>
      </c>
      <c r="B10360" s="311"/>
      <c r="C10360" s="311"/>
      <c r="D10360" s="311"/>
      <c r="E10360" s="311"/>
      <c r="F10360" s="311"/>
      <c r="G10360" s="155">
        <f>SUM(G10358:G10359)</f>
        <v>14.010000000000002</v>
      </c>
    </row>
    <row r="10361" spans="1:7" x14ac:dyDescent="0.2">
      <c r="G10361" s="144"/>
    </row>
    <row r="10362" spans="1:7" ht="21" x14ac:dyDescent="0.2">
      <c r="A10362" s="175" t="s">
        <v>4118</v>
      </c>
      <c r="B10362" s="174" t="s">
        <v>4130</v>
      </c>
      <c r="C10362" s="171" t="s">
        <v>4129</v>
      </c>
      <c r="D10362" s="171" t="s">
        <v>4128</v>
      </c>
      <c r="E10362" s="171" t="s">
        <v>4116</v>
      </c>
      <c r="F10362" s="173" t="s">
        <v>4127</v>
      </c>
      <c r="G10362" s="144"/>
    </row>
    <row r="10363" spans="1:7" x14ac:dyDescent="0.2">
      <c r="A10363" s="129" t="s">
        <v>4251</v>
      </c>
      <c r="B10363" s="128" t="s">
        <v>1579</v>
      </c>
      <c r="C10363" s="127" t="s">
        <v>3287</v>
      </c>
      <c r="D10363" s="127">
        <v>72.77</v>
      </c>
      <c r="E10363" s="127">
        <v>1</v>
      </c>
      <c r="F10363" s="127">
        <f>TRUNC(E10363*D10363,2)</f>
        <v>72.77</v>
      </c>
      <c r="G10363" s="144"/>
    </row>
    <row r="10364" spans="1:7" x14ac:dyDescent="0.2">
      <c r="A10364" s="311" t="s">
        <v>4125</v>
      </c>
      <c r="B10364" s="311"/>
      <c r="C10364" s="311"/>
      <c r="D10364" s="311"/>
      <c r="E10364" s="311"/>
      <c r="F10364" s="165">
        <f>F10363</f>
        <v>72.77</v>
      </c>
      <c r="G10364" s="144"/>
    </row>
    <row r="10365" spans="1:7" x14ac:dyDescent="0.2">
      <c r="G10365" s="144"/>
    </row>
    <row r="10366" spans="1:7" x14ac:dyDescent="0.2">
      <c r="A10366" s="312" t="s">
        <v>4124</v>
      </c>
      <c r="B10366" s="312"/>
      <c r="C10366" s="312"/>
      <c r="D10366" s="312"/>
      <c r="E10366" s="312"/>
      <c r="F10366" s="173">
        <f>F10364+G10360</f>
        <v>86.78</v>
      </c>
      <c r="G10366" s="144"/>
    </row>
    <row r="10367" spans="1:7" ht="12.75" customHeight="1" x14ac:dyDescent="0.2">
      <c r="A10367" s="312" t="s">
        <v>4742</v>
      </c>
      <c r="B10367" s="312"/>
      <c r="C10367" s="312"/>
      <c r="D10367" s="312"/>
      <c r="E10367" s="313"/>
      <c r="F10367" s="180">
        <f>TRUNC('compos apresentar'!F10366*bdi!$D$19,2)</f>
        <v>17.649999999999999</v>
      </c>
      <c r="G10367" s="144"/>
    </row>
    <row r="10368" spans="1:7" x14ac:dyDescent="0.2">
      <c r="A10368" s="312" t="s">
        <v>4123</v>
      </c>
      <c r="B10368" s="312"/>
      <c r="C10368" s="312"/>
      <c r="D10368" s="312"/>
      <c r="E10368" s="312"/>
      <c r="F10368" s="179">
        <f>SUM(F10366:F10367)</f>
        <v>104.43</v>
      </c>
      <c r="G10368" s="144"/>
    </row>
    <row r="10369" spans="1:7" x14ac:dyDescent="0.2">
      <c r="A10369" s="178"/>
      <c r="B10369" s="178"/>
      <c r="C10369" s="178"/>
      <c r="D10369" s="178"/>
      <c r="E10369" s="178"/>
      <c r="F10369" s="178"/>
      <c r="G10369" s="144"/>
    </row>
    <row r="10370" spans="1:7" ht="20.45" customHeight="1" x14ac:dyDescent="0.2">
      <c r="A10370" s="314" t="s">
        <v>4250</v>
      </c>
      <c r="B10370" s="314"/>
      <c r="C10370" s="314"/>
      <c r="D10370" s="314"/>
      <c r="E10370" s="314"/>
      <c r="F10370" s="314"/>
      <c r="G10370" s="175" t="s">
        <v>4155</v>
      </c>
    </row>
    <row r="10371" spans="1:7" x14ac:dyDescent="0.2">
      <c r="G10371" s="144"/>
    </row>
    <row r="10372" spans="1:7" ht="21" x14ac:dyDescent="0.2">
      <c r="A10372" s="175" t="s">
        <v>4118</v>
      </c>
      <c r="B10372" s="174" t="s">
        <v>4117</v>
      </c>
      <c r="C10372" s="171" t="s">
        <v>4114</v>
      </c>
      <c r="D10372" s="171" t="s">
        <v>4113</v>
      </c>
      <c r="E10372" s="171" t="s">
        <v>4112</v>
      </c>
      <c r="F10372" s="182" t="s">
        <v>4116</v>
      </c>
      <c r="G10372" s="181" t="s">
        <v>4115</v>
      </c>
    </row>
    <row r="10373" spans="1:7" x14ac:dyDescent="0.2">
      <c r="A10373" s="162">
        <v>11</v>
      </c>
      <c r="B10373" s="128" t="s">
        <v>4146</v>
      </c>
      <c r="C10373" s="152">
        <v>8.56</v>
      </c>
      <c r="D10373" s="152">
        <v>18.649999999999999</v>
      </c>
      <c r="E10373" s="83">
        <v>117.99</v>
      </c>
      <c r="F10373" s="127">
        <v>0.30299999999999999</v>
      </c>
      <c r="G10373" s="161">
        <f>TRUNC(F10373*D10373,2)</f>
        <v>5.65</v>
      </c>
    </row>
    <row r="10374" spans="1:7" x14ac:dyDescent="0.2">
      <c r="A10374" s="149">
        <v>8</v>
      </c>
      <c r="B10374" s="138" t="s">
        <v>4141</v>
      </c>
      <c r="C10374" s="152">
        <v>5.65</v>
      </c>
      <c r="D10374" s="152">
        <v>12.31</v>
      </c>
      <c r="E10374" s="83">
        <v>117.99</v>
      </c>
      <c r="F10374" s="137">
        <v>0.3</v>
      </c>
      <c r="G10374" s="161">
        <f>TRUNC(F10374*D10374,2)</f>
        <v>3.69</v>
      </c>
    </row>
    <row r="10375" spans="1:7" x14ac:dyDescent="0.2">
      <c r="A10375" s="311" t="s">
        <v>4138</v>
      </c>
      <c r="B10375" s="311"/>
      <c r="C10375" s="311"/>
      <c r="D10375" s="311"/>
      <c r="E10375" s="311"/>
      <c r="F10375" s="311"/>
      <c r="G10375" s="155">
        <f>SUM(G10373:G10374)</f>
        <v>9.34</v>
      </c>
    </row>
    <row r="10376" spans="1:7" x14ac:dyDescent="0.2">
      <c r="G10376" s="144"/>
    </row>
    <row r="10377" spans="1:7" ht="21" x14ac:dyDescent="0.2">
      <c r="A10377" s="175" t="s">
        <v>4118</v>
      </c>
      <c r="B10377" s="174" t="s">
        <v>4130</v>
      </c>
      <c r="C10377" s="171" t="s">
        <v>4129</v>
      </c>
      <c r="D10377" s="171" t="s">
        <v>4128</v>
      </c>
      <c r="E10377" s="171" t="s">
        <v>4116</v>
      </c>
      <c r="F10377" s="173" t="s">
        <v>4127</v>
      </c>
      <c r="G10377" s="144"/>
    </row>
    <row r="10378" spans="1:7" x14ac:dyDescent="0.2">
      <c r="A10378" s="129" t="s">
        <v>3711</v>
      </c>
      <c r="B10378" s="128" t="s">
        <v>3710</v>
      </c>
      <c r="C10378" s="127" t="s">
        <v>3287</v>
      </c>
      <c r="D10378" s="127">
        <v>24</v>
      </c>
      <c r="E10378" s="127">
        <v>1</v>
      </c>
      <c r="F10378" s="127">
        <f>TRUNC(E10378*D10378,2)</f>
        <v>24</v>
      </c>
      <c r="G10378" s="144"/>
    </row>
    <row r="10379" spans="1:7" x14ac:dyDescent="0.2">
      <c r="A10379" s="311" t="s">
        <v>4125</v>
      </c>
      <c r="B10379" s="311"/>
      <c r="C10379" s="311"/>
      <c r="D10379" s="311"/>
      <c r="E10379" s="311"/>
      <c r="F10379" s="165">
        <f>F10378</f>
        <v>24</v>
      </c>
      <c r="G10379" s="144"/>
    </row>
    <row r="10380" spans="1:7" x14ac:dyDescent="0.2">
      <c r="G10380" s="144"/>
    </row>
    <row r="10381" spans="1:7" x14ac:dyDescent="0.2">
      <c r="A10381" s="312" t="s">
        <v>4124</v>
      </c>
      <c r="B10381" s="312"/>
      <c r="C10381" s="312"/>
      <c r="D10381" s="312"/>
      <c r="E10381" s="312"/>
      <c r="F10381" s="173">
        <f>F10379+G10375</f>
        <v>33.340000000000003</v>
      </c>
      <c r="G10381" s="144"/>
    </row>
    <row r="10382" spans="1:7" ht="12.75" customHeight="1" x14ac:dyDescent="0.2">
      <c r="A10382" s="312" t="s">
        <v>4742</v>
      </c>
      <c r="B10382" s="312"/>
      <c r="C10382" s="312"/>
      <c r="D10382" s="312"/>
      <c r="E10382" s="313"/>
      <c r="F10382" s="180">
        <f>TRUNC('compos apresentar'!F10381*bdi!$D$19,2)</f>
        <v>6.78</v>
      </c>
      <c r="G10382" s="144"/>
    </row>
    <row r="10383" spans="1:7" ht="12.75" customHeight="1" x14ac:dyDescent="0.2">
      <c r="A10383" s="312" t="s">
        <v>4123</v>
      </c>
      <c r="B10383" s="312"/>
      <c r="C10383" s="312"/>
      <c r="D10383" s="312"/>
      <c r="E10383" s="312"/>
      <c r="F10383" s="179">
        <f>SUM(F10381:F10382)</f>
        <v>40.120000000000005</v>
      </c>
      <c r="G10383" s="144"/>
    </row>
    <row r="10384" spans="1:7" x14ac:dyDescent="0.2">
      <c r="G10384" s="144"/>
    </row>
    <row r="10385" spans="1:7" x14ac:dyDescent="0.2">
      <c r="G10385" s="144"/>
    </row>
    <row r="10386" spans="1:7" ht="25.15" customHeight="1" x14ac:dyDescent="0.2">
      <c r="A10386" s="314" t="s">
        <v>4249</v>
      </c>
      <c r="B10386" s="314"/>
      <c r="C10386" s="314"/>
      <c r="D10386" s="314"/>
      <c r="E10386" s="314"/>
      <c r="F10386" s="314"/>
      <c r="G10386" s="175" t="s">
        <v>4170</v>
      </c>
    </row>
    <row r="10387" spans="1:7" x14ac:dyDescent="0.2">
      <c r="G10387" s="144"/>
    </row>
    <row r="10388" spans="1:7" ht="21" x14ac:dyDescent="0.2">
      <c r="A10388" s="175" t="s">
        <v>4118</v>
      </c>
      <c r="B10388" s="174" t="s">
        <v>4117</v>
      </c>
      <c r="C10388" s="171" t="s">
        <v>4114</v>
      </c>
      <c r="D10388" s="171" t="s">
        <v>4113</v>
      </c>
      <c r="E10388" s="171" t="s">
        <v>4112</v>
      </c>
      <c r="F10388" s="182" t="s">
        <v>4116</v>
      </c>
      <c r="G10388" s="181" t="s">
        <v>4115</v>
      </c>
    </row>
    <row r="10389" spans="1:7" x14ac:dyDescent="0.2">
      <c r="A10389" s="162">
        <v>11</v>
      </c>
      <c r="B10389" s="128" t="s">
        <v>4146</v>
      </c>
      <c r="C10389" s="152">
        <v>8.56</v>
      </c>
      <c r="D10389" s="152">
        <v>18.649999999999999</v>
      </c>
      <c r="E10389" s="83">
        <v>117.99</v>
      </c>
      <c r="F10389" s="127">
        <v>0.93740000000000001</v>
      </c>
      <c r="G10389" s="161">
        <f>TRUNC(F10389*D10389,2)</f>
        <v>17.48</v>
      </c>
    </row>
    <row r="10390" spans="1:7" x14ac:dyDescent="0.2">
      <c r="A10390" s="149">
        <v>8</v>
      </c>
      <c r="B10390" s="138" t="s">
        <v>4141</v>
      </c>
      <c r="C10390" s="152">
        <v>5.65</v>
      </c>
      <c r="D10390" s="152">
        <v>12.31</v>
      </c>
      <c r="E10390" s="83">
        <v>117.99</v>
      </c>
      <c r="F10390" s="137">
        <v>0.93200000000000005</v>
      </c>
      <c r="G10390" s="161">
        <f>TRUNC(F10390*D10390,2)</f>
        <v>11.47</v>
      </c>
    </row>
    <row r="10391" spans="1:7" x14ac:dyDescent="0.2">
      <c r="A10391" s="311" t="s">
        <v>4138</v>
      </c>
      <c r="B10391" s="311"/>
      <c r="C10391" s="311"/>
      <c r="D10391" s="311"/>
      <c r="E10391" s="311"/>
      <c r="F10391" s="311"/>
      <c r="G10391" s="155">
        <f>SUM(G10389:G10390)</f>
        <v>28.950000000000003</v>
      </c>
    </row>
    <row r="10392" spans="1:7" x14ac:dyDescent="0.2">
      <c r="G10392" s="144"/>
    </row>
    <row r="10393" spans="1:7" ht="21" x14ac:dyDescent="0.2">
      <c r="A10393" s="175" t="s">
        <v>4118</v>
      </c>
      <c r="B10393" s="174" t="s">
        <v>4130</v>
      </c>
      <c r="C10393" s="171" t="s">
        <v>4129</v>
      </c>
      <c r="D10393" s="171" t="s">
        <v>4128</v>
      </c>
      <c r="E10393" s="171" t="s">
        <v>4116</v>
      </c>
      <c r="F10393" s="173" t="s">
        <v>4127</v>
      </c>
      <c r="G10393" s="144"/>
    </row>
    <row r="10394" spans="1:7" x14ac:dyDescent="0.2">
      <c r="A10394" s="129" t="s">
        <v>4154</v>
      </c>
      <c r="B10394" s="128" t="s">
        <v>4153</v>
      </c>
      <c r="C10394" s="127" t="s">
        <v>3290</v>
      </c>
      <c r="D10394" s="137">
        <v>0.38</v>
      </c>
      <c r="E10394" s="127">
        <v>1.95</v>
      </c>
      <c r="F10394" s="127">
        <f>TRUNC(E10394*D10394,2)</f>
        <v>0.74</v>
      </c>
      <c r="G10394" s="144"/>
    </row>
    <row r="10395" spans="1:7" x14ac:dyDescent="0.2">
      <c r="A10395" s="139" t="s">
        <v>3709</v>
      </c>
      <c r="B10395" s="138" t="s">
        <v>3708</v>
      </c>
      <c r="C10395" s="137" t="s">
        <v>3287</v>
      </c>
      <c r="D10395" s="137">
        <v>69.349999999999994</v>
      </c>
      <c r="E10395" s="137">
        <v>1</v>
      </c>
      <c r="F10395" s="127">
        <f>TRUNC(E10395*D10395,2)</f>
        <v>69.349999999999994</v>
      </c>
      <c r="G10395" s="144"/>
    </row>
    <row r="10396" spans="1:7" x14ac:dyDescent="0.2">
      <c r="A10396" s="311" t="s">
        <v>4125</v>
      </c>
      <c r="B10396" s="311"/>
      <c r="C10396" s="311"/>
      <c r="D10396" s="311"/>
      <c r="E10396" s="311"/>
      <c r="F10396" s="165">
        <f>SUM(F10394:F10395)</f>
        <v>70.089999999999989</v>
      </c>
      <c r="G10396" s="144"/>
    </row>
    <row r="10397" spans="1:7" x14ac:dyDescent="0.2">
      <c r="G10397" s="144"/>
    </row>
    <row r="10398" spans="1:7" x14ac:dyDescent="0.2">
      <c r="A10398" s="312" t="s">
        <v>4124</v>
      </c>
      <c r="B10398" s="312"/>
      <c r="C10398" s="312"/>
      <c r="D10398" s="312"/>
      <c r="E10398" s="312"/>
      <c r="F10398" s="173">
        <f>F10396+G10391</f>
        <v>99.039999999999992</v>
      </c>
      <c r="G10398" s="144"/>
    </row>
    <row r="10399" spans="1:7" ht="12.75" customHeight="1" x14ac:dyDescent="0.2">
      <c r="A10399" s="312" t="s">
        <v>4742</v>
      </c>
      <c r="B10399" s="312"/>
      <c r="C10399" s="312"/>
      <c r="D10399" s="312"/>
      <c r="E10399" s="313"/>
      <c r="F10399" s="180">
        <f>TRUNC('compos apresentar'!F10398*bdi!$D$19,2)</f>
        <v>20.14</v>
      </c>
      <c r="G10399" s="144"/>
    </row>
    <row r="10400" spans="1:7" x14ac:dyDescent="0.2">
      <c r="A10400" s="312" t="s">
        <v>4123</v>
      </c>
      <c r="B10400" s="312"/>
      <c r="C10400" s="312"/>
      <c r="D10400" s="312"/>
      <c r="E10400" s="312"/>
      <c r="F10400" s="179">
        <f>SUM(F10398:F10399)</f>
        <v>119.17999999999999</v>
      </c>
      <c r="G10400" s="144"/>
    </row>
    <row r="10401" spans="1:7" x14ac:dyDescent="0.2">
      <c r="G10401" s="144"/>
    </row>
    <row r="10402" spans="1:7" x14ac:dyDescent="0.2">
      <c r="G10402" s="144"/>
    </row>
    <row r="10403" spans="1:7" ht="31.5" customHeight="1" x14ac:dyDescent="0.2">
      <c r="A10403" s="314" t="s">
        <v>4248</v>
      </c>
      <c r="B10403" s="314"/>
      <c r="C10403" s="314"/>
      <c r="D10403" s="314"/>
      <c r="E10403" s="314"/>
      <c r="F10403" s="314"/>
      <c r="G10403" s="175" t="s">
        <v>4170</v>
      </c>
    </row>
    <row r="10404" spans="1:7" x14ac:dyDescent="0.2">
      <c r="G10404" s="144"/>
    </row>
    <row r="10405" spans="1:7" ht="21" x14ac:dyDescent="0.2">
      <c r="A10405" s="175" t="s">
        <v>4118</v>
      </c>
      <c r="B10405" s="174" t="s">
        <v>4117</v>
      </c>
      <c r="C10405" s="171" t="s">
        <v>4114</v>
      </c>
      <c r="D10405" s="171" t="s">
        <v>4113</v>
      </c>
      <c r="E10405" s="171" t="s">
        <v>4112</v>
      </c>
      <c r="F10405" s="182" t="s">
        <v>4116</v>
      </c>
      <c r="G10405" s="181" t="s">
        <v>4115</v>
      </c>
    </row>
    <row r="10406" spans="1:7" x14ac:dyDescent="0.2">
      <c r="A10406" s="162">
        <v>8</v>
      </c>
      <c r="B10406" s="128" t="s">
        <v>4141</v>
      </c>
      <c r="C10406" s="152">
        <v>5.65</v>
      </c>
      <c r="D10406" s="152">
        <v>12.31</v>
      </c>
      <c r="E10406" s="83">
        <v>117.99</v>
      </c>
      <c r="F10406" s="127">
        <v>0.36899999999999999</v>
      </c>
      <c r="G10406" s="161">
        <f>TRUNC(F10406*D10406,2)</f>
        <v>4.54</v>
      </c>
    </row>
    <row r="10407" spans="1:7" x14ac:dyDescent="0.2">
      <c r="A10407" s="149">
        <v>11</v>
      </c>
      <c r="B10407" s="138" t="s">
        <v>4146</v>
      </c>
      <c r="C10407" s="152">
        <v>8.56</v>
      </c>
      <c r="D10407" s="152">
        <v>18.649999999999999</v>
      </c>
      <c r="E10407" s="83">
        <v>117.99</v>
      </c>
      <c r="F10407" s="137">
        <v>0.371</v>
      </c>
      <c r="G10407" s="161">
        <f>TRUNC(F10407*D10407,2)</f>
        <v>6.91</v>
      </c>
    </row>
    <row r="10408" spans="1:7" x14ac:dyDescent="0.2">
      <c r="A10408" s="311" t="s">
        <v>4138</v>
      </c>
      <c r="B10408" s="311"/>
      <c r="C10408" s="311"/>
      <c r="D10408" s="311"/>
      <c r="E10408" s="311"/>
      <c r="F10408" s="311"/>
      <c r="G10408" s="155">
        <f>SUM(G10406:G10407)</f>
        <v>11.45</v>
      </c>
    </row>
    <row r="10409" spans="1:7" x14ac:dyDescent="0.2">
      <c r="G10409" s="144"/>
    </row>
    <row r="10410" spans="1:7" ht="21" x14ac:dyDescent="0.2">
      <c r="A10410" s="175" t="s">
        <v>4118</v>
      </c>
      <c r="B10410" s="174" t="s">
        <v>4130</v>
      </c>
      <c r="C10410" s="171" t="s">
        <v>4129</v>
      </c>
      <c r="D10410" s="171" t="s">
        <v>4128</v>
      </c>
      <c r="E10410" s="171" t="s">
        <v>4116</v>
      </c>
      <c r="F10410" s="173" t="s">
        <v>4127</v>
      </c>
      <c r="G10410" s="144"/>
    </row>
    <row r="10411" spans="1:7" ht="33.75" x14ac:dyDescent="0.2">
      <c r="A10411" s="129" t="s">
        <v>3707</v>
      </c>
      <c r="B10411" s="128" t="s">
        <v>3706</v>
      </c>
      <c r="C10411" s="127" t="s">
        <v>3287</v>
      </c>
      <c r="D10411" s="127">
        <v>13.92</v>
      </c>
      <c r="E10411" s="127">
        <v>1</v>
      </c>
      <c r="F10411" s="127">
        <f>TRUNC(E10411*D10411,2)</f>
        <v>13.92</v>
      </c>
      <c r="G10411" s="144"/>
    </row>
    <row r="10412" spans="1:7" x14ac:dyDescent="0.2">
      <c r="A10412" s="311" t="s">
        <v>4125</v>
      </c>
      <c r="B10412" s="311"/>
      <c r="C10412" s="311"/>
      <c r="D10412" s="311"/>
      <c r="E10412" s="311"/>
      <c r="F10412" s="165">
        <f>F10411</f>
        <v>13.92</v>
      </c>
      <c r="G10412" s="144"/>
    </row>
    <row r="10413" spans="1:7" x14ac:dyDescent="0.2">
      <c r="G10413" s="144"/>
    </row>
    <row r="10414" spans="1:7" x14ac:dyDescent="0.2">
      <c r="A10414" s="312" t="s">
        <v>4124</v>
      </c>
      <c r="B10414" s="312"/>
      <c r="C10414" s="312"/>
      <c r="D10414" s="312"/>
      <c r="E10414" s="312"/>
      <c r="F10414" s="173">
        <f>F10412+G10408</f>
        <v>25.369999999999997</v>
      </c>
      <c r="G10414" s="144"/>
    </row>
    <row r="10415" spans="1:7" ht="12.75" customHeight="1" x14ac:dyDescent="0.2">
      <c r="A10415" s="312" t="s">
        <v>4742</v>
      </c>
      <c r="B10415" s="312"/>
      <c r="C10415" s="312"/>
      <c r="D10415" s="312"/>
      <c r="E10415" s="313"/>
      <c r="F10415" s="180">
        <f>TRUNC('compos apresentar'!F10414*bdi!$D$19,2)</f>
        <v>5.16</v>
      </c>
      <c r="G10415" s="144"/>
    </row>
    <row r="10416" spans="1:7" ht="12.75" customHeight="1" x14ac:dyDescent="0.2">
      <c r="A10416" s="312" t="s">
        <v>4123</v>
      </c>
      <c r="B10416" s="312"/>
      <c r="C10416" s="312"/>
      <c r="D10416" s="312"/>
      <c r="E10416" s="312"/>
      <c r="F10416" s="179">
        <f>SUM(F10414:F10415)</f>
        <v>30.529999999999998</v>
      </c>
      <c r="G10416" s="144"/>
    </row>
    <row r="10417" spans="1:7" ht="12.75" customHeight="1" x14ac:dyDescent="0.2">
      <c r="A10417" s="178"/>
      <c r="B10417" s="178"/>
      <c r="C10417" s="178"/>
      <c r="D10417" s="178"/>
      <c r="E10417" s="178"/>
      <c r="F10417" s="178"/>
      <c r="G10417" s="144"/>
    </row>
    <row r="10418" spans="1:7" ht="19.899999999999999" customHeight="1" x14ac:dyDescent="0.2">
      <c r="A10418" s="314" t="s">
        <v>4247</v>
      </c>
      <c r="B10418" s="314"/>
      <c r="C10418" s="314"/>
      <c r="D10418" s="314"/>
      <c r="E10418" s="314"/>
      <c r="F10418" s="314"/>
      <c r="G10418" s="175" t="s">
        <v>4170</v>
      </c>
    </row>
    <row r="10419" spans="1:7" ht="12.75" customHeight="1" x14ac:dyDescent="0.2">
      <c r="G10419" s="144"/>
    </row>
    <row r="10420" spans="1:7" ht="24.75" customHeight="1" x14ac:dyDescent="0.2">
      <c r="A10420" s="175" t="s">
        <v>4118</v>
      </c>
      <c r="B10420" s="174" t="s">
        <v>4117</v>
      </c>
      <c r="C10420" s="171" t="s">
        <v>4114</v>
      </c>
      <c r="D10420" s="171" t="s">
        <v>4113</v>
      </c>
      <c r="E10420" s="171" t="s">
        <v>4112</v>
      </c>
      <c r="F10420" s="182" t="s">
        <v>4116</v>
      </c>
      <c r="G10420" s="181" t="s">
        <v>4115</v>
      </c>
    </row>
    <row r="10421" spans="1:7" ht="12.75" customHeight="1" x14ac:dyDescent="0.2">
      <c r="A10421" s="162">
        <v>8</v>
      </c>
      <c r="B10421" s="128" t="s">
        <v>4141</v>
      </c>
      <c r="C10421" s="152">
        <v>5.65</v>
      </c>
      <c r="D10421" s="152">
        <v>12.31</v>
      </c>
      <c r="E10421" s="83">
        <v>117.99</v>
      </c>
      <c r="F10421" s="127">
        <v>0.45100000000000001</v>
      </c>
      <c r="G10421" s="161">
        <f>TRUNC(F10421*D10421,2)</f>
        <v>5.55</v>
      </c>
    </row>
    <row r="10422" spans="1:7" ht="12.75" customHeight="1" x14ac:dyDescent="0.2">
      <c r="A10422" s="149">
        <v>11</v>
      </c>
      <c r="B10422" s="138" t="s">
        <v>4146</v>
      </c>
      <c r="C10422" s="152">
        <v>8.56</v>
      </c>
      <c r="D10422" s="152">
        <v>18.649999999999999</v>
      </c>
      <c r="E10422" s="83">
        <v>117.99</v>
      </c>
      <c r="F10422" s="137">
        <v>0.45400000000000001</v>
      </c>
      <c r="G10422" s="161">
        <f>TRUNC(F10422*D10422,2)</f>
        <v>8.4600000000000009</v>
      </c>
    </row>
    <row r="10423" spans="1:7" ht="12.75" customHeight="1" x14ac:dyDescent="0.2">
      <c r="A10423" s="311" t="s">
        <v>4138</v>
      </c>
      <c r="B10423" s="311"/>
      <c r="C10423" s="311"/>
      <c r="D10423" s="311"/>
      <c r="E10423" s="311"/>
      <c r="F10423" s="311"/>
      <c r="G10423" s="155">
        <f>SUM(G10421:G10422)</f>
        <v>14.010000000000002</v>
      </c>
    </row>
    <row r="10424" spans="1:7" ht="12.75" customHeight="1" x14ac:dyDescent="0.2">
      <c r="G10424" s="144"/>
    </row>
    <row r="10425" spans="1:7" ht="23.25" customHeight="1" x14ac:dyDescent="0.2">
      <c r="A10425" s="175" t="s">
        <v>4118</v>
      </c>
      <c r="B10425" s="174" t="s">
        <v>4130</v>
      </c>
      <c r="C10425" s="171" t="s">
        <v>4129</v>
      </c>
      <c r="D10425" s="171" t="s">
        <v>4128</v>
      </c>
      <c r="E10425" s="171" t="s">
        <v>4116</v>
      </c>
      <c r="F10425" s="173" t="s">
        <v>4127</v>
      </c>
      <c r="G10425" s="144"/>
    </row>
    <row r="10426" spans="1:7" ht="12.75" customHeight="1" x14ac:dyDescent="0.2">
      <c r="A10426" s="129" t="s">
        <v>4246</v>
      </c>
      <c r="B10426" s="128" t="s">
        <v>4245</v>
      </c>
      <c r="C10426" s="127" t="s">
        <v>3287</v>
      </c>
      <c r="D10426" s="127">
        <v>48.02</v>
      </c>
      <c r="E10426" s="127">
        <v>1</v>
      </c>
      <c r="F10426" s="127">
        <f>TRUNC(E10426*D10426,2)</f>
        <v>48.02</v>
      </c>
      <c r="G10426" s="144"/>
    </row>
    <row r="10427" spans="1:7" ht="12.75" customHeight="1" x14ac:dyDescent="0.2">
      <c r="A10427" s="311" t="s">
        <v>4125</v>
      </c>
      <c r="B10427" s="311"/>
      <c r="C10427" s="311"/>
      <c r="D10427" s="311"/>
      <c r="E10427" s="311"/>
      <c r="F10427" s="165">
        <f>F10426</f>
        <v>48.02</v>
      </c>
      <c r="G10427" s="144"/>
    </row>
    <row r="10428" spans="1:7" ht="12.75" customHeight="1" x14ac:dyDescent="0.2">
      <c r="G10428" s="144"/>
    </row>
    <row r="10429" spans="1:7" ht="12.75" customHeight="1" x14ac:dyDescent="0.2">
      <c r="A10429" s="312" t="s">
        <v>4124</v>
      </c>
      <c r="B10429" s="312"/>
      <c r="C10429" s="312"/>
      <c r="D10429" s="312"/>
      <c r="E10429" s="312"/>
      <c r="F10429" s="173">
        <f>F10427+G10423</f>
        <v>62.03</v>
      </c>
      <c r="G10429" s="144"/>
    </row>
    <row r="10430" spans="1:7" ht="12.75" customHeight="1" x14ac:dyDescent="0.2">
      <c r="A10430" s="312" t="s">
        <v>4742</v>
      </c>
      <c r="B10430" s="312"/>
      <c r="C10430" s="312"/>
      <c r="D10430" s="312"/>
      <c r="E10430" s="313"/>
      <c r="F10430" s="180">
        <f>TRUNC('compos apresentar'!F10429*bdi!$D$19,2)</f>
        <v>12.61</v>
      </c>
      <c r="G10430" s="144"/>
    </row>
    <row r="10431" spans="1:7" ht="12.75" customHeight="1" x14ac:dyDescent="0.2">
      <c r="A10431" s="312" t="s">
        <v>4123</v>
      </c>
      <c r="B10431" s="312"/>
      <c r="C10431" s="312"/>
      <c r="D10431" s="312"/>
      <c r="E10431" s="312"/>
      <c r="F10431" s="179">
        <f>SUM(F10429:F10430)</f>
        <v>74.64</v>
      </c>
      <c r="G10431" s="144"/>
    </row>
    <row r="10432" spans="1:7" ht="12.75" customHeight="1" x14ac:dyDescent="0.2">
      <c r="A10432" s="178"/>
      <c r="B10432" s="178"/>
      <c r="C10432" s="178"/>
      <c r="D10432" s="178"/>
      <c r="E10432" s="178"/>
      <c r="F10432" s="178"/>
      <c r="G10432" s="144"/>
    </row>
    <row r="10433" spans="1:7" ht="12.75" customHeight="1" x14ac:dyDescent="0.2">
      <c r="A10433" s="314" t="s">
        <v>5215</v>
      </c>
      <c r="B10433" s="314"/>
      <c r="C10433" s="314"/>
      <c r="D10433" s="314"/>
      <c r="E10433" s="314"/>
      <c r="F10433" s="314"/>
      <c r="G10433" s="175" t="s">
        <v>4170</v>
      </c>
    </row>
    <row r="10434" spans="1:7" ht="12.75" customHeight="1" x14ac:dyDescent="0.2">
      <c r="G10434" s="144"/>
    </row>
    <row r="10435" spans="1:7" ht="18.75" customHeight="1" x14ac:dyDescent="0.2">
      <c r="A10435" s="175" t="s">
        <v>4118</v>
      </c>
      <c r="B10435" s="174" t="s">
        <v>4117</v>
      </c>
      <c r="C10435" s="171" t="s">
        <v>4114</v>
      </c>
      <c r="D10435" s="171" t="s">
        <v>4113</v>
      </c>
      <c r="E10435" s="171" t="s">
        <v>4112</v>
      </c>
      <c r="F10435" s="182" t="s">
        <v>4116</v>
      </c>
      <c r="G10435" s="181" t="s">
        <v>4115</v>
      </c>
    </row>
    <row r="10436" spans="1:7" ht="12.75" customHeight="1" x14ac:dyDescent="0.2">
      <c r="A10436" s="162">
        <v>8</v>
      </c>
      <c r="B10436" s="128" t="s">
        <v>4141</v>
      </c>
      <c r="C10436" s="152">
        <v>5.65</v>
      </c>
      <c r="D10436" s="152">
        <v>12.31</v>
      </c>
      <c r="E10436" s="83">
        <v>117.99</v>
      </c>
      <c r="F10436" s="127">
        <v>0.45100000000000001</v>
      </c>
      <c r="G10436" s="161">
        <f>TRUNC(F10436*D10436,2)</f>
        <v>5.55</v>
      </c>
    </row>
    <row r="10437" spans="1:7" ht="12.75" customHeight="1" x14ac:dyDescent="0.2">
      <c r="A10437" s="149">
        <v>11</v>
      </c>
      <c r="B10437" s="138" t="s">
        <v>4146</v>
      </c>
      <c r="C10437" s="152">
        <v>8.56</v>
      </c>
      <c r="D10437" s="152">
        <v>18.649999999999999</v>
      </c>
      <c r="E10437" s="83">
        <v>117.99</v>
      </c>
      <c r="F10437" s="137">
        <v>0.45400000000000001</v>
      </c>
      <c r="G10437" s="161">
        <f>TRUNC(F10437*D10437,2)</f>
        <v>8.4600000000000009</v>
      </c>
    </row>
    <row r="10438" spans="1:7" ht="12.75" customHeight="1" x14ac:dyDescent="0.2">
      <c r="A10438" s="311" t="s">
        <v>4138</v>
      </c>
      <c r="B10438" s="311"/>
      <c r="C10438" s="311"/>
      <c r="D10438" s="311"/>
      <c r="E10438" s="311"/>
      <c r="F10438" s="311"/>
      <c r="G10438" s="155">
        <f>SUM(G10436:G10437)</f>
        <v>14.010000000000002</v>
      </c>
    </row>
    <row r="10439" spans="1:7" ht="12.75" customHeight="1" x14ac:dyDescent="0.2">
      <c r="G10439" s="144"/>
    </row>
    <row r="10440" spans="1:7" ht="22.5" customHeight="1" x14ac:dyDescent="0.2">
      <c r="A10440" s="175" t="s">
        <v>4118</v>
      </c>
      <c r="B10440" s="174" t="s">
        <v>4130</v>
      </c>
      <c r="C10440" s="171" t="s">
        <v>4129</v>
      </c>
      <c r="D10440" s="171" t="s">
        <v>4128</v>
      </c>
      <c r="E10440" s="171" t="s">
        <v>4116</v>
      </c>
      <c r="F10440" s="173" t="s">
        <v>4127</v>
      </c>
      <c r="G10440" s="144"/>
    </row>
    <row r="10441" spans="1:7" ht="12.75" customHeight="1" x14ac:dyDescent="0.2">
      <c r="A10441" s="129" t="s">
        <v>5216</v>
      </c>
      <c r="B10441" s="128" t="s">
        <v>5217</v>
      </c>
      <c r="C10441" s="127" t="s">
        <v>3287</v>
      </c>
      <c r="D10441" s="127">
        <v>65.41</v>
      </c>
      <c r="E10441" s="127">
        <v>1</v>
      </c>
      <c r="F10441" s="127">
        <f>TRUNC(E10441*D10441,2)</f>
        <v>65.41</v>
      </c>
      <c r="G10441" s="144"/>
    </row>
    <row r="10442" spans="1:7" ht="12.75" customHeight="1" x14ac:dyDescent="0.2">
      <c r="A10442" s="311" t="s">
        <v>4125</v>
      </c>
      <c r="B10442" s="311"/>
      <c r="C10442" s="311"/>
      <c r="D10442" s="311"/>
      <c r="E10442" s="311"/>
      <c r="F10442" s="165">
        <f>F10441</f>
        <v>65.41</v>
      </c>
      <c r="G10442" s="144"/>
    </row>
    <row r="10443" spans="1:7" ht="12.75" customHeight="1" x14ac:dyDescent="0.2">
      <c r="G10443" s="144"/>
    </row>
    <row r="10444" spans="1:7" ht="12.75" customHeight="1" x14ac:dyDescent="0.2">
      <c r="A10444" s="312" t="s">
        <v>4124</v>
      </c>
      <c r="B10444" s="312"/>
      <c r="C10444" s="312"/>
      <c r="D10444" s="312"/>
      <c r="E10444" s="312"/>
      <c r="F10444" s="173">
        <f>F10442+G10438</f>
        <v>79.42</v>
      </c>
      <c r="G10444" s="144"/>
    </row>
    <row r="10445" spans="1:7" ht="12.75" customHeight="1" x14ac:dyDescent="0.2">
      <c r="A10445" s="312" t="s">
        <v>4742</v>
      </c>
      <c r="B10445" s="312"/>
      <c r="C10445" s="312"/>
      <c r="D10445" s="312"/>
      <c r="E10445" s="313"/>
      <c r="F10445" s="180">
        <f>TRUNC('compos apresentar'!F10444*bdi!$D$19,2)</f>
        <v>16.149999999999999</v>
      </c>
      <c r="G10445" s="144"/>
    </row>
    <row r="10446" spans="1:7" ht="12.75" customHeight="1" x14ac:dyDescent="0.2">
      <c r="A10446" s="312" t="s">
        <v>4123</v>
      </c>
      <c r="B10446" s="312"/>
      <c r="C10446" s="312"/>
      <c r="D10446" s="312"/>
      <c r="E10446" s="312"/>
      <c r="F10446" s="179">
        <f>SUM(F10444:F10445)</f>
        <v>95.57</v>
      </c>
      <c r="G10446" s="144"/>
    </row>
    <row r="10447" spans="1:7" ht="12.75" customHeight="1" x14ac:dyDescent="0.2">
      <c r="A10447" s="178"/>
      <c r="B10447" s="178"/>
      <c r="C10447" s="178"/>
      <c r="D10447" s="178"/>
      <c r="E10447" s="178"/>
      <c r="F10447" s="178"/>
      <c r="G10447" s="144"/>
    </row>
    <row r="10448" spans="1:7" ht="21" x14ac:dyDescent="0.2">
      <c r="A10448" s="196" t="s">
        <v>1712</v>
      </c>
      <c r="B10448" s="315" t="s">
        <v>4244</v>
      </c>
      <c r="C10448" s="315"/>
      <c r="D10448" s="315"/>
      <c r="E10448" s="315"/>
      <c r="F10448" s="315"/>
      <c r="G10448" s="183" t="s">
        <v>230</v>
      </c>
    </row>
    <row r="10449" spans="1:7" x14ac:dyDescent="0.2">
      <c r="G10449" s="144"/>
    </row>
    <row r="10450" spans="1:7" ht="21" x14ac:dyDescent="0.2">
      <c r="A10450" s="175" t="s">
        <v>4118</v>
      </c>
      <c r="B10450" s="174" t="s">
        <v>4117</v>
      </c>
      <c r="C10450" s="171" t="s">
        <v>4114</v>
      </c>
      <c r="D10450" s="171" t="s">
        <v>4113</v>
      </c>
      <c r="E10450" s="171" t="s">
        <v>4112</v>
      </c>
      <c r="F10450" s="182" t="s">
        <v>4116</v>
      </c>
      <c r="G10450" s="181" t="s">
        <v>4115</v>
      </c>
    </row>
    <row r="10451" spans="1:7" x14ac:dyDescent="0.2">
      <c r="A10451" s="162">
        <v>8</v>
      </c>
      <c r="B10451" s="128" t="s">
        <v>4141</v>
      </c>
      <c r="C10451" s="152">
        <v>5.65</v>
      </c>
      <c r="D10451" s="152">
        <v>12.31</v>
      </c>
      <c r="E10451" s="83">
        <v>117.99</v>
      </c>
      <c r="F10451" s="141">
        <v>0.60799999999999998</v>
      </c>
      <c r="G10451" s="161">
        <f>TRUNC(F10451*D10451,2)</f>
        <v>7.48</v>
      </c>
    </row>
    <row r="10452" spans="1:7" x14ac:dyDescent="0.2">
      <c r="A10452" s="149">
        <v>11</v>
      </c>
      <c r="B10452" s="138" t="s">
        <v>4146</v>
      </c>
      <c r="C10452" s="152">
        <v>8.56</v>
      </c>
      <c r="D10452" s="152">
        <v>18.649999999999999</v>
      </c>
      <c r="E10452" s="83">
        <v>117.99</v>
      </c>
      <c r="F10452" s="153">
        <v>0.61099999999999999</v>
      </c>
      <c r="G10452" s="161">
        <f>TRUNC(F10452*D10452,2)</f>
        <v>11.39</v>
      </c>
    </row>
    <row r="10453" spans="1:7" x14ac:dyDescent="0.2">
      <c r="A10453" s="311" t="s">
        <v>4138</v>
      </c>
      <c r="B10453" s="311"/>
      <c r="C10453" s="311"/>
      <c r="D10453" s="311"/>
      <c r="E10453" s="311"/>
      <c r="F10453" s="311"/>
      <c r="G10453" s="155">
        <f>SUM(G10451:G10452)</f>
        <v>18.87</v>
      </c>
    </row>
    <row r="10454" spans="1:7" x14ac:dyDescent="0.2">
      <c r="G10454" s="144"/>
    </row>
    <row r="10455" spans="1:7" ht="21" x14ac:dyDescent="0.2">
      <c r="A10455" s="175" t="s">
        <v>4118</v>
      </c>
      <c r="B10455" s="174" t="s">
        <v>4130</v>
      </c>
      <c r="C10455" s="171" t="s">
        <v>4129</v>
      </c>
      <c r="D10455" s="171" t="s">
        <v>4128</v>
      </c>
      <c r="E10455" s="171" t="s">
        <v>4116</v>
      </c>
      <c r="F10455" s="173" t="s">
        <v>4127</v>
      </c>
      <c r="G10455" s="144"/>
    </row>
    <row r="10456" spans="1:7" x14ac:dyDescent="0.2">
      <c r="A10456" s="143">
        <v>3146</v>
      </c>
      <c r="B10456" s="131" t="s">
        <v>3912</v>
      </c>
      <c r="C10456" s="130" t="s">
        <v>230</v>
      </c>
      <c r="D10456" s="130">
        <v>3.18</v>
      </c>
      <c r="E10456" s="141">
        <v>0.125</v>
      </c>
      <c r="F10456" s="127">
        <f>TRUNC(E10456*D10456,2)</f>
        <v>0.39</v>
      </c>
      <c r="G10456" s="144"/>
    </row>
    <row r="10457" spans="1:7" ht="22.5" x14ac:dyDescent="0.2">
      <c r="A10457" s="142">
        <v>6302</v>
      </c>
      <c r="B10457" s="134" t="s">
        <v>3701</v>
      </c>
      <c r="C10457" s="133" t="s">
        <v>230</v>
      </c>
      <c r="D10457" s="153">
        <v>13.46</v>
      </c>
      <c r="E10457" s="153">
        <v>1</v>
      </c>
      <c r="F10457" s="127">
        <f>TRUNC(E10457*D10457,2)</f>
        <v>13.46</v>
      </c>
      <c r="G10457" s="144"/>
    </row>
    <row r="10458" spans="1:7" x14ac:dyDescent="0.2">
      <c r="A10458" s="311" t="s">
        <v>4125</v>
      </c>
      <c r="B10458" s="311"/>
      <c r="C10458" s="311"/>
      <c r="D10458" s="311"/>
      <c r="E10458" s="311"/>
      <c r="F10458" s="165">
        <f>SUM(F10456:F10457)</f>
        <v>13.850000000000001</v>
      </c>
      <c r="G10458" s="144"/>
    </row>
    <row r="10459" spans="1:7" x14ac:dyDescent="0.2">
      <c r="G10459" s="144"/>
    </row>
    <row r="10460" spans="1:7" x14ac:dyDescent="0.2">
      <c r="A10460" s="312" t="s">
        <v>4124</v>
      </c>
      <c r="B10460" s="312"/>
      <c r="C10460" s="312"/>
      <c r="D10460" s="312"/>
      <c r="E10460" s="312"/>
      <c r="F10460" s="173">
        <f>F10458+G10453</f>
        <v>32.72</v>
      </c>
      <c r="G10460" s="144"/>
    </row>
    <row r="10461" spans="1:7" ht="12.75" customHeight="1" x14ac:dyDescent="0.2">
      <c r="A10461" s="312" t="s">
        <v>4742</v>
      </c>
      <c r="B10461" s="312"/>
      <c r="C10461" s="312"/>
      <c r="D10461" s="312"/>
      <c r="E10461" s="313"/>
      <c r="F10461" s="180">
        <f>TRUNC('compos apresentar'!F10460*bdi!$D$19,2)</f>
        <v>6.65</v>
      </c>
      <c r="G10461" s="144"/>
    </row>
    <row r="10462" spans="1:7" ht="12.75" customHeight="1" x14ac:dyDescent="0.2">
      <c r="A10462" s="312" t="s">
        <v>4123</v>
      </c>
      <c r="B10462" s="312"/>
      <c r="C10462" s="312"/>
      <c r="D10462" s="312"/>
      <c r="E10462" s="312"/>
      <c r="F10462" s="179">
        <f>SUM(F10460:F10461)</f>
        <v>39.369999999999997</v>
      </c>
      <c r="G10462" s="144"/>
    </row>
    <row r="10463" spans="1:7" x14ac:dyDescent="0.2">
      <c r="G10463" s="144"/>
    </row>
    <row r="10464" spans="1:7" x14ac:dyDescent="0.2">
      <c r="G10464" s="144"/>
    </row>
    <row r="10465" spans="1:7" ht="21" x14ac:dyDescent="0.2">
      <c r="A10465" s="314" t="s">
        <v>4243</v>
      </c>
      <c r="B10465" s="314"/>
      <c r="C10465" s="314"/>
      <c r="D10465" s="314"/>
      <c r="E10465" s="314"/>
      <c r="F10465" s="314"/>
      <c r="G10465" s="175" t="s">
        <v>4155</v>
      </c>
    </row>
    <row r="10466" spans="1:7" x14ac:dyDescent="0.2">
      <c r="G10466" s="144"/>
    </row>
    <row r="10467" spans="1:7" ht="21" x14ac:dyDescent="0.2">
      <c r="A10467" s="175" t="s">
        <v>4118</v>
      </c>
      <c r="B10467" s="174" t="s">
        <v>4117</v>
      </c>
      <c r="C10467" s="171" t="s">
        <v>4114</v>
      </c>
      <c r="D10467" s="171" t="s">
        <v>4113</v>
      </c>
      <c r="E10467" s="171" t="s">
        <v>4112</v>
      </c>
      <c r="F10467" s="182" t="s">
        <v>4116</v>
      </c>
      <c r="G10467" s="181" t="s">
        <v>4115</v>
      </c>
    </row>
    <row r="10468" spans="1:7" x14ac:dyDescent="0.2">
      <c r="A10468" s="162">
        <v>8</v>
      </c>
      <c r="B10468" s="128" t="s">
        <v>4141</v>
      </c>
      <c r="C10468" s="152">
        <v>5.65</v>
      </c>
      <c r="D10468" s="152">
        <v>12.31</v>
      </c>
      <c r="E10468" s="83">
        <v>117.99</v>
      </c>
      <c r="F10468" s="127">
        <v>0.192</v>
      </c>
      <c r="G10468" s="161">
        <f>TRUNC(F10468*D10468,2)</f>
        <v>2.36</v>
      </c>
    </row>
    <row r="10469" spans="1:7" x14ac:dyDescent="0.2">
      <c r="A10469" s="149">
        <v>11</v>
      </c>
      <c r="B10469" s="138" t="s">
        <v>4146</v>
      </c>
      <c r="C10469" s="152">
        <v>8.56</v>
      </c>
      <c r="D10469" s="152">
        <v>18.649999999999999</v>
      </c>
      <c r="E10469" s="83">
        <v>117.99</v>
      </c>
      <c r="F10469" s="137">
        <v>0.191</v>
      </c>
      <c r="G10469" s="161">
        <f>TRUNC(F10469*D10469,2)</f>
        <v>3.56</v>
      </c>
    </row>
    <row r="10470" spans="1:7" x14ac:dyDescent="0.2">
      <c r="A10470" s="311" t="s">
        <v>4138</v>
      </c>
      <c r="B10470" s="311"/>
      <c r="C10470" s="311"/>
      <c r="D10470" s="311"/>
      <c r="E10470" s="311"/>
      <c r="F10470" s="311"/>
      <c r="G10470" s="155">
        <f>SUM(G10468:G10469)</f>
        <v>5.92</v>
      </c>
    </row>
    <row r="10471" spans="1:7" x14ac:dyDescent="0.2">
      <c r="G10471" s="144"/>
    </row>
    <row r="10472" spans="1:7" ht="21" x14ac:dyDescent="0.2">
      <c r="A10472" s="175" t="s">
        <v>4118</v>
      </c>
      <c r="B10472" s="174" t="s">
        <v>4130</v>
      </c>
      <c r="C10472" s="171" t="s">
        <v>4129</v>
      </c>
      <c r="D10472" s="171" t="s">
        <v>4128</v>
      </c>
      <c r="E10472" s="171" t="s">
        <v>4116</v>
      </c>
      <c r="F10472" s="173" t="s">
        <v>4127</v>
      </c>
      <c r="G10472" s="144"/>
    </row>
    <row r="10473" spans="1:7" x14ac:dyDescent="0.2">
      <c r="A10473" s="129" t="s">
        <v>3705</v>
      </c>
      <c r="B10473" s="128" t="s">
        <v>3704</v>
      </c>
      <c r="C10473" s="127" t="s">
        <v>3287</v>
      </c>
      <c r="D10473" s="127">
        <v>6.87</v>
      </c>
      <c r="E10473" s="127">
        <v>1</v>
      </c>
      <c r="F10473" s="127">
        <f>TRUNC(E10473*D10473,2)</f>
        <v>6.87</v>
      </c>
      <c r="G10473" s="144"/>
    </row>
    <row r="10474" spans="1:7" x14ac:dyDescent="0.2">
      <c r="A10474" s="311" t="s">
        <v>4125</v>
      </c>
      <c r="B10474" s="311"/>
      <c r="C10474" s="311"/>
      <c r="D10474" s="311"/>
      <c r="E10474" s="311"/>
      <c r="F10474" s="165">
        <f>SUM(F10473)</f>
        <v>6.87</v>
      </c>
      <c r="G10474" s="144"/>
    </row>
    <row r="10475" spans="1:7" x14ac:dyDescent="0.2">
      <c r="G10475" s="144"/>
    </row>
    <row r="10476" spans="1:7" x14ac:dyDescent="0.2">
      <c r="A10476" s="312" t="s">
        <v>4124</v>
      </c>
      <c r="B10476" s="312"/>
      <c r="C10476" s="312"/>
      <c r="D10476" s="312"/>
      <c r="E10476" s="312"/>
      <c r="F10476" s="173">
        <f>F10474+G10470</f>
        <v>12.79</v>
      </c>
      <c r="G10476" s="144"/>
    </row>
    <row r="10477" spans="1:7" ht="12.75" customHeight="1" x14ac:dyDescent="0.2">
      <c r="A10477" s="312" t="s">
        <v>4742</v>
      </c>
      <c r="B10477" s="312"/>
      <c r="C10477" s="312"/>
      <c r="D10477" s="312"/>
      <c r="E10477" s="313"/>
      <c r="F10477" s="180">
        <f>TRUNC('compos apresentar'!F10476*bdi!$D$19,2)</f>
        <v>2.6</v>
      </c>
      <c r="G10477" s="144"/>
    </row>
    <row r="10478" spans="1:7" x14ac:dyDescent="0.2">
      <c r="A10478" s="312" t="s">
        <v>4123</v>
      </c>
      <c r="B10478" s="312"/>
      <c r="C10478" s="312"/>
      <c r="D10478" s="312"/>
      <c r="E10478" s="312"/>
      <c r="F10478" s="179">
        <f>SUM(F10476:F10477)</f>
        <v>15.389999999999999</v>
      </c>
      <c r="G10478" s="144"/>
    </row>
    <row r="10479" spans="1:7" x14ac:dyDescent="0.2">
      <c r="A10479" s="178"/>
      <c r="B10479" s="178"/>
      <c r="C10479" s="178"/>
      <c r="D10479" s="178"/>
      <c r="E10479" s="178"/>
      <c r="F10479" s="178"/>
      <c r="G10479" s="144"/>
    </row>
    <row r="10480" spans="1:7" x14ac:dyDescent="0.2">
      <c r="G10480" s="144"/>
    </row>
    <row r="10481" spans="1:7" ht="21" x14ac:dyDescent="0.2">
      <c r="A10481" s="314" t="s">
        <v>4242</v>
      </c>
      <c r="B10481" s="314"/>
      <c r="C10481" s="314"/>
      <c r="D10481" s="314"/>
      <c r="E10481" s="314"/>
      <c r="F10481" s="314"/>
      <c r="G10481" s="175" t="s">
        <v>4155</v>
      </c>
    </row>
    <row r="10482" spans="1:7" x14ac:dyDescent="0.2">
      <c r="G10482" s="144"/>
    </row>
    <row r="10483" spans="1:7" ht="21" x14ac:dyDescent="0.2">
      <c r="A10483" s="175" t="s">
        <v>4118</v>
      </c>
      <c r="B10483" s="174" t="s">
        <v>4117</v>
      </c>
      <c r="C10483" s="171" t="s">
        <v>4114</v>
      </c>
      <c r="D10483" s="171" t="s">
        <v>4113</v>
      </c>
      <c r="E10483" s="171" t="s">
        <v>4112</v>
      </c>
      <c r="F10483" s="182" t="s">
        <v>4116</v>
      </c>
      <c r="G10483" s="181" t="s">
        <v>4115</v>
      </c>
    </row>
    <row r="10484" spans="1:7" x14ac:dyDescent="0.2">
      <c r="A10484" s="162">
        <v>11</v>
      </c>
      <c r="B10484" s="128" t="s">
        <v>4146</v>
      </c>
      <c r="C10484" s="152">
        <v>8.56</v>
      </c>
      <c r="D10484" s="152">
        <v>18.649999999999999</v>
      </c>
      <c r="E10484" s="83">
        <v>117.99</v>
      </c>
      <c r="F10484" s="127">
        <v>0.30299999999999999</v>
      </c>
      <c r="G10484" s="161">
        <f>TRUNC(F10484*D10484,2)</f>
        <v>5.65</v>
      </c>
    </row>
    <row r="10485" spans="1:7" x14ac:dyDescent="0.2">
      <c r="A10485" s="149">
        <v>8</v>
      </c>
      <c r="B10485" s="138" t="s">
        <v>4141</v>
      </c>
      <c r="C10485" s="152">
        <v>5.65</v>
      </c>
      <c r="D10485" s="152">
        <v>12.31</v>
      </c>
      <c r="E10485" s="83">
        <v>117.99</v>
      </c>
      <c r="F10485" s="137">
        <v>0.3</v>
      </c>
      <c r="G10485" s="161">
        <f>TRUNC(F10485*D10485,2)</f>
        <v>3.69</v>
      </c>
    </row>
    <row r="10486" spans="1:7" x14ac:dyDescent="0.2">
      <c r="A10486" s="311" t="s">
        <v>4138</v>
      </c>
      <c r="B10486" s="311"/>
      <c r="C10486" s="311"/>
      <c r="D10486" s="311"/>
      <c r="E10486" s="311"/>
      <c r="F10486" s="311"/>
      <c r="G10486" s="155">
        <f>SUM(G10484:G10485)</f>
        <v>9.34</v>
      </c>
    </row>
    <row r="10487" spans="1:7" x14ac:dyDescent="0.2">
      <c r="G10487" s="144"/>
    </row>
    <row r="10488" spans="1:7" ht="21" x14ac:dyDescent="0.2">
      <c r="A10488" s="175" t="s">
        <v>4118</v>
      </c>
      <c r="B10488" s="174" t="s">
        <v>4130</v>
      </c>
      <c r="C10488" s="171" t="s">
        <v>4129</v>
      </c>
      <c r="D10488" s="171" t="s">
        <v>4128</v>
      </c>
      <c r="E10488" s="171" t="s">
        <v>4116</v>
      </c>
      <c r="F10488" s="173" t="s">
        <v>4127</v>
      </c>
      <c r="G10488" s="144"/>
    </row>
    <row r="10489" spans="1:7" x14ac:dyDescent="0.2">
      <c r="A10489" s="129" t="s">
        <v>3703</v>
      </c>
      <c r="B10489" s="128" t="s">
        <v>3702</v>
      </c>
      <c r="C10489" s="127" t="s">
        <v>3287</v>
      </c>
      <c r="D10489" s="127">
        <v>8.11</v>
      </c>
      <c r="E10489" s="127">
        <v>1</v>
      </c>
      <c r="F10489" s="127">
        <f>TRUNC(E10489*D10489,2)</f>
        <v>8.11</v>
      </c>
      <c r="G10489" s="144"/>
    </row>
    <row r="10490" spans="1:7" x14ac:dyDescent="0.2">
      <c r="A10490" s="311" t="s">
        <v>4125</v>
      </c>
      <c r="B10490" s="311"/>
      <c r="C10490" s="311"/>
      <c r="D10490" s="311"/>
      <c r="E10490" s="311"/>
      <c r="F10490" s="165">
        <f>F10489</f>
        <v>8.11</v>
      </c>
      <c r="G10490" s="144"/>
    </row>
    <row r="10491" spans="1:7" x14ac:dyDescent="0.2">
      <c r="G10491" s="144"/>
    </row>
    <row r="10492" spans="1:7" x14ac:dyDescent="0.2">
      <c r="A10492" s="312" t="s">
        <v>4124</v>
      </c>
      <c r="B10492" s="312"/>
      <c r="C10492" s="312"/>
      <c r="D10492" s="312"/>
      <c r="E10492" s="312"/>
      <c r="F10492" s="173">
        <f>F10490+G10486</f>
        <v>17.45</v>
      </c>
      <c r="G10492" s="144"/>
    </row>
    <row r="10493" spans="1:7" ht="12.75" customHeight="1" x14ac:dyDescent="0.2">
      <c r="A10493" s="312" t="s">
        <v>4742</v>
      </c>
      <c r="B10493" s="312"/>
      <c r="C10493" s="312"/>
      <c r="D10493" s="312"/>
      <c r="E10493" s="313"/>
      <c r="F10493" s="180">
        <f>TRUNC('compos apresentar'!F10492*bdi!$D$19,2)</f>
        <v>3.54</v>
      </c>
      <c r="G10493" s="144"/>
    </row>
    <row r="10494" spans="1:7" x14ac:dyDescent="0.2">
      <c r="A10494" s="312" t="s">
        <v>4123</v>
      </c>
      <c r="B10494" s="312"/>
      <c r="C10494" s="312"/>
      <c r="D10494" s="312"/>
      <c r="E10494" s="312"/>
      <c r="F10494" s="179">
        <f>SUM(F10492:F10493)</f>
        <v>20.99</v>
      </c>
      <c r="G10494" s="144"/>
    </row>
    <row r="10495" spans="1:7" x14ac:dyDescent="0.2">
      <c r="A10495" s="178"/>
      <c r="B10495" s="178"/>
      <c r="C10495" s="178"/>
      <c r="D10495" s="178"/>
      <c r="E10495" s="178"/>
      <c r="F10495" s="178"/>
      <c r="G10495" s="144"/>
    </row>
    <row r="10496" spans="1:7" ht="25.9" customHeight="1" x14ac:dyDescent="0.2">
      <c r="A10496" s="314" t="s">
        <v>4241</v>
      </c>
      <c r="B10496" s="314"/>
      <c r="C10496" s="314"/>
      <c r="D10496" s="314"/>
      <c r="E10496" s="314"/>
      <c r="F10496" s="314"/>
      <c r="G10496" s="175" t="s">
        <v>4155</v>
      </c>
    </row>
    <row r="10497" spans="1:7" x14ac:dyDescent="0.2">
      <c r="G10497" s="144"/>
    </row>
    <row r="10498" spans="1:7" ht="21" x14ac:dyDescent="0.2">
      <c r="A10498" s="175" t="s">
        <v>4118</v>
      </c>
      <c r="B10498" s="174" t="s">
        <v>4117</v>
      </c>
      <c r="C10498" s="171" t="s">
        <v>4114</v>
      </c>
      <c r="D10498" s="171" t="s">
        <v>4113</v>
      </c>
      <c r="E10498" s="171" t="s">
        <v>4112</v>
      </c>
      <c r="F10498" s="182" t="s">
        <v>4116</v>
      </c>
      <c r="G10498" s="181" t="s">
        <v>4115</v>
      </c>
    </row>
    <row r="10499" spans="1:7" x14ac:dyDescent="0.2">
      <c r="A10499" s="162">
        <v>11</v>
      </c>
      <c r="B10499" s="128" t="s">
        <v>4146</v>
      </c>
      <c r="C10499" s="152">
        <v>8.56</v>
      </c>
      <c r="D10499" s="152">
        <v>18.649999999999999</v>
      </c>
      <c r="E10499" s="83">
        <v>117.99</v>
      </c>
      <c r="F10499" s="127">
        <v>0.30299999999999999</v>
      </c>
      <c r="G10499" s="161">
        <f>TRUNC(F10499*D10499,2)</f>
        <v>5.65</v>
      </c>
    </row>
    <row r="10500" spans="1:7" x14ac:dyDescent="0.2">
      <c r="A10500" s="149">
        <v>8</v>
      </c>
      <c r="B10500" s="138" t="s">
        <v>4141</v>
      </c>
      <c r="C10500" s="152">
        <v>5.65</v>
      </c>
      <c r="D10500" s="152">
        <v>12.31</v>
      </c>
      <c r="E10500" s="83">
        <v>117.99</v>
      </c>
      <c r="F10500" s="137">
        <v>0.3</v>
      </c>
      <c r="G10500" s="161">
        <f>TRUNC(F10500*D10500,2)</f>
        <v>3.69</v>
      </c>
    </row>
    <row r="10501" spans="1:7" x14ac:dyDescent="0.2">
      <c r="A10501" s="311" t="s">
        <v>4138</v>
      </c>
      <c r="B10501" s="311"/>
      <c r="C10501" s="311"/>
      <c r="D10501" s="311"/>
      <c r="E10501" s="311"/>
      <c r="F10501" s="311"/>
      <c r="G10501" s="155">
        <f>SUM(G10499:G10500)</f>
        <v>9.34</v>
      </c>
    </row>
    <row r="10502" spans="1:7" x14ac:dyDescent="0.2">
      <c r="G10502" s="144"/>
    </row>
    <row r="10503" spans="1:7" ht="21" x14ac:dyDescent="0.2">
      <c r="A10503" s="175" t="s">
        <v>4118</v>
      </c>
      <c r="B10503" s="174" t="s">
        <v>4130</v>
      </c>
      <c r="C10503" s="171" t="s">
        <v>4129</v>
      </c>
      <c r="D10503" s="171" t="s">
        <v>4128</v>
      </c>
      <c r="E10503" s="171" t="s">
        <v>4116</v>
      </c>
      <c r="F10503" s="173" t="s">
        <v>4127</v>
      </c>
      <c r="G10503" s="144"/>
    </row>
    <row r="10504" spans="1:7" x14ac:dyDescent="0.2">
      <c r="A10504" s="129" t="s">
        <v>4240</v>
      </c>
      <c r="B10504" s="128" t="s">
        <v>4239</v>
      </c>
      <c r="C10504" s="127" t="s">
        <v>3287</v>
      </c>
      <c r="D10504" s="127">
        <v>13.41</v>
      </c>
      <c r="E10504" s="127">
        <v>1</v>
      </c>
      <c r="F10504" s="127">
        <f>TRUNC(E10504*D10504,2)</f>
        <v>13.41</v>
      </c>
      <c r="G10504" s="144"/>
    </row>
    <row r="10505" spans="1:7" x14ac:dyDescent="0.2">
      <c r="A10505" s="311" t="s">
        <v>4125</v>
      </c>
      <c r="B10505" s="311"/>
      <c r="C10505" s="311"/>
      <c r="D10505" s="311"/>
      <c r="E10505" s="311"/>
      <c r="F10505" s="165">
        <f>F10504</f>
        <v>13.41</v>
      </c>
      <c r="G10505" s="144"/>
    </row>
    <row r="10506" spans="1:7" x14ac:dyDescent="0.2">
      <c r="G10506" s="144"/>
    </row>
    <row r="10507" spans="1:7" x14ac:dyDescent="0.2">
      <c r="A10507" s="312" t="s">
        <v>4124</v>
      </c>
      <c r="B10507" s="312"/>
      <c r="C10507" s="312"/>
      <c r="D10507" s="312"/>
      <c r="E10507" s="312"/>
      <c r="F10507" s="173">
        <f>F10505+G10501</f>
        <v>22.75</v>
      </c>
      <c r="G10507" s="144"/>
    </row>
    <row r="10508" spans="1:7" ht="12.75" customHeight="1" x14ac:dyDescent="0.2">
      <c r="A10508" s="312" t="s">
        <v>4742</v>
      </c>
      <c r="B10508" s="312"/>
      <c r="C10508" s="312"/>
      <c r="D10508" s="312"/>
      <c r="E10508" s="313"/>
      <c r="F10508" s="180">
        <f>TRUNC('compos apresentar'!F10507*bdi!$D$19,2)</f>
        <v>4.62</v>
      </c>
      <c r="G10508" s="144"/>
    </row>
    <row r="10509" spans="1:7" x14ac:dyDescent="0.2">
      <c r="A10509" s="312" t="s">
        <v>4123</v>
      </c>
      <c r="B10509" s="312"/>
      <c r="C10509" s="312"/>
      <c r="D10509" s="312"/>
      <c r="E10509" s="312"/>
      <c r="F10509" s="179">
        <f>SUM(F10507:F10508)</f>
        <v>27.37</v>
      </c>
      <c r="G10509" s="144"/>
    </row>
    <row r="10510" spans="1:7" x14ac:dyDescent="0.2">
      <c r="A10510" s="178"/>
      <c r="B10510" s="178"/>
      <c r="C10510" s="178"/>
      <c r="D10510" s="178"/>
      <c r="E10510" s="178"/>
      <c r="F10510" s="178"/>
      <c r="G10510" s="144"/>
    </row>
    <row r="10511" spans="1:7" ht="20.45" customHeight="1" x14ac:dyDescent="0.2">
      <c r="A10511" s="314" t="s">
        <v>5218</v>
      </c>
      <c r="B10511" s="314"/>
      <c r="C10511" s="314"/>
      <c r="D10511" s="314"/>
      <c r="E10511" s="314"/>
      <c r="F10511" s="314"/>
      <c r="G10511" s="175" t="s">
        <v>4155</v>
      </c>
    </row>
    <row r="10512" spans="1:7" x14ac:dyDescent="0.2">
      <c r="G10512" s="144"/>
    </row>
    <row r="10513" spans="1:7" ht="21" x14ac:dyDescent="0.2">
      <c r="A10513" s="175" t="s">
        <v>4118</v>
      </c>
      <c r="B10513" s="174" t="s">
        <v>4117</v>
      </c>
      <c r="C10513" s="171" t="s">
        <v>4114</v>
      </c>
      <c r="D10513" s="171" t="s">
        <v>4113</v>
      </c>
      <c r="E10513" s="171" t="s">
        <v>4112</v>
      </c>
      <c r="F10513" s="182" t="s">
        <v>4116</v>
      </c>
      <c r="G10513" s="181" t="s">
        <v>4115</v>
      </c>
    </row>
    <row r="10514" spans="1:7" x14ac:dyDescent="0.2">
      <c r="A10514" s="162">
        <v>8</v>
      </c>
      <c r="B10514" s="128" t="s">
        <v>4141</v>
      </c>
      <c r="C10514" s="152">
        <v>5.65</v>
      </c>
      <c r="D10514" s="152">
        <v>12.31</v>
      </c>
      <c r="E10514" s="83">
        <v>117.99</v>
      </c>
      <c r="F10514" s="127">
        <v>0.46500000000000002</v>
      </c>
      <c r="G10514" s="161">
        <f>TRUNC(F10514*D10514,2)</f>
        <v>5.72</v>
      </c>
    </row>
    <row r="10515" spans="1:7" x14ac:dyDescent="0.2">
      <c r="A10515" s="149">
        <v>11</v>
      </c>
      <c r="B10515" s="138" t="s">
        <v>4146</v>
      </c>
      <c r="C10515" s="152">
        <v>8.56</v>
      </c>
      <c r="D10515" s="152">
        <v>18.649999999999999</v>
      </c>
      <c r="E10515" s="83">
        <v>117.99</v>
      </c>
      <c r="F10515" s="137">
        <v>0.46150000000000002</v>
      </c>
      <c r="G10515" s="161">
        <f>TRUNC(F10515*D10515,2)</f>
        <v>8.6</v>
      </c>
    </row>
    <row r="10516" spans="1:7" x14ac:dyDescent="0.2">
      <c r="A10516" s="311" t="s">
        <v>4138</v>
      </c>
      <c r="B10516" s="311"/>
      <c r="C10516" s="311"/>
      <c r="D10516" s="311"/>
      <c r="E10516" s="311"/>
      <c r="F10516" s="311"/>
      <c r="G10516" s="155">
        <f>SUM(G10514:G10515)</f>
        <v>14.32</v>
      </c>
    </row>
    <row r="10517" spans="1:7" x14ac:dyDescent="0.2">
      <c r="G10517" s="144"/>
    </row>
    <row r="10518" spans="1:7" ht="21" x14ac:dyDescent="0.2">
      <c r="A10518" s="175" t="s">
        <v>4118</v>
      </c>
      <c r="B10518" s="174" t="s">
        <v>4130</v>
      </c>
      <c r="C10518" s="171" t="s">
        <v>4129</v>
      </c>
      <c r="D10518" s="171" t="s">
        <v>4128</v>
      </c>
      <c r="E10518" s="171" t="s">
        <v>4116</v>
      </c>
      <c r="F10518" s="173" t="s">
        <v>4127</v>
      </c>
      <c r="G10518" s="144"/>
    </row>
    <row r="10519" spans="1:7" x14ac:dyDescent="0.2">
      <c r="A10519" s="129" t="s">
        <v>5219</v>
      </c>
      <c r="B10519" s="128" t="s">
        <v>5220</v>
      </c>
      <c r="C10519" s="127" t="s">
        <v>3287</v>
      </c>
      <c r="D10519" s="127">
        <v>11.97</v>
      </c>
      <c r="E10519" s="127" t="s">
        <v>3616</v>
      </c>
      <c r="F10519" s="127">
        <f>TRUNC(E10519*D10519,2)</f>
        <v>11.97</v>
      </c>
      <c r="G10519" s="144"/>
    </row>
    <row r="10520" spans="1:7" x14ac:dyDescent="0.2">
      <c r="A10520" s="311" t="s">
        <v>4125</v>
      </c>
      <c r="B10520" s="311"/>
      <c r="C10520" s="311"/>
      <c r="D10520" s="311"/>
      <c r="E10520" s="311"/>
      <c r="F10520" s="165">
        <f>F10519</f>
        <v>11.97</v>
      </c>
      <c r="G10520" s="144"/>
    </row>
    <row r="10521" spans="1:7" x14ac:dyDescent="0.2">
      <c r="G10521" s="144"/>
    </row>
    <row r="10522" spans="1:7" x14ac:dyDescent="0.2">
      <c r="A10522" s="312" t="s">
        <v>4124</v>
      </c>
      <c r="B10522" s="312"/>
      <c r="C10522" s="312"/>
      <c r="D10522" s="312"/>
      <c r="E10522" s="312"/>
      <c r="F10522" s="173">
        <f>F10520+G10516</f>
        <v>26.29</v>
      </c>
      <c r="G10522" s="144"/>
    </row>
    <row r="10523" spans="1:7" ht="12.75" customHeight="1" x14ac:dyDescent="0.2">
      <c r="A10523" s="312" t="s">
        <v>4742</v>
      </c>
      <c r="B10523" s="312"/>
      <c r="C10523" s="312"/>
      <c r="D10523" s="312"/>
      <c r="E10523" s="313"/>
      <c r="F10523" s="180">
        <f>TRUNC('compos apresentar'!F10522*bdi!$D$19,2)</f>
        <v>5.34</v>
      </c>
      <c r="G10523" s="144"/>
    </row>
    <row r="10524" spans="1:7" ht="12.75" customHeight="1" x14ac:dyDescent="0.2">
      <c r="A10524" s="312" t="s">
        <v>4123</v>
      </c>
      <c r="B10524" s="312"/>
      <c r="C10524" s="312"/>
      <c r="D10524" s="312"/>
      <c r="E10524" s="312"/>
      <c r="F10524" s="179">
        <f>SUM(F10522:F10523)</f>
        <v>31.63</v>
      </c>
      <c r="G10524" s="144"/>
    </row>
    <row r="10525" spans="1:7" ht="12.75" customHeight="1" x14ac:dyDescent="0.2">
      <c r="A10525" s="178"/>
      <c r="B10525" s="178"/>
      <c r="C10525" s="178"/>
      <c r="D10525" s="178"/>
      <c r="E10525" s="178"/>
      <c r="F10525" s="178"/>
      <c r="G10525" s="144"/>
    </row>
    <row r="10526" spans="1:7" ht="12.75" customHeight="1" x14ac:dyDescent="0.2">
      <c r="A10526" s="178"/>
      <c r="B10526" s="178"/>
      <c r="C10526" s="178"/>
      <c r="D10526" s="178"/>
      <c r="E10526" s="178"/>
      <c r="F10526" s="178"/>
      <c r="G10526" s="144"/>
    </row>
    <row r="10527" spans="1:7" ht="18.75" customHeight="1" x14ac:dyDescent="0.2">
      <c r="A10527" s="314" t="s">
        <v>4238</v>
      </c>
      <c r="B10527" s="314"/>
      <c r="C10527" s="314"/>
      <c r="D10527" s="314"/>
      <c r="E10527" s="314"/>
      <c r="F10527" s="314"/>
      <c r="G10527" s="175" t="s">
        <v>4155</v>
      </c>
    </row>
    <row r="10528" spans="1:7" ht="12.75" customHeight="1" x14ac:dyDescent="0.2">
      <c r="G10528" s="144"/>
    </row>
    <row r="10529" spans="1:7" ht="29.25" customHeight="1" x14ac:dyDescent="0.2">
      <c r="A10529" s="175" t="s">
        <v>4118</v>
      </c>
      <c r="B10529" s="174" t="s">
        <v>4117</v>
      </c>
      <c r="C10529" s="171" t="s">
        <v>4114</v>
      </c>
      <c r="D10529" s="171" t="s">
        <v>4113</v>
      </c>
      <c r="E10529" s="171" t="s">
        <v>4112</v>
      </c>
      <c r="F10529" s="182" t="s">
        <v>4116</v>
      </c>
      <c r="G10529" s="181" t="s">
        <v>4115</v>
      </c>
    </row>
    <row r="10530" spans="1:7" ht="12.75" customHeight="1" x14ac:dyDescent="0.2">
      <c r="A10530" s="162">
        <v>8</v>
      </c>
      <c r="B10530" s="128" t="s">
        <v>4141</v>
      </c>
      <c r="C10530" s="152">
        <v>5.65</v>
      </c>
      <c r="D10530" s="152">
        <v>12.31</v>
      </c>
      <c r="E10530" s="83">
        <v>117.99</v>
      </c>
      <c r="F10530" s="127">
        <v>0.29199999999999998</v>
      </c>
      <c r="G10530" s="161">
        <f>TRUNC(F10530*D10530,2)</f>
        <v>3.59</v>
      </c>
    </row>
    <row r="10531" spans="1:7" ht="12.75" customHeight="1" x14ac:dyDescent="0.2">
      <c r="A10531" s="149">
        <v>11</v>
      </c>
      <c r="B10531" s="138" t="s">
        <v>4146</v>
      </c>
      <c r="C10531" s="152">
        <v>8.56</v>
      </c>
      <c r="D10531" s="152">
        <v>18.649999999999999</v>
      </c>
      <c r="E10531" s="83">
        <v>117.99</v>
      </c>
      <c r="F10531" s="137">
        <v>0.29199999999999998</v>
      </c>
      <c r="G10531" s="161">
        <f>TRUNC(F10531*D10531,2)</f>
        <v>5.44</v>
      </c>
    </row>
    <row r="10532" spans="1:7" ht="12.75" customHeight="1" x14ac:dyDescent="0.2">
      <c r="A10532" s="311" t="s">
        <v>4138</v>
      </c>
      <c r="B10532" s="311"/>
      <c r="C10532" s="311"/>
      <c r="D10532" s="311"/>
      <c r="E10532" s="311"/>
      <c r="F10532" s="311"/>
      <c r="G10532" s="155">
        <f>SUM(G10530:G10531)</f>
        <v>9.0300000000000011</v>
      </c>
    </row>
    <row r="10533" spans="1:7" ht="12.75" customHeight="1" x14ac:dyDescent="0.2">
      <c r="G10533" s="144"/>
    </row>
    <row r="10534" spans="1:7" ht="26.25" customHeight="1" x14ac:dyDescent="0.2">
      <c r="A10534" s="175" t="s">
        <v>4118</v>
      </c>
      <c r="B10534" s="174" t="s">
        <v>4130</v>
      </c>
      <c r="C10534" s="171" t="s">
        <v>4129</v>
      </c>
      <c r="D10534" s="171" t="s">
        <v>4128</v>
      </c>
      <c r="E10534" s="171" t="s">
        <v>4116</v>
      </c>
      <c r="F10534" s="173" t="s">
        <v>4127</v>
      </c>
      <c r="G10534" s="144"/>
    </row>
    <row r="10535" spans="1:7" ht="12.75" customHeight="1" x14ac:dyDescent="0.2">
      <c r="A10535" s="129" t="s">
        <v>4237</v>
      </c>
      <c r="B10535" s="128" t="s">
        <v>4236</v>
      </c>
      <c r="C10535" s="127" t="s">
        <v>3287</v>
      </c>
      <c r="D10535" s="127">
        <v>4.26</v>
      </c>
      <c r="E10535" s="127">
        <v>1</v>
      </c>
      <c r="F10535" s="127">
        <f>TRUNC(E10535*D10535,2)</f>
        <v>4.26</v>
      </c>
      <c r="G10535" s="144"/>
    </row>
    <row r="10536" spans="1:7" ht="12.75" customHeight="1" x14ac:dyDescent="0.2">
      <c r="A10536" s="311" t="s">
        <v>4125</v>
      </c>
      <c r="B10536" s="311"/>
      <c r="C10536" s="311"/>
      <c r="D10536" s="311"/>
      <c r="E10536" s="311"/>
      <c r="F10536" s="165">
        <f>F10535</f>
        <v>4.26</v>
      </c>
      <c r="G10536" s="144"/>
    </row>
    <row r="10537" spans="1:7" ht="12.75" customHeight="1" x14ac:dyDescent="0.2">
      <c r="G10537" s="144"/>
    </row>
    <row r="10538" spans="1:7" ht="12.75" customHeight="1" x14ac:dyDescent="0.2">
      <c r="A10538" s="312" t="s">
        <v>4124</v>
      </c>
      <c r="B10538" s="312"/>
      <c r="C10538" s="312"/>
      <c r="D10538" s="312"/>
      <c r="E10538" s="312"/>
      <c r="F10538" s="173">
        <f>F10536+G10532</f>
        <v>13.290000000000001</v>
      </c>
      <c r="G10538" s="144"/>
    </row>
    <row r="10539" spans="1:7" ht="12.75" customHeight="1" x14ac:dyDescent="0.2">
      <c r="A10539" s="312" t="s">
        <v>4742</v>
      </c>
      <c r="B10539" s="312"/>
      <c r="C10539" s="312"/>
      <c r="D10539" s="312"/>
      <c r="E10539" s="313"/>
      <c r="F10539" s="180">
        <f>TRUNC('compos apresentar'!F10538*bdi!$D$19,2)</f>
        <v>2.7</v>
      </c>
      <c r="G10539" s="144"/>
    </row>
    <row r="10540" spans="1:7" ht="12.75" customHeight="1" x14ac:dyDescent="0.2">
      <c r="A10540" s="312" t="s">
        <v>4123</v>
      </c>
      <c r="B10540" s="312"/>
      <c r="C10540" s="312"/>
      <c r="D10540" s="312"/>
      <c r="E10540" s="312"/>
      <c r="F10540" s="179">
        <f>SUM(F10538:F10539)</f>
        <v>15.990000000000002</v>
      </c>
      <c r="G10540" s="144"/>
    </row>
    <row r="10541" spans="1:7" ht="12.75" customHeight="1" x14ac:dyDescent="0.2">
      <c r="A10541" s="178"/>
      <c r="B10541" s="178"/>
      <c r="C10541" s="178"/>
      <c r="D10541" s="178"/>
      <c r="E10541" s="178"/>
      <c r="F10541" s="178"/>
      <c r="G10541" s="144"/>
    </row>
    <row r="10542" spans="1:7" x14ac:dyDescent="0.2">
      <c r="G10542" s="144"/>
    </row>
    <row r="10543" spans="1:7" ht="36.6" customHeight="1" x14ac:dyDescent="0.2">
      <c r="A10543" s="317" t="s">
        <v>4235</v>
      </c>
      <c r="B10543" s="317"/>
      <c r="C10543" s="317"/>
      <c r="D10543" s="317"/>
      <c r="E10543" s="317"/>
      <c r="F10543" s="317"/>
      <c r="G10543" s="194" t="s">
        <v>4155</v>
      </c>
    </row>
    <row r="10544" spans="1:7" x14ac:dyDescent="0.2">
      <c r="G10544" s="144"/>
    </row>
    <row r="10545" spans="1:7" ht="21" x14ac:dyDescent="0.2">
      <c r="A10545" s="175" t="s">
        <v>4118</v>
      </c>
      <c r="B10545" s="174" t="s">
        <v>4117</v>
      </c>
      <c r="C10545" s="171" t="s">
        <v>4114</v>
      </c>
      <c r="D10545" s="171" t="s">
        <v>4113</v>
      </c>
      <c r="E10545" s="171" t="s">
        <v>4112</v>
      </c>
      <c r="F10545" s="182" t="s">
        <v>4116</v>
      </c>
      <c r="G10545" s="181" t="s">
        <v>4115</v>
      </c>
    </row>
    <row r="10546" spans="1:7" x14ac:dyDescent="0.2">
      <c r="A10546" s="162">
        <v>8</v>
      </c>
      <c r="B10546" s="128" t="s">
        <v>4141</v>
      </c>
      <c r="C10546" s="152">
        <v>5.65</v>
      </c>
      <c r="D10546" s="152">
        <v>12.31</v>
      </c>
      <c r="E10546" s="83">
        <v>117.99</v>
      </c>
      <c r="F10546" s="130">
        <v>0.56499999999999995</v>
      </c>
      <c r="G10546" s="161">
        <f>TRUNC(F10546*D10546,2)</f>
        <v>6.95</v>
      </c>
    </row>
    <row r="10547" spans="1:7" x14ac:dyDescent="0.2">
      <c r="A10547" s="149">
        <v>11</v>
      </c>
      <c r="B10547" s="138" t="s">
        <v>4146</v>
      </c>
      <c r="C10547" s="152">
        <v>8.56</v>
      </c>
      <c r="D10547" s="152">
        <v>18.649999999999999</v>
      </c>
      <c r="E10547" s="83">
        <v>117.99</v>
      </c>
      <c r="F10547" s="133">
        <v>0.62809999999999999</v>
      </c>
      <c r="G10547" s="161">
        <f>TRUNC(F10547*D10547,2)</f>
        <v>11.71</v>
      </c>
    </row>
    <row r="10548" spans="1:7" x14ac:dyDescent="0.2">
      <c r="A10548" s="311" t="s">
        <v>4138</v>
      </c>
      <c r="B10548" s="311"/>
      <c r="C10548" s="311"/>
      <c r="D10548" s="311"/>
      <c r="E10548" s="311"/>
      <c r="F10548" s="311"/>
      <c r="G10548" s="155">
        <f>SUM(G10546:G10547)</f>
        <v>18.66</v>
      </c>
    </row>
    <row r="10549" spans="1:7" x14ac:dyDescent="0.2">
      <c r="G10549" s="144"/>
    </row>
    <row r="10550" spans="1:7" ht="21" x14ac:dyDescent="0.2">
      <c r="A10550" s="175" t="s">
        <v>4118</v>
      </c>
      <c r="B10550" s="174" t="s">
        <v>4130</v>
      </c>
      <c r="C10550" s="171" t="s">
        <v>4129</v>
      </c>
      <c r="D10550" s="171" t="s">
        <v>4128</v>
      </c>
      <c r="E10550" s="171" t="s">
        <v>4116</v>
      </c>
      <c r="F10550" s="173" t="s">
        <v>4127</v>
      </c>
      <c r="G10550" s="144"/>
    </row>
    <row r="10551" spans="1:7" x14ac:dyDescent="0.2">
      <c r="A10551" s="135">
        <v>6323</v>
      </c>
      <c r="B10551" s="134" t="s">
        <v>4234</v>
      </c>
      <c r="C10551" s="133" t="s">
        <v>230</v>
      </c>
      <c r="D10551" s="133">
        <v>24.48</v>
      </c>
      <c r="E10551" s="133">
        <v>1</v>
      </c>
      <c r="F10551" s="127">
        <f>TRUNC(E10551*D10551,2)</f>
        <v>24.48</v>
      </c>
      <c r="G10551" s="144"/>
    </row>
    <row r="10552" spans="1:7" x14ac:dyDescent="0.2">
      <c r="A10552" s="132">
        <v>3148</v>
      </c>
      <c r="B10552" s="131" t="s">
        <v>3911</v>
      </c>
      <c r="C10552" s="133" t="s">
        <v>230</v>
      </c>
      <c r="D10552" s="130">
        <v>11.76</v>
      </c>
      <c r="E10552" s="130">
        <v>0.02</v>
      </c>
      <c r="F10552" s="127">
        <f>TRUNC(E10552*D10552,2)</f>
        <v>0.23</v>
      </c>
      <c r="G10552" s="144"/>
    </row>
    <row r="10553" spans="1:7" ht="22.5" x14ac:dyDescent="0.2">
      <c r="A10553" s="132">
        <v>7307</v>
      </c>
      <c r="B10553" s="131" t="s">
        <v>3905</v>
      </c>
      <c r="C10553" s="130" t="s">
        <v>3348</v>
      </c>
      <c r="D10553" s="130">
        <v>31.43</v>
      </c>
      <c r="E10553" s="130">
        <v>5.1000000000000004E-3</v>
      </c>
      <c r="F10553" s="127">
        <f>TRUNC(E10553*D10553,2)</f>
        <v>0.16</v>
      </c>
      <c r="G10553" s="144"/>
    </row>
    <row r="10554" spans="1:7" x14ac:dyDescent="0.2">
      <c r="A10554" s="311" t="s">
        <v>4125</v>
      </c>
      <c r="B10554" s="311"/>
      <c r="C10554" s="311"/>
      <c r="D10554" s="311"/>
      <c r="E10554" s="311"/>
      <c r="F10554" s="165">
        <f>SUM(F10551:F10553)</f>
        <v>24.87</v>
      </c>
      <c r="G10554" s="144"/>
    </row>
    <row r="10555" spans="1:7" x14ac:dyDescent="0.2">
      <c r="G10555" s="144"/>
    </row>
    <row r="10556" spans="1:7" x14ac:dyDescent="0.2">
      <c r="A10556" s="312" t="s">
        <v>4124</v>
      </c>
      <c r="B10556" s="312"/>
      <c r="C10556" s="312"/>
      <c r="D10556" s="312"/>
      <c r="E10556" s="312"/>
      <c r="F10556" s="173">
        <f>F10554+G10548</f>
        <v>43.53</v>
      </c>
      <c r="G10556" s="144"/>
    </row>
    <row r="10557" spans="1:7" ht="12.75" customHeight="1" x14ac:dyDescent="0.2">
      <c r="A10557" s="312" t="s">
        <v>4742</v>
      </c>
      <c r="B10557" s="312"/>
      <c r="C10557" s="312"/>
      <c r="D10557" s="312"/>
      <c r="E10557" s="313"/>
      <c r="F10557" s="180">
        <f>TRUNC('compos apresentar'!F10556*bdi!$D$19,2)</f>
        <v>8.85</v>
      </c>
      <c r="G10557" s="144"/>
    </row>
    <row r="10558" spans="1:7" x14ac:dyDescent="0.2">
      <c r="A10558" s="312" t="s">
        <v>4123</v>
      </c>
      <c r="B10558" s="312"/>
      <c r="C10558" s="312"/>
      <c r="D10558" s="312"/>
      <c r="E10558" s="312"/>
      <c r="F10558" s="179">
        <f>SUM(F10556:F10557)</f>
        <v>52.38</v>
      </c>
      <c r="G10558" s="144"/>
    </row>
    <row r="10559" spans="1:7" x14ac:dyDescent="0.2">
      <c r="A10559" s="178"/>
      <c r="B10559" s="178"/>
      <c r="C10559" s="178"/>
      <c r="D10559" s="178"/>
      <c r="E10559" s="178"/>
      <c r="F10559" s="178"/>
      <c r="G10559" s="144"/>
    </row>
    <row r="10560" spans="1:7" ht="21" x14ac:dyDescent="0.2">
      <c r="A10560" s="317" t="s">
        <v>5221</v>
      </c>
      <c r="B10560" s="317"/>
      <c r="C10560" s="317"/>
      <c r="D10560" s="317"/>
      <c r="E10560" s="317"/>
      <c r="F10560" s="317"/>
      <c r="G10560" s="194" t="s">
        <v>4155</v>
      </c>
    </row>
    <row r="10561" spans="1:7" x14ac:dyDescent="0.2">
      <c r="G10561" s="144"/>
    </row>
    <row r="10562" spans="1:7" ht="21" x14ac:dyDescent="0.2">
      <c r="A10562" s="175" t="s">
        <v>4118</v>
      </c>
      <c r="B10562" s="174" t="s">
        <v>4117</v>
      </c>
      <c r="C10562" s="171" t="s">
        <v>4114</v>
      </c>
      <c r="D10562" s="171" t="s">
        <v>4113</v>
      </c>
      <c r="E10562" s="171" t="s">
        <v>4112</v>
      </c>
      <c r="F10562" s="182" t="s">
        <v>4116</v>
      </c>
      <c r="G10562" s="181" t="s">
        <v>4115</v>
      </c>
    </row>
    <row r="10563" spans="1:7" x14ac:dyDescent="0.2">
      <c r="A10563" s="162">
        <v>8</v>
      </c>
      <c r="B10563" s="128" t="s">
        <v>4141</v>
      </c>
      <c r="C10563" s="152">
        <v>5.65</v>
      </c>
      <c r="D10563" s="152">
        <v>12.31</v>
      </c>
      <c r="E10563" s="83">
        <v>117.99</v>
      </c>
      <c r="F10563" s="130">
        <v>9.4299999999999995E-2</v>
      </c>
      <c r="G10563" s="161">
        <f>TRUNC(F10563*D10563,2)</f>
        <v>1.1599999999999999</v>
      </c>
    </row>
    <row r="10564" spans="1:7" x14ac:dyDescent="0.2">
      <c r="A10564" s="149">
        <v>11</v>
      </c>
      <c r="B10564" s="138" t="s">
        <v>4146</v>
      </c>
      <c r="C10564" s="152">
        <v>8.56</v>
      </c>
      <c r="D10564" s="152">
        <v>18.649999999999999</v>
      </c>
      <c r="E10564" s="83">
        <v>117.99</v>
      </c>
      <c r="F10564" s="133">
        <v>9.4E-2</v>
      </c>
      <c r="G10564" s="161">
        <f>TRUNC(F10564*D10564,2)</f>
        <v>1.75</v>
      </c>
    </row>
    <row r="10565" spans="1:7" x14ac:dyDescent="0.2">
      <c r="A10565" s="311" t="s">
        <v>4138</v>
      </c>
      <c r="B10565" s="311"/>
      <c r="C10565" s="311"/>
      <c r="D10565" s="311"/>
      <c r="E10565" s="311"/>
      <c r="F10565" s="311"/>
      <c r="G10565" s="155">
        <f>SUM(G10563:G10564)</f>
        <v>2.91</v>
      </c>
    </row>
    <row r="10566" spans="1:7" x14ac:dyDescent="0.2">
      <c r="G10566" s="144"/>
    </row>
    <row r="10567" spans="1:7" ht="21" x14ac:dyDescent="0.2">
      <c r="A10567" s="175" t="s">
        <v>4118</v>
      </c>
      <c r="B10567" s="174" t="s">
        <v>4130</v>
      </c>
      <c r="C10567" s="171" t="s">
        <v>4129</v>
      </c>
      <c r="D10567" s="171" t="s">
        <v>4128</v>
      </c>
      <c r="E10567" s="171" t="s">
        <v>4116</v>
      </c>
      <c r="F10567" s="173" t="s">
        <v>4127</v>
      </c>
      <c r="G10567" s="144"/>
    </row>
    <row r="10568" spans="1:7" ht="22.5" x14ac:dyDescent="0.2">
      <c r="A10568" s="135">
        <v>7139</v>
      </c>
      <c r="B10568" s="134" t="s">
        <v>3699</v>
      </c>
      <c r="C10568" s="133" t="s">
        <v>230</v>
      </c>
      <c r="D10568" s="133">
        <v>3.49</v>
      </c>
      <c r="E10568" s="133">
        <v>1</v>
      </c>
      <c r="F10568" s="127">
        <f>TRUNC(E10568*D10568,2)</f>
        <v>3.49</v>
      </c>
      <c r="G10568" s="144"/>
    </row>
    <row r="10569" spans="1:7" x14ac:dyDescent="0.2">
      <c r="A10569" s="311" t="s">
        <v>4125</v>
      </c>
      <c r="B10569" s="311"/>
      <c r="C10569" s="311"/>
      <c r="D10569" s="311"/>
      <c r="E10569" s="311"/>
      <c r="F10569" s="165">
        <f>SUM(F10568:F10568)</f>
        <v>3.49</v>
      </c>
      <c r="G10569" s="144"/>
    </row>
    <row r="10570" spans="1:7" x14ac:dyDescent="0.2">
      <c r="G10570" s="144"/>
    </row>
    <row r="10571" spans="1:7" x14ac:dyDescent="0.2">
      <c r="A10571" s="312" t="s">
        <v>4124</v>
      </c>
      <c r="B10571" s="312"/>
      <c r="C10571" s="312"/>
      <c r="D10571" s="312"/>
      <c r="E10571" s="312"/>
      <c r="F10571" s="173">
        <f>F10569+G10565</f>
        <v>6.4</v>
      </c>
      <c r="G10571" s="144"/>
    </row>
    <row r="10572" spans="1:7" x14ac:dyDescent="0.2">
      <c r="A10572" s="312" t="s">
        <v>4742</v>
      </c>
      <c r="B10572" s="312"/>
      <c r="C10572" s="312"/>
      <c r="D10572" s="312"/>
      <c r="E10572" s="313"/>
      <c r="F10572" s="180">
        <f>TRUNC('compos apresentar'!F10571*bdi!$D$19,2)</f>
        <v>1.3</v>
      </c>
      <c r="G10572" s="144"/>
    </row>
    <row r="10573" spans="1:7" x14ac:dyDescent="0.2">
      <c r="A10573" s="312" t="s">
        <v>4123</v>
      </c>
      <c r="B10573" s="312"/>
      <c r="C10573" s="312"/>
      <c r="D10573" s="312"/>
      <c r="E10573" s="312"/>
      <c r="F10573" s="179">
        <f>SUM(F10571:F10572)</f>
        <v>7.7</v>
      </c>
      <c r="G10573" s="144"/>
    </row>
    <row r="10574" spans="1:7" x14ac:dyDescent="0.2">
      <c r="A10574" s="178"/>
      <c r="B10574" s="178"/>
      <c r="C10574" s="178"/>
      <c r="D10574" s="178"/>
      <c r="E10574" s="178"/>
      <c r="F10574" s="178"/>
      <c r="G10574" s="144"/>
    </row>
    <row r="10575" spans="1:7" ht="21" x14ac:dyDescent="0.2">
      <c r="A10575" s="317" t="s">
        <v>5222</v>
      </c>
      <c r="B10575" s="317"/>
      <c r="C10575" s="317"/>
      <c r="D10575" s="317"/>
      <c r="E10575" s="317"/>
      <c r="F10575" s="317"/>
      <c r="G10575" s="194" t="s">
        <v>4155</v>
      </c>
    </row>
    <row r="10576" spans="1:7" x14ac:dyDescent="0.2">
      <c r="G10576" s="144"/>
    </row>
    <row r="10577" spans="1:7" ht="21" x14ac:dyDescent="0.2">
      <c r="A10577" s="175" t="s">
        <v>4118</v>
      </c>
      <c r="B10577" s="174" t="s">
        <v>4117</v>
      </c>
      <c r="C10577" s="171" t="s">
        <v>4114</v>
      </c>
      <c r="D10577" s="171" t="s">
        <v>4113</v>
      </c>
      <c r="E10577" s="171" t="s">
        <v>4112</v>
      </c>
      <c r="F10577" s="182" t="s">
        <v>4116</v>
      </c>
      <c r="G10577" s="181" t="s">
        <v>4115</v>
      </c>
    </row>
    <row r="10578" spans="1:7" x14ac:dyDescent="0.2">
      <c r="A10578" s="162">
        <v>8</v>
      </c>
      <c r="B10578" s="128" t="s">
        <v>4141</v>
      </c>
      <c r="C10578" s="152">
        <v>5.65</v>
      </c>
      <c r="D10578" s="152">
        <v>12.31</v>
      </c>
      <c r="E10578" s="83">
        <v>117.99</v>
      </c>
      <c r="F10578" s="130">
        <v>4.2000000000000003E-2</v>
      </c>
      <c r="G10578" s="161">
        <f>TRUNC(F10578*D10578,2)</f>
        <v>0.51</v>
      </c>
    </row>
    <row r="10579" spans="1:7" x14ac:dyDescent="0.2">
      <c r="A10579" s="149">
        <v>11</v>
      </c>
      <c r="B10579" s="138" t="s">
        <v>4076</v>
      </c>
      <c r="C10579" s="152">
        <v>8.56</v>
      </c>
      <c r="D10579" s="152">
        <v>18.649999999999999</v>
      </c>
      <c r="E10579" s="83">
        <v>117.99</v>
      </c>
      <c r="F10579" s="133">
        <v>2.2499999999999999E-2</v>
      </c>
      <c r="G10579" s="161">
        <f>TRUNC(F10579*D10579,2)</f>
        <v>0.41</v>
      </c>
    </row>
    <row r="10580" spans="1:7" x14ac:dyDescent="0.2">
      <c r="A10580" s="311" t="s">
        <v>4138</v>
      </c>
      <c r="B10580" s="311"/>
      <c r="C10580" s="311"/>
      <c r="D10580" s="311"/>
      <c r="E10580" s="311"/>
      <c r="F10580" s="311"/>
      <c r="G10580" s="155">
        <f>SUM(G10578:G10579)</f>
        <v>0.91999999999999993</v>
      </c>
    </row>
    <row r="10581" spans="1:7" x14ac:dyDescent="0.2">
      <c r="G10581" s="144"/>
    </row>
    <row r="10582" spans="1:7" ht="21" x14ac:dyDescent="0.2">
      <c r="A10582" s="175" t="s">
        <v>4118</v>
      </c>
      <c r="B10582" s="174" t="s">
        <v>4130</v>
      </c>
      <c r="C10582" s="171" t="s">
        <v>4129</v>
      </c>
      <c r="D10582" s="171" t="s">
        <v>4128</v>
      </c>
      <c r="E10582" s="171" t="s">
        <v>4116</v>
      </c>
      <c r="F10582" s="173" t="s">
        <v>4127</v>
      </c>
      <c r="G10582" s="144"/>
    </row>
    <row r="10583" spans="1:7" ht="33.75" x14ac:dyDescent="0.2">
      <c r="A10583" s="135">
        <v>7156</v>
      </c>
      <c r="B10583" s="134" t="s">
        <v>5223</v>
      </c>
      <c r="C10583" s="133" t="s">
        <v>230</v>
      </c>
      <c r="D10583" s="133">
        <v>21.59</v>
      </c>
      <c r="E10583" s="133">
        <v>1</v>
      </c>
      <c r="F10583" s="127">
        <f>TRUNC(E10583*D10583,2)</f>
        <v>21.59</v>
      </c>
      <c r="G10583" s="144"/>
    </row>
    <row r="10584" spans="1:7" x14ac:dyDescent="0.2">
      <c r="A10584" s="135">
        <v>102</v>
      </c>
      <c r="B10584" s="134" t="s">
        <v>3382</v>
      </c>
      <c r="C10584" s="133" t="s">
        <v>230</v>
      </c>
      <c r="D10584" s="133">
        <v>21.18</v>
      </c>
      <c r="E10584" s="133">
        <v>1.9E-2</v>
      </c>
      <c r="F10584" s="127">
        <f>TRUNC(E10584*D10584,2)</f>
        <v>0.4</v>
      </c>
      <c r="G10584" s="144"/>
    </row>
    <row r="10585" spans="1:7" x14ac:dyDescent="0.2">
      <c r="A10585" s="311" t="s">
        <v>4125</v>
      </c>
      <c r="B10585" s="311"/>
      <c r="C10585" s="311"/>
      <c r="D10585" s="311"/>
      <c r="E10585" s="311"/>
      <c r="F10585" s="165">
        <f>SUM(F10583:F10584)</f>
        <v>21.99</v>
      </c>
      <c r="G10585" s="144"/>
    </row>
    <row r="10586" spans="1:7" x14ac:dyDescent="0.2">
      <c r="G10586" s="144"/>
    </row>
    <row r="10587" spans="1:7" x14ac:dyDescent="0.2">
      <c r="A10587" s="312" t="s">
        <v>4124</v>
      </c>
      <c r="B10587" s="312"/>
      <c r="C10587" s="312"/>
      <c r="D10587" s="312"/>
      <c r="E10587" s="312"/>
      <c r="F10587" s="173">
        <f>F10585+G10580</f>
        <v>22.909999999999997</v>
      </c>
      <c r="G10587" s="144"/>
    </row>
    <row r="10588" spans="1:7" x14ac:dyDescent="0.2">
      <c r="A10588" s="312" t="s">
        <v>4742</v>
      </c>
      <c r="B10588" s="312"/>
      <c r="C10588" s="312"/>
      <c r="D10588" s="312"/>
      <c r="E10588" s="313"/>
      <c r="F10588" s="180">
        <f>TRUNC('compos apresentar'!F10587*bdi!$D$19,2)</f>
        <v>4.6500000000000004</v>
      </c>
      <c r="G10588" s="144"/>
    </row>
    <row r="10589" spans="1:7" x14ac:dyDescent="0.2">
      <c r="A10589" s="312" t="s">
        <v>4123</v>
      </c>
      <c r="B10589" s="312"/>
      <c r="C10589" s="312"/>
      <c r="D10589" s="312"/>
      <c r="E10589" s="312"/>
      <c r="F10589" s="179">
        <f>SUM(F10587:F10588)</f>
        <v>27.559999999999995</v>
      </c>
      <c r="G10589" s="144"/>
    </row>
    <row r="10590" spans="1:7" x14ac:dyDescent="0.2">
      <c r="A10590" s="178"/>
      <c r="B10590" s="178"/>
      <c r="C10590" s="178"/>
      <c r="D10590" s="178"/>
      <c r="E10590" s="178"/>
      <c r="F10590" s="178"/>
      <c r="G10590" s="144"/>
    </row>
    <row r="10591" spans="1:7" x14ac:dyDescent="0.2">
      <c r="A10591" s="178"/>
      <c r="B10591" s="178"/>
      <c r="C10591" s="178"/>
      <c r="D10591" s="178"/>
      <c r="E10591" s="178"/>
      <c r="F10591" s="178"/>
      <c r="G10591" s="144"/>
    </row>
    <row r="10592" spans="1:7" ht="30" customHeight="1" x14ac:dyDescent="0.2">
      <c r="A10592" s="191" t="s">
        <v>2331</v>
      </c>
      <c r="B10592" s="315" t="s">
        <v>4232</v>
      </c>
      <c r="C10592" s="315"/>
      <c r="D10592" s="315"/>
      <c r="E10592" s="315"/>
      <c r="F10592" s="315"/>
      <c r="G10592" s="183" t="s">
        <v>230</v>
      </c>
    </row>
    <row r="10593" spans="1:7" x14ac:dyDescent="0.2">
      <c r="G10593" s="144"/>
    </row>
    <row r="10594" spans="1:7" ht="21" x14ac:dyDescent="0.2">
      <c r="A10594" s="175" t="s">
        <v>4118</v>
      </c>
      <c r="B10594" s="174" t="s">
        <v>4117</v>
      </c>
      <c r="C10594" s="171" t="s">
        <v>4114</v>
      </c>
      <c r="D10594" s="171" t="s">
        <v>4113</v>
      </c>
      <c r="E10594" s="171" t="s">
        <v>4112</v>
      </c>
      <c r="F10594" s="182" t="s">
        <v>4116</v>
      </c>
      <c r="G10594" s="181" t="s">
        <v>4115</v>
      </c>
    </row>
    <row r="10595" spans="1:7" x14ac:dyDescent="0.2">
      <c r="A10595" s="162">
        <v>8</v>
      </c>
      <c r="B10595" s="128" t="s">
        <v>4141</v>
      </c>
      <c r="C10595" s="152">
        <v>5.65</v>
      </c>
      <c r="D10595" s="152">
        <v>12.31</v>
      </c>
      <c r="E10595" s="83">
        <v>117.99</v>
      </c>
      <c r="F10595" s="141">
        <v>0.60099999999999998</v>
      </c>
      <c r="G10595" s="161">
        <f>TRUNC(F10595*D10595,2)</f>
        <v>7.39</v>
      </c>
    </row>
    <row r="10596" spans="1:7" x14ac:dyDescent="0.2">
      <c r="A10596" s="158">
        <v>12</v>
      </c>
      <c r="B10596" s="134" t="s">
        <v>3956</v>
      </c>
      <c r="C10596" s="152">
        <v>8.56</v>
      </c>
      <c r="D10596" s="152">
        <v>18.649999999999999</v>
      </c>
      <c r="E10596" s="83">
        <v>117.99</v>
      </c>
      <c r="F10596" s="153">
        <v>0.60499999999999998</v>
      </c>
      <c r="G10596" s="161">
        <f>TRUNC(F10596*D10596,2)</f>
        <v>11.28</v>
      </c>
    </row>
    <row r="10597" spans="1:7" x14ac:dyDescent="0.2">
      <c r="A10597" s="311" t="s">
        <v>4138</v>
      </c>
      <c r="B10597" s="311"/>
      <c r="C10597" s="311"/>
      <c r="D10597" s="311"/>
      <c r="E10597" s="311"/>
      <c r="F10597" s="311"/>
      <c r="G10597" s="155">
        <f>SUM(G10595:G10596)</f>
        <v>18.669999999999998</v>
      </c>
    </row>
    <row r="10598" spans="1:7" x14ac:dyDescent="0.2">
      <c r="G10598" s="144"/>
    </row>
    <row r="10599" spans="1:7" ht="21" x14ac:dyDescent="0.2">
      <c r="A10599" s="175" t="s">
        <v>4118</v>
      </c>
      <c r="B10599" s="174" t="s">
        <v>4130</v>
      </c>
      <c r="C10599" s="171" t="s">
        <v>4129</v>
      </c>
      <c r="D10599" s="171" t="s">
        <v>4128</v>
      </c>
      <c r="E10599" s="171" t="s">
        <v>4116</v>
      </c>
      <c r="F10599" s="173" t="s">
        <v>4127</v>
      </c>
      <c r="G10599" s="144"/>
    </row>
    <row r="10600" spans="1:7" ht="33.75" x14ac:dyDescent="0.2">
      <c r="A10600" s="132" t="s">
        <v>4231</v>
      </c>
      <c r="B10600" s="131" t="s">
        <v>4230</v>
      </c>
      <c r="C10600" s="130" t="s">
        <v>230</v>
      </c>
      <c r="D10600" s="141">
        <v>4.5599999999999996</v>
      </c>
      <c r="E10600" s="130">
        <v>0.997</v>
      </c>
      <c r="F10600" s="127">
        <f>TRUNC(E10600*D10600,2)</f>
        <v>4.54</v>
      </c>
      <c r="G10600" s="144"/>
    </row>
    <row r="10601" spans="1:7" x14ac:dyDescent="0.2">
      <c r="A10601" s="311" t="s">
        <v>4125</v>
      </c>
      <c r="B10601" s="311"/>
      <c r="C10601" s="311"/>
      <c r="D10601" s="311"/>
      <c r="E10601" s="311"/>
      <c r="F10601" s="165">
        <f>F10600</f>
        <v>4.54</v>
      </c>
      <c r="G10601" s="144"/>
    </row>
    <row r="10602" spans="1:7" x14ac:dyDescent="0.2">
      <c r="G10602" s="144"/>
    </row>
    <row r="10603" spans="1:7" x14ac:dyDescent="0.2">
      <c r="A10603" s="312" t="s">
        <v>4124</v>
      </c>
      <c r="B10603" s="312"/>
      <c r="C10603" s="312"/>
      <c r="D10603" s="312"/>
      <c r="E10603" s="312"/>
      <c r="F10603" s="173">
        <f>F10601+G10597</f>
        <v>23.209999999999997</v>
      </c>
      <c r="G10603" s="144"/>
    </row>
    <row r="10604" spans="1:7" ht="12.75" customHeight="1" x14ac:dyDescent="0.2">
      <c r="A10604" s="312" t="s">
        <v>4742</v>
      </c>
      <c r="B10604" s="312"/>
      <c r="C10604" s="312"/>
      <c r="D10604" s="312"/>
      <c r="E10604" s="313"/>
      <c r="F10604" s="180">
        <f>TRUNC('compos apresentar'!F10603*bdi!$D$19,2)</f>
        <v>4.72</v>
      </c>
      <c r="G10604" s="144"/>
    </row>
    <row r="10605" spans="1:7" x14ac:dyDescent="0.2">
      <c r="A10605" s="312" t="s">
        <v>4123</v>
      </c>
      <c r="B10605" s="312"/>
      <c r="C10605" s="312"/>
      <c r="D10605" s="312"/>
      <c r="E10605" s="312"/>
      <c r="F10605" s="179">
        <f>SUM(F10603:F10604)</f>
        <v>27.929999999999996</v>
      </c>
      <c r="G10605" s="144"/>
    </row>
    <row r="10606" spans="1:7" x14ac:dyDescent="0.2">
      <c r="A10606" s="178"/>
      <c r="B10606" s="178"/>
      <c r="C10606" s="178"/>
      <c r="D10606" s="178"/>
      <c r="E10606" s="178"/>
      <c r="F10606" s="178"/>
      <c r="G10606" s="144"/>
    </row>
    <row r="10607" spans="1:7" x14ac:dyDescent="0.2">
      <c r="A10607" s="318" t="s">
        <v>5224</v>
      </c>
      <c r="B10607" s="319"/>
      <c r="C10607" s="319"/>
      <c r="D10607" s="319"/>
      <c r="E10607" s="319"/>
      <c r="F10607" s="320"/>
      <c r="G10607" s="183" t="s">
        <v>230</v>
      </c>
    </row>
    <row r="10608" spans="1:7" x14ac:dyDescent="0.2">
      <c r="G10608" s="144"/>
    </row>
    <row r="10609" spans="1:7" ht="21" x14ac:dyDescent="0.2">
      <c r="A10609" s="175" t="s">
        <v>4118</v>
      </c>
      <c r="B10609" s="174" t="s">
        <v>4117</v>
      </c>
      <c r="C10609" s="171" t="s">
        <v>4114</v>
      </c>
      <c r="D10609" s="171" t="s">
        <v>4113</v>
      </c>
      <c r="E10609" s="171" t="s">
        <v>4112</v>
      </c>
      <c r="F10609" s="182" t="s">
        <v>4116</v>
      </c>
      <c r="G10609" s="181" t="s">
        <v>4115</v>
      </c>
    </row>
    <row r="10610" spans="1:7" x14ac:dyDescent="0.2">
      <c r="A10610" s="162">
        <v>8</v>
      </c>
      <c r="B10610" s="128" t="s">
        <v>4141</v>
      </c>
      <c r="C10610" s="152">
        <v>5.65</v>
      </c>
      <c r="D10610" s="152">
        <v>12.31</v>
      </c>
      <c r="E10610" s="83">
        <v>117.99</v>
      </c>
      <c r="F10610" s="141">
        <v>0.45300000000000001</v>
      </c>
      <c r="G10610" s="161">
        <f>TRUNC(F10610*D10610,2)</f>
        <v>5.57</v>
      </c>
    </row>
    <row r="10611" spans="1:7" x14ac:dyDescent="0.2">
      <c r="A10611" s="158">
        <v>12</v>
      </c>
      <c r="B10611" s="134" t="s">
        <v>3956</v>
      </c>
      <c r="C10611" s="152">
        <v>8.56</v>
      </c>
      <c r="D10611" s="152">
        <v>18.649999999999999</v>
      </c>
      <c r="E10611" s="83">
        <v>117.99</v>
      </c>
      <c r="F10611" s="153">
        <v>0.45300000000000001</v>
      </c>
      <c r="G10611" s="161">
        <f>TRUNC(F10611*D10611,2)</f>
        <v>8.44</v>
      </c>
    </row>
    <row r="10612" spans="1:7" x14ac:dyDescent="0.2">
      <c r="A10612" s="311" t="s">
        <v>4138</v>
      </c>
      <c r="B10612" s="311"/>
      <c r="C10612" s="311"/>
      <c r="D10612" s="311"/>
      <c r="E10612" s="311"/>
      <c r="F10612" s="311"/>
      <c r="G10612" s="155">
        <f>SUM(G10610:G10611)</f>
        <v>14.01</v>
      </c>
    </row>
    <row r="10613" spans="1:7" x14ac:dyDescent="0.2">
      <c r="G10613" s="144"/>
    </row>
    <row r="10614" spans="1:7" ht="21" x14ac:dyDescent="0.2">
      <c r="A10614" s="175" t="s">
        <v>4118</v>
      </c>
      <c r="B10614" s="174" t="s">
        <v>4130</v>
      </c>
      <c r="C10614" s="171" t="s">
        <v>4129</v>
      </c>
      <c r="D10614" s="171" t="s">
        <v>4128</v>
      </c>
      <c r="E10614" s="171" t="s">
        <v>4116</v>
      </c>
      <c r="F10614" s="173" t="s">
        <v>4127</v>
      </c>
      <c r="G10614" s="144"/>
    </row>
    <row r="10615" spans="1:7" x14ac:dyDescent="0.2">
      <c r="A10615" s="132">
        <v>3462</v>
      </c>
      <c r="B10615" s="131" t="s">
        <v>2503</v>
      </c>
      <c r="C10615" s="130" t="s">
        <v>230</v>
      </c>
      <c r="D10615" s="141">
        <v>15.73</v>
      </c>
      <c r="E10615" s="130">
        <v>1</v>
      </c>
      <c r="F10615" s="127">
        <f>TRUNC(E10615*D10615,2)</f>
        <v>15.73</v>
      </c>
      <c r="G10615" s="144"/>
    </row>
    <row r="10616" spans="1:7" x14ac:dyDescent="0.2">
      <c r="A10616" s="311" t="s">
        <v>4125</v>
      </c>
      <c r="B10616" s="311"/>
      <c r="C10616" s="311"/>
      <c r="D10616" s="311"/>
      <c r="E10616" s="311"/>
      <c r="F10616" s="165">
        <f>F10615</f>
        <v>15.73</v>
      </c>
      <c r="G10616" s="144"/>
    </row>
    <row r="10617" spans="1:7" x14ac:dyDescent="0.2">
      <c r="G10617" s="144"/>
    </row>
    <row r="10618" spans="1:7" x14ac:dyDescent="0.2">
      <c r="A10618" s="312" t="s">
        <v>4124</v>
      </c>
      <c r="B10618" s="312"/>
      <c r="C10618" s="312"/>
      <c r="D10618" s="312"/>
      <c r="E10618" s="312"/>
      <c r="F10618" s="173">
        <f>F10616+G10612</f>
        <v>29.740000000000002</v>
      </c>
      <c r="G10618" s="144"/>
    </row>
    <row r="10619" spans="1:7" x14ac:dyDescent="0.2">
      <c r="A10619" s="312" t="s">
        <v>4742</v>
      </c>
      <c r="B10619" s="312"/>
      <c r="C10619" s="312"/>
      <c r="D10619" s="312"/>
      <c r="E10619" s="313"/>
      <c r="F10619" s="180">
        <f>TRUNC('compos apresentar'!F10618*bdi!$D$19,2)</f>
        <v>6.04</v>
      </c>
      <c r="G10619" s="144"/>
    </row>
    <row r="10620" spans="1:7" x14ac:dyDescent="0.2">
      <c r="A10620" s="312" t="s">
        <v>4123</v>
      </c>
      <c r="B10620" s="312"/>
      <c r="C10620" s="312"/>
      <c r="D10620" s="312"/>
      <c r="E10620" s="312"/>
      <c r="F10620" s="179">
        <f>SUM(F10618:F10619)</f>
        <v>35.78</v>
      </c>
      <c r="G10620" s="144"/>
    </row>
    <row r="10621" spans="1:7" x14ac:dyDescent="0.2">
      <c r="A10621" s="178"/>
      <c r="B10621" s="178"/>
      <c r="C10621" s="178"/>
      <c r="D10621" s="178"/>
      <c r="E10621" s="178"/>
      <c r="F10621" s="178"/>
      <c r="G10621" s="144"/>
    </row>
    <row r="10622" spans="1:7" x14ac:dyDescent="0.2">
      <c r="A10622" s="318" t="s">
        <v>5225</v>
      </c>
      <c r="B10622" s="319"/>
      <c r="C10622" s="319"/>
      <c r="D10622" s="319"/>
      <c r="E10622" s="319"/>
      <c r="F10622" s="320"/>
      <c r="G10622" s="183" t="s">
        <v>230</v>
      </c>
    </row>
    <row r="10623" spans="1:7" x14ac:dyDescent="0.2">
      <c r="G10623" s="144"/>
    </row>
    <row r="10624" spans="1:7" ht="21" x14ac:dyDescent="0.2">
      <c r="A10624" s="175" t="s">
        <v>4118</v>
      </c>
      <c r="B10624" s="174" t="s">
        <v>4117</v>
      </c>
      <c r="C10624" s="171" t="s">
        <v>4114</v>
      </c>
      <c r="D10624" s="171" t="s">
        <v>4113</v>
      </c>
      <c r="E10624" s="171" t="s">
        <v>4112</v>
      </c>
      <c r="F10624" s="182" t="s">
        <v>4116</v>
      </c>
      <c r="G10624" s="181" t="s">
        <v>4115</v>
      </c>
    </row>
    <row r="10625" spans="1:7" x14ac:dyDescent="0.2">
      <c r="A10625" s="162">
        <v>8</v>
      </c>
      <c r="B10625" s="128" t="s">
        <v>4141</v>
      </c>
      <c r="C10625" s="152">
        <v>5.65</v>
      </c>
      <c r="D10625" s="152">
        <v>12.31</v>
      </c>
      <c r="E10625" s="83">
        <v>117.99</v>
      </c>
      <c r="F10625" s="141">
        <v>0.40500000000000003</v>
      </c>
      <c r="G10625" s="161">
        <f>TRUNC(F10625*D10625,2)</f>
        <v>4.9800000000000004</v>
      </c>
    </row>
    <row r="10626" spans="1:7" x14ac:dyDescent="0.2">
      <c r="A10626" s="158">
        <v>12</v>
      </c>
      <c r="B10626" s="134" t="s">
        <v>3956</v>
      </c>
      <c r="C10626" s="152">
        <v>8.56</v>
      </c>
      <c r="D10626" s="152">
        <v>18.649999999999999</v>
      </c>
      <c r="E10626" s="83">
        <v>117.99</v>
      </c>
      <c r="F10626" s="153">
        <v>0.4</v>
      </c>
      <c r="G10626" s="161">
        <f>TRUNC(F10626*D10626,2)</f>
        <v>7.46</v>
      </c>
    </row>
    <row r="10627" spans="1:7" x14ac:dyDescent="0.2">
      <c r="A10627" s="311" t="s">
        <v>4138</v>
      </c>
      <c r="B10627" s="311"/>
      <c r="C10627" s="311"/>
      <c r="D10627" s="311"/>
      <c r="E10627" s="311"/>
      <c r="F10627" s="311"/>
      <c r="G10627" s="155">
        <f>SUM(G10625:G10626)</f>
        <v>12.440000000000001</v>
      </c>
    </row>
    <row r="10628" spans="1:7" x14ac:dyDescent="0.2">
      <c r="G10628" s="144"/>
    </row>
    <row r="10629" spans="1:7" ht="21" x14ac:dyDescent="0.2">
      <c r="A10629" s="175" t="s">
        <v>4118</v>
      </c>
      <c r="B10629" s="174" t="s">
        <v>4130</v>
      </c>
      <c r="C10629" s="171" t="s">
        <v>4129</v>
      </c>
      <c r="D10629" s="171" t="s">
        <v>4128</v>
      </c>
      <c r="E10629" s="171" t="s">
        <v>4116</v>
      </c>
      <c r="F10629" s="173" t="s">
        <v>4127</v>
      </c>
      <c r="G10629" s="144"/>
    </row>
    <row r="10630" spans="1:7" x14ac:dyDescent="0.2">
      <c r="A10630" s="132">
        <v>3467</v>
      </c>
      <c r="B10630" s="131" t="s">
        <v>2365</v>
      </c>
      <c r="C10630" s="130" t="s">
        <v>230</v>
      </c>
      <c r="D10630" s="141">
        <v>5.41</v>
      </c>
      <c r="E10630" s="130">
        <v>1</v>
      </c>
      <c r="F10630" s="127">
        <f>TRUNC(E10630*D10630,2)</f>
        <v>5.41</v>
      </c>
      <c r="G10630" s="144"/>
    </row>
    <row r="10631" spans="1:7" x14ac:dyDescent="0.2">
      <c r="A10631" s="311" t="s">
        <v>4125</v>
      </c>
      <c r="B10631" s="311"/>
      <c r="C10631" s="311"/>
      <c r="D10631" s="311"/>
      <c r="E10631" s="311"/>
      <c r="F10631" s="165">
        <f>F10630</f>
        <v>5.41</v>
      </c>
      <c r="G10631" s="144"/>
    </row>
    <row r="10632" spans="1:7" x14ac:dyDescent="0.2">
      <c r="G10632" s="144"/>
    </row>
    <row r="10633" spans="1:7" x14ac:dyDescent="0.2">
      <c r="A10633" s="312" t="s">
        <v>4124</v>
      </c>
      <c r="B10633" s="312"/>
      <c r="C10633" s="312"/>
      <c r="D10633" s="312"/>
      <c r="E10633" s="312"/>
      <c r="F10633" s="173">
        <f>F10631+G10627</f>
        <v>17.850000000000001</v>
      </c>
      <c r="G10633" s="144"/>
    </row>
    <row r="10634" spans="1:7" x14ac:dyDescent="0.2">
      <c r="A10634" s="312" t="s">
        <v>4742</v>
      </c>
      <c r="B10634" s="312"/>
      <c r="C10634" s="312"/>
      <c r="D10634" s="312"/>
      <c r="E10634" s="313"/>
      <c r="F10634" s="180">
        <f>TRUNC('compos apresentar'!F10633*bdi!$D$19,2)</f>
        <v>3.63</v>
      </c>
      <c r="G10634" s="144"/>
    </row>
    <row r="10635" spans="1:7" x14ac:dyDescent="0.2">
      <c r="A10635" s="312" t="s">
        <v>4123</v>
      </c>
      <c r="B10635" s="312"/>
      <c r="C10635" s="312"/>
      <c r="D10635" s="312"/>
      <c r="E10635" s="312"/>
      <c r="F10635" s="179">
        <f>SUM(F10633:F10634)</f>
        <v>21.48</v>
      </c>
      <c r="G10635" s="144"/>
    </row>
    <row r="10636" spans="1:7" x14ac:dyDescent="0.2">
      <c r="A10636" s="178"/>
      <c r="B10636" s="178"/>
      <c r="C10636" s="178"/>
      <c r="D10636" s="178"/>
      <c r="E10636" s="178"/>
      <c r="F10636" s="178"/>
      <c r="G10636" s="144"/>
    </row>
    <row r="10637" spans="1:7" x14ac:dyDescent="0.2">
      <c r="A10637" s="318" t="s">
        <v>5226</v>
      </c>
      <c r="B10637" s="319"/>
      <c r="C10637" s="319"/>
      <c r="D10637" s="319"/>
      <c r="E10637" s="319"/>
      <c r="F10637" s="320"/>
      <c r="G10637" s="183" t="s">
        <v>230</v>
      </c>
    </row>
    <row r="10638" spans="1:7" x14ac:dyDescent="0.2">
      <c r="G10638" s="144"/>
    </row>
    <row r="10639" spans="1:7" ht="21" x14ac:dyDescent="0.2">
      <c r="A10639" s="175" t="s">
        <v>4118</v>
      </c>
      <c r="B10639" s="174" t="s">
        <v>4117</v>
      </c>
      <c r="C10639" s="171" t="s">
        <v>4114</v>
      </c>
      <c r="D10639" s="171" t="s">
        <v>4113</v>
      </c>
      <c r="E10639" s="171" t="s">
        <v>4112</v>
      </c>
      <c r="F10639" s="182" t="s">
        <v>4116</v>
      </c>
      <c r="G10639" s="181" t="s">
        <v>4115</v>
      </c>
    </row>
    <row r="10640" spans="1:7" x14ac:dyDescent="0.2">
      <c r="A10640" s="162">
        <v>8</v>
      </c>
      <c r="B10640" s="128" t="s">
        <v>4141</v>
      </c>
      <c r="C10640" s="152">
        <v>5.65</v>
      </c>
      <c r="D10640" s="152">
        <v>12.31</v>
      </c>
      <c r="E10640" s="83">
        <v>117.99</v>
      </c>
      <c r="F10640" s="141">
        <v>0.40500000000000003</v>
      </c>
      <c r="G10640" s="161">
        <f>TRUNC(F10640*D10640,2)</f>
        <v>4.9800000000000004</v>
      </c>
    </row>
    <row r="10641" spans="1:7" x14ac:dyDescent="0.2">
      <c r="A10641" s="158">
        <v>12</v>
      </c>
      <c r="B10641" s="134" t="s">
        <v>3956</v>
      </c>
      <c r="C10641" s="152">
        <v>8.56</v>
      </c>
      <c r="D10641" s="152">
        <v>18.649999999999999</v>
      </c>
      <c r="E10641" s="83">
        <v>117.99</v>
      </c>
      <c r="F10641" s="153">
        <v>0.4</v>
      </c>
      <c r="G10641" s="161">
        <f>TRUNC(F10641*D10641,2)</f>
        <v>7.46</v>
      </c>
    </row>
    <row r="10642" spans="1:7" x14ac:dyDescent="0.2">
      <c r="A10642" s="311" t="s">
        <v>4138</v>
      </c>
      <c r="B10642" s="311"/>
      <c r="C10642" s="311"/>
      <c r="D10642" s="311"/>
      <c r="E10642" s="311"/>
      <c r="F10642" s="311"/>
      <c r="G10642" s="155">
        <f>SUM(G10640:G10641)</f>
        <v>12.440000000000001</v>
      </c>
    </row>
    <row r="10643" spans="1:7" x14ac:dyDescent="0.2">
      <c r="G10643" s="144"/>
    </row>
    <row r="10644" spans="1:7" ht="21" x14ac:dyDescent="0.2">
      <c r="A10644" s="175" t="s">
        <v>4118</v>
      </c>
      <c r="B10644" s="174" t="s">
        <v>4130</v>
      </c>
      <c r="C10644" s="171" t="s">
        <v>4129</v>
      </c>
      <c r="D10644" s="171" t="s">
        <v>4128</v>
      </c>
      <c r="E10644" s="171" t="s">
        <v>4116</v>
      </c>
      <c r="F10644" s="173" t="s">
        <v>4127</v>
      </c>
      <c r="G10644" s="144"/>
    </row>
    <row r="10645" spans="1:7" x14ac:dyDescent="0.2">
      <c r="A10645" s="132">
        <v>3467</v>
      </c>
      <c r="B10645" s="131" t="s">
        <v>2365</v>
      </c>
      <c r="C10645" s="130" t="s">
        <v>230</v>
      </c>
      <c r="D10645" s="141">
        <v>7.73</v>
      </c>
      <c r="E10645" s="130">
        <v>1</v>
      </c>
      <c r="F10645" s="127">
        <f>TRUNC(E10645*D10645,2)</f>
        <v>7.73</v>
      </c>
      <c r="G10645" s="144"/>
    </row>
    <row r="10646" spans="1:7" x14ac:dyDescent="0.2">
      <c r="A10646" s="311" t="s">
        <v>4125</v>
      </c>
      <c r="B10646" s="311"/>
      <c r="C10646" s="311"/>
      <c r="D10646" s="311"/>
      <c r="E10646" s="311"/>
      <c r="F10646" s="165">
        <f>F10645</f>
        <v>7.73</v>
      </c>
      <c r="G10646" s="144"/>
    </row>
    <row r="10647" spans="1:7" x14ac:dyDescent="0.2">
      <c r="G10647" s="144"/>
    </row>
    <row r="10648" spans="1:7" x14ac:dyDescent="0.2">
      <c r="A10648" s="312" t="s">
        <v>4124</v>
      </c>
      <c r="B10648" s="312"/>
      <c r="C10648" s="312"/>
      <c r="D10648" s="312"/>
      <c r="E10648" s="312"/>
      <c r="F10648" s="173">
        <f>F10646+G10642</f>
        <v>20.170000000000002</v>
      </c>
      <c r="G10648" s="144"/>
    </row>
    <row r="10649" spans="1:7" x14ac:dyDescent="0.2">
      <c r="A10649" s="312" t="s">
        <v>4742</v>
      </c>
      <c r="B10649" s="312"/>
      <c r="C10649" s="312"/>
      <c r="D10649" s="312"/>
      <c r="E10649" s="313"/>
      <c r="F10649" s="180">
        <f>TRUNC('compos apresentar'!F10648*bdi!$D$19,2)</f>
        <v>4.0999999999999996</v>
      </c>
      <c r="G10649" s="144"/>
    </row>
    <row r="10650" spans="1:7" x14ac:dyDescent="0.2">
      <c r="A10650" s="312" t="s">
        <v>4123</v>
      </c>
      <c r="B10650" s="312"/>
      <c r="C10650" s="312"/>
      <c r="D10650" s="312"/>
      <c r="E10650" s="312"/>
      <c r="F10650" s="179">
        <f>SUM(F10648:F10649)</f>
        <v>24.270000000000003</v>
      </c>
      <c r="G10650" s="144"/>
    </row>
    <row r="10651" spans="1:7" x14ac:dyDescent="0.2">
      <c r="A10651" s="178"/>
      <c r="B10651" s="178"/>
      <c r="C10651" s="178"/>
      <c r="D10651" s="178"/>
      <c r="E10651" s="178"/>
      <c r="F10651" s="178"/>
      <c r="G10651" s="144"/>
    </row>
    <row r="10652" spans="1:7" x14ac:dyDescent="0.2">
      <c r="A10652" s="178"/>
      <c r="B10652" s="178"/>
      <c r="C10652" s="178"/>
      <c r="D10652" s="178"/>
      <c r="E10652" s="178"/>
      <c r="F10652" s="178"/>
      <c r="G10652" s="144"/>
    </row>
    <row r="10653" spans="1:7" ht="31.5" customHeight="1" x14ac:dyDescent="0.2">
      <c r="A10653" s="314" t="s">
        <v>4229</v>
      </c>
      <c r="B10653" s="314"/>
      <c r="C10653" s="314"/>
      <c r="D10653" s="314"/>
      <c r="E10653" s="314"/>
      <c r="F10653" s="314"/>
      <c r="G10653" s="175" t="s">
        <v>4155</v>
      </c>
    </row>
    <row r="10654" spans="1:7" x14ac:dyDescent="0.2">
      <c r="G10654" s="144"/>
    </row>
    <row r="10655" spans="1:7" ht="21" x14ac:dyDescent="0.2">
      <c r="A10655" s="175" t="s">
        <v>4118</v>
      </c>
      <c r="B10655" s="174" t="s">
        <v>4117</v>
      </c>
      <c r="C10655" s="171" t="s">
        <v>4114</v>
      </c>
      <c r="D10655" s="171" t="s">
        <v>4113</v>
      </c>
      <c r="E10655" s="171" t="s">
        <v>4112</v>
      </c>
      <c r="F10655" s="182" t="s">
        <v>4116</v>
      </c>
      <c r="G10655" s="181" t="s">
        <v>4115</v>
      </c>
    </row>
    <row r="10656" spans="1:7" x14ac:dyDescent="0.2">
      <c r="A10656" s="162">
        <v>11</v>
      </c>
      <c r="B10656" s="128" t="s">
        <v>4146</v>
      </c>
      <c r="C10656" s="152">
        <v>8.56</v>
      </c>
      <c r="D10656" s="152">
        <v>18.649999999999999</v>
      </c>
      <c r="E10656" s="83">
        <v>117.99</v>
      </c>
      <c r="F10656" s="127">
        <v>7.0699999999999999E-2</v>
      </c>
      <c r="G10656" s="161">
        <f>TRUNC(F10656*D10656,2)</f>
        <v>1.31</v>
      </c>
    </row>
    <row r="10657" spans="1:7" x14ac:dyDescent="0.2">
      <c r="A10657" s="149">
        <v>8</v>
      </c>
      <c r="B10657" s="138" t="s">
        <v>4141</v>
      </c>
      <c r="C10657" s="152">
        <v>5.65</v>
      </c>
      <c r="D10657" s="152">
        <v>12.31</v>
      </c>
      <c r="E10657" s="83">
        <v>117.99</v>
      </c>
      <c r="F10657" s="137">
        <v>7.0000000000000007E-2</v>
      </c>
      <c r="G10657" s="161">
        <f>TRUNC(F10657*D10657,2)</f>
        <v>0.86</v>
      </c>
    </row>
    <row r="10658" spans="1:7" x14ac:dyDescent="0.2">
      <c r="A10658" s="311" t="s">
        <v>4138</v>
      </c>
      <c r="B10658" s="311"/>
      <c r="C10658" s="311"/>
      <c r="D10658" s="311"/>
      <c r="E10658" s="311"/>
      <c r="F10658" s="311"/>
      <c r="G10658" s="155">
        <f>SUM(G10656:G10657)</f>
        <v>2.17</v>
      </c>
    </row>
    <row r="10659" spans="1:7" x14ac:dyDescent="0.2">
      <c r="G10659" s="144"/>
    </row>
    <row r="10660" spans="1:7" ht="21" x14ac:dyDescent="0.2">
      <c r="A10660" s="175" t="s">
        <v>4118</v>
      </c>
      <c r="B10660" s="174" t="s">
        <v>4130</v>
      </c>
      <c r="C10660" s="171" t="s">
        <v>4129</v>
      </c>
      <c r="D10660" s="171" t="s">
        <v>4128</v>
      </c>
      <c r="E10660" s="171" t="s">
        <v>4116</v>
      </c>
      <c r="F10660" s="173" t="s">
        <v>4127</v>
      </c>
      <c r="G10660" s="144"/>
    </row>
    <row r="10661" spans="1:7" x14ac:dyDescent="0.2">
      <c r="A10661" s="129" t="s">
        <v>3690</v>
      </c>
      <c r="B10661" s="128" t="s">
        <v>3689</v>
      </c>
      <c r="C10661" s="127" t="s">
        <v>3287</v>
      </c>
      <c r="D10661" s="127">
        <v>8.27</v>
      </c>
      <c r="E10661" s="127">
        <v>1</v>
      </c>
      <c r="F10661" s="127">
        <f>TRUNC(E10661*D10661,2)</f>
        <v>8.27</v>
      </c>
      <c r="G10661" s="144"/>
    </row>
    <row r="10662" spans="1:7" x14ac:dyDescent="0.2">
      <c r="A10662" s="311" t="s">
        <v>4125</v>
      </c>
      <c r="B10662" s="311"/>
      <c r="C10662" s="311"/>
      <c r="D10662" s="311"/>
      <c r="E10662" s="311"/>
      <c r="F10662" s="165">
        <f>F10661</f>
        <v>8.27</v>
      </c>
      <c r="G10662" s="144"/>
    </row>
    <row r="10663" spans="1:7" x14ac:dyDescent="0.2">
      <c r="G10663" s="144"/>
    </row>
    <row r="10664" spans="1:7" x14ac:dyDescent="0.2">
      <c r="A10664" s="312" t="s">
        <v>4124</v>
      </c>
      <c r="B10664" s="312"/>
      <c r="C10664" s="312"/>
      <c r="D10664" s="312"/>
      <c r="E10664" s="312"/>
      <c r="F10664" s="173">
        <f>F10662+G10658</f>
        <v>10.44</v>
      </c>
      <c r="G10664" s="144"/>
    </row>
    <row r="10665" spans="1:7" ht="12.75" customHeight="1" x14ac:dyDescent="0.2">
      <c r="A10665" s="312" t="s">
        <v>4742</v>
      </c>
      <c r="B10665" s="312"/>
      <c r="C10665" s="312"/>
      <c r="D10665" s="312"/>
      <c r="E10665" s="313"/>
      <c r="F10665" s="180">
        <f>TRUNC('compos apresentar'!F10664*bdi!$D$19,2)</f>
        <v>2.12</v>
      </c>
      <c r="G10665" s="144"/>
    </row>
    <row r="10666" spans="1:7" x14ac:dyDescent="0.2">
      <c r="A10666" s="312" t="s">
        <v>4123</v>
      </c>
      <c r="B10666" s="312"/>
      <c r="C10666" s="312"/>
      <c r="D10666" s="312"/>
      <c r="E10666" s="312"/>
      <c r="F10666" s="179">
        <f>SUM(F10664:F10665)</f>
        <v>12.559999999999999</v>
      </c>
      <c r="G10666" s="144"/>
    </row>
    <row r="10667" spans="1:7" x14ac:dyDescent="0.2">
      <c r="A10667" s="178"/>
      <c r="B10667" s="178"/>
      <c r="C10667" s="178"/>
      <c r="D10667" s="178"/>
      <c r="E10667" s="178"/>
      <c r="F10667" s="178"/>
      <c r="G10667" s="144"/>
    </row>
    <row r="10668" spans="1:7" ht="21" x14ac:dyDescent="0.2">
      <c r="A10668" s="314" t="s">
        <v>5227</v>
      </c>
      <c r="B10668" s="314"/>
      <c r="C10668" s="314"/>
      <c r="D10668" s="314"/>
      <c r="E10668" s="314"/>
      <c r="F10668" s="314"/>
      <c r="G10668" s="175" t="s">
        <v>4155</v>
      </c>
    </row>
    <row r="10669" spans="1:7" x14ac:dyDescent="0.2">
      <c r="G10669" s="144"/>
    </row>
    <row r="10670" spans="1:7" ht="21" x14ac:dyDescent="0.2">
      <c r="A10670" s="175" t="s">
        <v>4118</v>
      </c>
      <c r="B10670" s="174" t="s">
        <v>4117</v>
      </c>
      <c r="C10670" s="171" t="s">
        <v>4114</v>
      </c>
      <c r="D10670" s="171" t="s">
        <v>4113</v>
      </c>
      <c r="E10670" s="171" t="s">
        <v>4112</v>
      </c>
      <c r="F10670" s="182" t="s">
        <v>4116</v>
      </c>
      <c r="G10670" s="181" t="s">
        <v>4115</v>
      </c>
    </row>
    <row r="10671" spans="1:7" x14ac:dyDescent="0.2">
      <c r="A10671" s="162">
        <v>11</v>
      </c>
      <c r="B10671" s="128" t="s">
        <v>4146</v>
      </c>
      <c r="C10671" s="152">
        <v>8.56</v>
      </c>
      <c r="D10671" s="152">
        <v>18.649999999999999</v>
      </c>
      <c r="E10671" s="83">
        <v>117.99</v>
      </c>
      <c r="F10671" s="127">
        <v>0.252</v>
      </c>
      <c r="G10671" s="161">
        <f>TRUNC(F10671*D10671,2)</f>
        <v>4.6900000000000004</v>
      </c>
    </row>
    <row r="10672" spans="1:7" x14ac:dyDescent="0.2">
      <c r="A10672" s="149">
        <v>8</v>
      </c>
      <c r="B10672" s="138" t="s">
        <v>4141</v>
      </c>
      <c r="C10672" s="152">
        <v>5.65</v>
      </c>
      <c r="D10672" s="152">
        <v>12.31</v>
      </c>
      <c r="E10672" s="83">
        <v>117.99</v>
      </c>
      <c r="F10672" s="137">
        <v>0.25080000000000002</v>
      </c>
      <c r="G10672" s="161">
        <f>TRUNC(F10672*D10672,2)</f>
        <v>3.08</v>
      </c>
    </row>
    <row r="10673" spans="1:7" x14ac:dyDescent="0.2">
      <c r="A10673" s="311" t="s">
        <v>4138</v>
      </c>
      <c r="B10673" s="311"/>
      <c r="C10673" s="311"/>
      <c r="D10673" s="311"/>
      <c r="E10673" s="311"/>
      <c r="F10673" s="311"/>
      <c r="G10673" s="155">
        <f>SUM(G10671:G10672)</f>
        <v>7.7700000000000005</v>
      </c>
    </row>
    <row r="10674" spans="1:7" x14ac:dyDescent="0.2">
      <c r="G10674" s="144"/>
    </row>
    <row r="10675" spans="1:7" ht="21" x14ac:dyDescent="0.2">
      <c r="A10675" s="175" t="s">
        <v>4118</v>
      </c>
      <c r="B10675" s="174" t="s">
        <v>4130</v>
      </c>
      <c r="C10675" s="171" t="s">
        <v>4129</v>
      </c>
      <c r="D10675" s="171" t="s">
        <v>4128</v>
      </c>
      <c r="E10675" s="171" t="s">
        <v>4116</v>
      </c>
      <c r="F10675" s="173" t="s">
        <v>4127</v>
      </c>
      <c r="G10675" s="144"/>
    </row>
    <row r="10676" spans="1:7" ht="22.5" x14ac:dyDescent="0.2">
      <c r="A10676" s="129">
        <v>37401</v>
      </c>
      <c r="B10676" s="128" t="s">
        <v>5228</v>
      </c>
      <c r="C10676" s="127" t="s">
        <v>3287</v>
      </c>
      <c r="D10676" s="127">
        <v>83.1</v>
      </c>
      <c r="E10676" s="127">
        <v>1</v>
      </c>
      <c r="F10676" s="127">
        <f>TRUNC(E10676*D10676,2)</f>
        <v>83.1</v>
      </c>
      <c r="G10676" s="144"/>
    </row>
    <row r="10677" spans="1:7" x14ac:dyDescent="0.2">
      <c r="A10677" s="311" t="s">
        <v>4125</v>
      </c>
      <c r="B10677" s="311"/>
      <c r="C10677" s="311"/>
      <c r="D10677" s="311"/>
      <c r="E10677" s="311"/>
      <c r="F10677" s="165">
        <f>F10676</f>
        <v>83.1</v>
      </c>
      <c r="G10677" s="144"/>
    </row>
    <row r="10678" spans="1:7" x14ac:dyDescent="0.2">
      <c r="G10678" s="144"/>
    </row>
    <row r="10679" spans="1:7" x14ac:dyDescent="0.2">
      <c r="A10679" s="312" t="s">
        <v>4124</v>
      </c>
      <c r="B10679" s="312"/>
      <c r="C10679" s="312"/>
      <c r="D10679" s="312"/>
      <c r="E10679" s="312"/>
      <c r="F10679" s="173">
        <f>F10677+G10673</f>
        <v>90.86999999999999</v>
      </c>
      <c r="G10679" s="144"/>
    </row>
    <row r="10680" spans="1:7" x14ac:dyDescent="0.2">
      <c r="A10680" s="312" t="s">
        <v>4742</v>
      </c>
      <c r="B10680" s="312"/>
      <c r="C10680" s="312"/>
      <c r="D10680" s="312"/>
      <c r="E10680" s="313"/>
      <c r="F10680" s="180">
        <f>TRUNC('compos apresentar'!F10679*bdi!$D$19,2)</f>
        <v>18.48</v>
      </c>
      <c r="G10680" s="144"/>
    </row>
    <row r="10681" spans="1:7" x14ac:dyDescent="0.2">
      <c r="A10681" s="312" t="s">
        <v>4123</v>
      </c>
      <c r="B10681" s="312"/>
      <c r="C10681" s="312"/>
      <c r="D10681" s="312"/>
      <c r="E10681" s="312"/>
      <c r="F10681" s="179">
        <f>SUM(F10679:F10680)</f>
        <v>109.35</v>
      </c>
      <c r="G10681" s="144"/>
    </row>
    <row r="10682" spans="1:7" x14ac:dyDescent="0.2">
      <c r="A10682" s="178"/>
      <c r="B10682" s="178"/>
      <c r="C10682" s="178"/>
      <c r="D10682" s="178"/>
      <c r="E10682" s="178"/>
      <c r="F10682" s="178"/>
      <c r="G10682" s="144"/>
    </row>
    <row r="10683" spans="1:7" x14ac:dyDescent="0.2">
      <c r="G10683" s="144"/>
    </row>
    <row r="10684" spans="1:7" ht="20.25" customHeight="1" x14ac:dyDescent="0.2">
      <c r="A10684" s="317" t="s">
        <v>4226</v>
      </c>
      <c r="B10684" s="317"/>
      <c r="C10684" s="317"/>
      <c r="D10684" s="317"/>
      <c r="E10684" s="317"/>
      <c r="F10684" s="317"/>
      <c r="G10684" s="194" t="s">
        <v>4225</v>
      </c>
    </row>
    <row r="10685" spans="1:7" x14ac:dyDescent="0.2">
      <c r="A10685" s="195"/>
      <c r="B10685" s="195"/>
      <c r="C10685" s="195"/>
      <c r="D10685" s="195"/>
      <c r="E10685" s="195"/>
      <c r="F10685" s="195"/>
      <c r="G10685" s="193"/>
    </row>
    <row r="10686" spans="1:7" ht="21" x14ac:dyDescent="0.2">
      <c r="A10686" s="175" t="s">
        <v>4118</v>
      </c>
      <c r="B10686" s="174" t="s">
        <v>4117</v>
      </c>
      <c r="C10686" s="171" t="s">
        <v>4114</v>
      </c>
      <c r="D10686" s="171" t="s">
        <v>4113</v>
      </c>
      <c r="E10686" s="171" t="s">
        <v>4112</v>
      </c>
      <c r="F10686" s="182" t="s">
        <v>4116</v>
      </c>
      <c r="G10686" s="181" t="s">
        <v>4115</v>
      </c>
    </row>
    <row r="10687" spans="1:7" x14ac:dyDescent="0.2">
      <c r="A10687" s="162">
        <v>8</v>
      </c>
      <c r="B10687" s="128" t="s">
        <v>4141</v>
      </c>
      <c r="C10687" s="152">
        <v>5.65</v>
      </c>
      <c r="D10687" s="152">
        <v>12.31</v>
      </c>
      <c r="E10687" s="83">
        <v>117.99</v>
      </c>
      <c r="F10687" s="127">
        <v>0.52800000000000002</v>
      </c>
      <c r="G10687" s="161">
        <f>TRUNC(F10687*D10687,2)</f>
        <v>6.49</v>
      </c>
    </row>
    <row r="10688" spans="1:7" x14ac:dyDescent="0.2">
      <c r="A10688" s="149">
        <v>12</v>
      </c>
      <c r="B10688" s="138" t="s">
        <v>4213</v>
      </c>
      <c r="C10688" s="152">
        <v>8.56</v>
      </c>
      <c r="D10688" s="152">
        <v>18.649999999999999</v>
      </c>
      <c r="E10688" s="83">
        <v>117.99</v>
      </c>
      <c r="F10688" s="137">
        <v>0.58499999999999996</v>
      </c>
      <c r="G10688" s="161">
        <f>TRUNC(F10688*D10688,2)</f>
        <v>10.91</v>
      </c>
    </row>
    <row r="10689" spans="1:7" x14ac:dyDescent="0.2">
      <c r="A10689" s="311" t="s">
        <v>4138</v>
      </c>
      <c r="B10689" s="311"/>
      <c r="C10689" s="311"/>
      <c r="D10689" s="311"/>
      <c r="E10689" s="311"/>
      <c r="F10689" s="311"/>
      <c r="G10689" s="155">
        <f>SUM(G10687:G10688)</f>
        <v>17.399999999999999</v>
      </c>
    </row>
    <row r="10690" spans="1:7" x14ac:dyDescent="0.2">
      <c r="G10690" s="144"/>
    </row>
    <row r="10691" spans="1:7" ht="21" x14ac:dyDescent="0.2">
      <c r="A10691" s="175" t="s">
        <v>4118</v>
      </c>
      <c r="B10691" s="174" t="s">
        <v>4130</v>
      </c>
      <c r="C10691" s="171" t="s">
        <v>4129</v>
      </c>
      <c r="D10691" s="171" t="s">
        <v>4128</v>
      </c>
      <c r="E10691" s="171" t="s">
        <v>4116</v>
      </c>
      <c r="F10691" s="173" t="s">
        <v>4127</v>
      </c>
      <c r="G10691" s="144"/>
    </row>
    <row r="10692" spans="1:7" ht="45" x14ac:dyDescent="0.2">
      <c r="A10692" s="132">
        <v>91946</v>
      </c>
      <c r="B10692" s="128" t="s">
        <v>3727</v>
      </c>
      <c r="C10692" s="130" t="s">
        <v>230</v>
      </c>
      <c r="D10692" s="130">
        <v>8.2799999999999994</v>
      </c>
      <c r="E10692" s="130">
        <v>1</v>
      </c>
      <c r="F10692" s="127">
        <f>TRUNC(E10692*D10692,2)</f>
        <v>8.2799999999999994</v>
      </c>
      <c r="G10692" s="144"/>
    </row>
    <row r="10693" spans="1:7" ht="33.75" x14ac:dyDescent="0.2">
      <c r="A10693" s="135">
        <v>92006</v>
      </c>
      <c r="B10693" s="138" t="s">
        <v>3679</v>
      </c>
      <c r="C10693" s="133" t="s">
        <v>230</v>
      </c>
      <c r="D10693" s="133">
        <v>11.469999999999999</v>
      </c>
      <c r="E10693" s="133">
        <v>1</v>
      </c>
      <c r="F10693" s="127">
        <f>TRUNC(E10693*D10693,2)</f>
        <v>11.47</v>
      </c>
      <c r="G10693" s="144"/>
    </row>
    <row r="10694" spans="1:7" x14ac:dyDescent="0.2">
      <c r="A10694" s="311" t="s">
        <v>4125</v>
      </c>
      <c r="B10694" s="311"/>
      <c r="C10694" s="311"/>
      <c r="D10694" s="311"/>
      <c r="E10694" s="311"/>
      <c r="F10694" s="165">
        <f>SUM(F10692:F10693)</f>
        <v>19.75</v>
      </c>
      <c r="G10694" s="144"/>
    </row>
    <row r="10695" spans="1:7" x14ac:dyDescent="0.2">
      <c r="G10695" s="144"/>
    </row>
    <row r="10696" spans="1:7" x14ac:dyDescent="0.2">
      <c r="A10696" s="312" t="s">
        <v>4124</v>
      </c>
      <c r="B10696" s="312"/>
      <c r="C10696" s="312"/>
      <c r="D10696" s="312"/>
      <c r="E10696" s="312"/>
      <c r="F10696" s="173">
        <f>F10694+G10689</f>
        <v>37.15</v>
      </c>
      <c r="G10696" s="144"/>
    </row>
    <row r="10697" spans="1:7" ht="12.75" customHeight="1" x14ac:dyDescent="0.2">
      <c r="A10697" s="312" t="s">
        <v>4742</v>
      </c>
      <c r="B10697" s="312"/>
      <c r="C10697" s="312"/>
      <c r="D10697" s="312"/>
      <c r="E10697" s="313"/>
      <c r="F10697" s="180">
        <f>TRUNC('compos apresentar'!F10696*bdi!$D$19,2)</f>
        <v>7.55</v>
      </c>
      <c r="G10697" s="144"/>
    </row>
    <row r="10698" spans="1:7" x14ac:dyDescent="0.2">
      <c r="A10698" s="312" t="s">
        <v>4123</v>
      </c>
      <c r="B10698" s="312"/>
      <c r="C10698" s="312"/>
      <c r="D10698" s="312"/>
      <c r="E10698" s="312"/>
      <c r="F10698" s="179">
        <f>SUM(F10696:F10697)</f>
        <v>44.699999999999996</v>
      </c>
      <c r="G10698" s="144"/>
    </row>
    <row r="10699" spans="1:7" x14ac:dyDescent="0.2">
      <c r="G10699" s="144"/>
    </row>
    <row r="10700" spans="1:7" x14ac:dyDescent="0.2">
      <c r="G10700" s="144"/>
    </row>
    <row r="10701" spans="1:7" ht="18.600000000000001" customHeight="1" x14ac:dyDescent="0.2">
      <c r="A10701" s="314" t="s">
        <v>4228</v>
      </c>
      <c r="B10701" s="314"/>
      <c r="C10701" s="314"/>
      <c r="D10701" s="314"/>
      <c r="E10701" s="314"/>
      <c r="F10701" s="314"/>
      <c r="G10701" s="175" t="s">
        <v>4155</v>
      </c>
    </row>
    <row r="10702" spans="1:7" x14ac:dyDescent="0.2">
      <c r="G10702" s="144"/>
    </row>
    <row r="10703" spans="1:7" ht="21" x14ac:dyDescent="0.2">
      <c r="A10703" s="175" t="s">
        <v>4118</v>
      </c>
      <c r="B10703" s="174" t="s">
        <v>4117</v>
      </c>
      <c r="C10703" s="171" t="s">
        <v>4114</v>
      </c>
      <c r="D10703" s="171" t="s">
        <v>4113</v>
      </c>
      <c r="E10703" s="171" t="s">
        <v>4112</v>
      </c>
      <c r="F10703" s="182" t="s">
        <v>4116</v>
      </c>
      <c r="G10703" s="181" t="s">
        <v>4115</v>
      </c>
    </row>
    <row r="10704" spans="1:7" x14ac:dyDescent="0.2">
      <c r="A10704" s="162">
        <v>8</v>
      </c>
      <c r="B10704" s="128" t="s">
        <v>4141</v>
      </c>
      <c r="C10704" s="152">
        <v>5.65</v>
      </c>
      <c r="D10704" s="152">
        <v>12.31</v>
      </c>
      <c r="E10704" s="83">
        <v>117.99</v>
      </c>
      <c r="F10704" s="127">
        <v>0.29199999999999998</v>
      </c>
      <c r="G10704" s="161">
        <f>TRUNC(F10704*D10704,2)</f>
        <v>3.59</v>
      </c>
    </row>
    <row r="10705" spans="1:7" x14ac:dyDescent="0.2">
      <c r="A10705" s="149">
        <v>12</v>
      </c>
      <c r="B10705" s="138" t="s">
        <v>4213</v>
      </c>
      <c r="C10705" s="152">
        <v>8.56</v>
      </c>
      <c r="D10705" s="152">
        <v>18.649999999999999</v>
      </c>
      <c r="E10705" s="83">
        <v>117.99</v>
      </c>
      <c r="F10705" s="137">
        <v>0.29199999999999998</v>
      </c>
      <c r="G10705" s="161">
        <f>TRUNC(F10705*D10705,2)</f>
        <v>5.44</v>
      </c>
    </row>
    <row r="10706" spans="1:7" x14ac:dyDescent="0.2">
      <c r="A10706" s="311" t="s">
        <v>4138</v>
      </c>
      <c r="B10706" s="311"/>
      <c r="C10706" s="311"/>
      <c r="D10706" s="311"/>
      <c r="E10706" s="311"/>
      <c r="F10706" s="311"/>
      <c r="G10706" s="155">
        <f>SUM(G10704:G10705)</f>
        <v>9.0300000000000011</v>
      </c>
    </row>
    <row r="10707" spans="1:7" x14ac:dyDescent="0.2">
      <c r="G10707" s="144"/>
    </row>
    <row r="10708" spans="1:7" ht="21" x14ac:dyDescent="0.2">
      <c r="A10708" s="175" t="s">
        <v>4118</v>
      </c>
      <c r="B10708" s="174" t="s">
        <v>4130</v>
      </c>
      <c r="C10708" s="171" t="s">
        <v>4129</v>
      </c>
      <c r="D10708" s="171" t="s">
        <v>4128</v>
      </c>
      <c r="E10708" s="171" t="s">
        <v>4116</v>
      </c>
      <c r="F10708" s="173" t="s">
        <v>4127</v>
      </c>
      <c r="G10708" s="144"/>
    </row>
    <row r="10709" spans="1:7" x14ac:dyDescent="0.2">
      <c r="A10709" s="129">
        <v>3475</v>
      </c>
      <c r="B10709" s="128" t="s">
        <v>3678</v>
      </c>
      <c r="C10709" s="127" t="s">
        <v>3287</v>
      </c>
      <c r="D10709" s="127">
        <v>6.73</v>
      </c>
      <c r="E10709" s="127">
        <v>1</v>
      </c>
      <c r="F10709" s="127">
        <f>TRUNC(E10709*D10709,2)</f>
        <v>6.73</v>
      </c>
      <c r="G10709" s="144"/>
    </row>
    <row r="10710" spans="1:7" x14ac:dyDescent="0.2">
      <c r="A10710" s="311" t="s">
        <v>4125</v>
      </c>
      <c r="B10710" s="311"/>
      <c r="C10710" s="311"/>
      <c r="D10710" s="311"/>
      <c r="E10710" s="311"/>
      <c r="F10710" s="165">
        <f>F10709</f>
        <v>6.73</v>
      </c>
      <c r="G10710" s="144"/>
    </row>
    <row r="10711" spans="1:7" x14ac:dyDescent="0.2">
      <c r="G10711" s="144"/>
    </row>
    <row r="10712" spans="1:7" x14ac:dyDescent="0.2">
      <c r="A10712" s="312" t="s">
        <v>4124</v>
      </c>
      <c r="B10712" s="312"/>
      <c r="C10712" s="312"/>
      <c r="D10712" s="312"/>
      <c r="E10712" s="312"/>
      <c r="F10712" s="173">
        <f>F10710+G10706</f>
        <v>15.760000000000002</v>
      </c>
      <c r="G10712" s="144"/>
    </row>
    <row r="10713" spans="1:7" ht="12.75" customHeight="1" x14ac:dyDescent="0.2">
      <c r="A10713" s="312" t="s">
        <v>4742</v>
      </c>
      <c r="B10713" s="312"/>
      <c r="C10713" s="312"/>
      <c r="D10713" s="312"/>
      <c r="E10713" s="313"/>
      <c r="F10713" s="180">
        <f>TRUNC('compos apresentar'!F10712*bdi!$D$19,2)</f>
        <v>3.2</v>
      </c>
      <c r="G10713" s="144"/>
    </row>
    <row r="10714" spans="1:7" x14ac:dyDescent="0.2">
      <c r="A10714" s="312" t="s">
        <v>4123</v>
      </c>
      <c r="B10714" s="312"/>
      <c r="C10714" s="312"/>
      <c r="D10714" s="312"/>
      <c r="E10714" s="312"/>
      <c r="F10714" s="179">
        <f>SUM(F10712:F10713)</f>
        <v>18.96</v>
      </c>
      <c r="G10714" s="144"/>
    </row>
    <row r="10715" spans="1:7" x14ac:dyDescent="0.2">
      <c r="G10715" s="144"/>
    </row>
    <row r="10716" spans="1:7" x14ac:dyDescent="0.2">
      <c r="G10716" s="144"/>
    </row>
    <row r="10717" spans="1:7" ht="18" customHeight="1" x14ac:dyDescent="0.2">
      <c r="A10717" s="314" t="s">
        <v>4227</v>
      </c>
      <c r="B10717" s="314"/>
      <c r="C10717" s="314"/>
      <c r="D10717" s="314"/>
      <c r="E10717" s="314"/>
      <c r="F10717" s="314"/>
      <c r="G10717" s="175" t="s">
        <v>4155</v>
      </c>
    </row>
    <row r="10718" spans="1:7" x14ac:dyDescent="0.2">
      <c r="G10718" s="144"/>
    </row>
    <row r="10719" spans="1:7" ht="21" x14ac:dyDescent="0.2">
      <c r="A10719" s="175" t="s">
        <v>4118</v>
      </c>
      <c r="B10719" s="174" t="s">
        <v>4117</v>
      </c>
      <c r="C10719" s="171" t="s">
        <v>4114</v>
      </c>
      <c r="D10719" s="171" t="s">
        <v>4113</v>
      </c>
      <c r="E10719" s="171" t="s">
        <v>4112</v>
      </c>
      <c r="F10719" s="182" t="s">
        <v>4116</v>
      </c>
      <c r="G10719" s="181" t="s">
        <v>4115</v>
      </c>
    </row>
    <row r="10720" spans="1:7" x14ac:dyDescent="0.2">
      <c r="A10720" s="162">
        <v>12</v>
      </c>
      <c r="B10720" s="128" t="s">
        <v>4213</v>
      </c>
      <c r="C10720" s="152">
        <v>8.56</v>
      </c>
      <c r="D10720" s="152">
        <v>18.649999999999999</v>
      </c>
      <c r="E10720" s="83">
        <v>117.99</v>
      </c>
      <c r="F10720" s="127">
        <v>0.29299999999999998</v>
      </c>
      <c r="G10720" s="161">
        <f>TRUNC(F10720*D10720,2)</f>
        <v>5.46</v>
      </c>
    </row>
    <row r="10721" spans="1:7" x14ac:dyDescent="0.2">
      <c r="A10721" s="149">
        <v>8</v>
      </c>
      <c r="B10721" s="138" t="s">
        <v>4141</v>
      </c>
      <c r="C10721" s="152">
        <v>5.65</v>
      </c>
      <c r="D10721" s="152">
        <v>12.31</v>
      </c>
      <c r="E10721" s="83">
        <v>117.99</v>
      </c>
      <c r="F10721" s="137">
        <v>0.28999999999999998</v>
      </c>
      <c r="G10721" s="161">
        <f>TRUNC(F10721*D10721,2)</f>
        <v>3.56</v>
      </c>
    </row>
    <row r="10722" spans="1:7" x14ac:dyDescent="0.2">
      <c r="A10722" s="311" t="s">
        <v>4138</v>
      </c>
      <c r="B10722" s="311"/>
      <c r="C10722" s="311"/>
      <c r="D10722" s="311"/>
      <c r="E10722" s="311"/>
      <c r="F10722" s="311"/>
      <c r="G10722" s="155">
        <f>SUM(G10720:G10721)</f>
        <v>9.02</v>
      </c>
    </row>
    <row r="10723" spans="1:7" x14ac:dyDescent="0.2">
      <c r="G10723" s="144"/>
    </row>
    <row r="10724" spans="1:7" ht="21" x14ac:dyDescent="0.2">
      <c r="A10724" s="175" t="s">
        <v>4118</v>
      </c>
      <c r="B10724" s="174" t="s">
        <v>4130</v>
      </c>
      <c r="C10724" s="171" t="s">
        <v>4129</v>
      </c>
      <c r="D10724" s="171" t="s">
        <v>4128</v>
      </c>
      <c r="E10724" s="171" t="s">
        <v>4116</v>
      </c>
      <c r="F10724" s="173" t="s">
        <v>4127</v>
      </c>
      <c r="G10724" s="144"/>
    </row>
    <row r="10725" spans="1:7" x14ac:dyDescent="0.2">
      <c r="A10725" s="129">
        <v>3477</v>
      </c>
      <c r="B10725" s="128" t="s">
        <v>3677</v>
      </c>
      <c r="C10725" s="127" t="s">
        <v>3287</v>
      </c>
      <c r="D10725" s="127">
        <v>9.85</v>
      </c>
      <c r="E10725" s="127">
        <v>1</v>
      </c>
      <c r="F10725" s="127">
        <f>TRUNC(E10725*D10725,2)</f>
        <v>9.85</v>
      </c>
      <c r="G10725" s="144"/>
    </row>
    <row r="10726" spans="1:7" x14ac:dyDescent="0.2">
      <c r="A10726" s="311" t="s">
        <v>4125</v>
      </c>
      <c r="B10726" s="311"/>
      <c r="C10726" s="311"/>
      <c r="D10726" s="311"/>
      <c r="E10726" s="311"/>
      <c r="F10726" s="165">
        <f>F10725</f>
        <v>9.85</v>
      </c>
      <c r="G10726" s="144"/>
    </row>
    <row r="10727" spans="1:7" x14ac:dyDescent="0.2">
      <c r="G10727" s="144"/>
    </row>
    <row r="10728" spans="1:7" x14ac:dyDescent="0.2">
      <c r="A10728" s="312" t="s">
        <v>4124</v>
      </c>
      <c r="B10728" s="312"/>
      <c r="C10728" s="312"/>
      <c r="D10728" s="312"/>
      <c r="E10728" s="312"/>
      <c r="F10728" s="173">
        <f>F10726+G10722</f>
        <v>18.869999999999997</v>
      </c>
      <c r="G10728" s="144"/>
    </row>
    <row r="10729" spans="1:7" ht="12.75" customHeight="1" x14ac:dyDescent="0.2">
      <c r="A10729" s="312" t="s">
        <v>4742</v>
      </c>
      <c r="B10729" s="312"/>
      <c r="C10729" s="312"/>
      <c r="D10729" s="312"/>
      <c r="E10729" s="313"/>
      <c r="F10729" s="180">
        <f>TRUNC('compos apresentar'!F10728*bdi!$D$19,2)</f>
        <v>3.83</v>
      </c>
      <c r="G10729" s="144"/>
    </row>
    <row r="10730" spans="1:7" ht="12.75" customHeight="1" x14ac:dyDescent="0.2">
      <c r="A10730" s="312" t="s">
        <v>4123</v>
      </c>
      <c r="B10730" s="312"/>
      <c r="C10730" s="312"/>
      <c r="D10730" s="312"/>
      <c r="E10730" s="312"/>
      <c r="F10730" s="179">
        <f>SUM(F10728:F10729)</f>
        <v>22.699999999999996</v>
      </c>
      <c r="G10730" s="144"/>
    </row>
    <row r="10731" spans="1:7" x14ac:dyDescent="0.2">
      <c r="G10731" s="144"/>
    </row>
    <row r="10732" spans="1:7" ht="21" x14ac:dyDescent="0.2">
      <c r="A10732" s="314" t="s">
        <v>5229</v>
      </c>
      <c r="B10732" s="314"/>
      <c r="C10732" s="314"/>
      <c r="D10732" s="314"/>
      <c r="E10732" s="314"/>
      <c r="F10732" s="314"/>
      <c r="G10732" s="175" t="s">
        <v>4155</v>
      </c>
    </row>
    <row r="10733" spans="1:7" x14ac:dyDescent="0.2">
      <c r="G10733" s="144"/>
    </row>
    <row r="10734" spans="1:7" x14ac:dyDescent="0.2">
      <c r="G10734" s="144"/>
    </row>
    <row r="10735" spans="1:7" ht="21" x14ac:dyDescent="0.2">
      <c r="A10735" s="175" t="s">
        <v>4118</v>
      </c>
      <c r="B10735" s="174" t="s">
        <v>4130</v>
      </c>
      <c r="C10735" s="171" t="s">
        <v>4129</v>
      </c>
      <c r="D10735" s="171" t="s">
        <v>4128</v>
      </c>
      <c r="E10735" s="171" t="s">
        <v>4116</v>
      </c>
      <c r="F10735" s="173" t="s">
        <v>4127</v>
      </c>
      <c r="G10735" s="144"/>
    </row>
    <row r="10736" spans="1:7" x14ac:dyDescent="0.2">
      <c r="A10736" s="129">
        <v>3477</v>
      </c>
      <c r="B10736" s="128" t="s">
        <v>3677</v>
      </c>
      <c r="C10736" s="127" t="s">
        <v>3287</v>
      </c>
      <c r="D10736" s="127">
        <v>32.31</v>
      </c>
      <c r="E10736" s="127">
        <v>1</v>
      </c>
      <c r="F10736" s="127">
        <f>TRUNC(E10736*D10736,2)</f>
        <v>32.31</v>
      </c>
      <c r="G10736" s="144"/>
    </row>
    <row r="10737" spans="1:7" x14ac:dyDescent="0.2">
      <c r="A10737" s="311" t="s">
        <v>4125</v>
      </c>
      <c r="B10737" s="311"/>
      <c r="C10737" s="311"/>
      <c r="D10737" s="311"/>
      <c r="E10737" s="311"/>
      <c r="F10737" s="165">
        <f>F10736</f>
        <v>32.31</v>
      </c>
      <c r="G10737" s="144"/>
    </row>
    <row r="10738" spans="1:7" x14ac:dyDescent="0.2">
      <c r="G10738" s="144"/>
    </row>
    <row r="10739" spans="1:7" x14ac:dyDescent="0.2">
      <c r="A10739" s="312" t="s">
        <v>4124</v>
      </c>
      <c r="B10739" s="312"/>
      <c r="C10739" s="312"/>
      <c r="D10739" s="312"/>
      <c r="E10739" s="312"/>
      <c r="F10739" s="173">
        <f>F10737</f>
        <v>32.31</v>
      </c>
      <c r="G10739" s="144"/>
    </row>
    <row r="10740" spans="1:7" x14ac:dyDescent="0.2">
      <c r="A10740" s="312" t="s">
        <v>4742</v>
      </c>
      <c r="B10740" s="312"/>
      <c r="C10740" s="312"/>
      <c r="D10740" s="312"/>
      <c r="E10740" s="313"/>
      <c r="F10740" s="180">
        <f>TRUNC('compos apresentar'!F10739*bdi!$D$19,2)</f>
        <v>6.57</v>
      </c>
      <c r="G10740" s="144"/>
    </row>
    <row r="10741" spans="1:7" x14ac:dyDescent="0.2">
      <c r="A10741" s="312" t="s">
        <v>4123</v>
      </c>
      <c r="B10741" s="312"/>
      <c r="C10741" s="312"/>
      <c r="D10741" s="312"/>
      <c r="E10741" s="312"/>
      <c r="F10741" s="179">
        <f>SUM(F10739:F10740)</f>
        <v>38.880000000000003</v>
      </c>
      <c r="G10741" s="144"/>
    </row>
    <row r="10742" spans="1:7" x14ac:dyDescent="0.2">
      <c r="A10742" s="178"/>
      <c r="B10742" s="178"/>
      <c r="C10742" s="178"/>
      <c r="D10742" s="178"/>
      <c r="E10742" s="178"/>
      <c r="F10742" s="178"/>
      <c r="G10742" s="144"/>
    </row>
    <row r="10743" spans="1:7" ht="26.25" customHeight="1" x14ac:dyDescent="0.2">
      <c r="A10743" s="317" t="s">
        <v>5230</v>
      </c>
      <c r="B10743" s="317"/>
      <c r="C10743" s="317"/>
      <c r="D10743" s="317"/>
      <c r="E10743" s="317"/>
      <c r="F10743" s="317"/>
      <c r="G10743" s="194" t="s">
        <v>4225</v>
      </c>
    </row>
    <row r="10744" spans="1:7" x14ac:dyDescent="0.2">
      <c r="A10744" s="195"/>
      <c r="B10744" s="195"/>
      <c r="C10744" s="195"/>
      <c r="D10744" s="195"/>
      <c r="E10744" s="195"/>
      <c r="F10744" s="195"/>
      <c r="G10744" s="193"/>
    </row>
    <row r="10745" spans="1:7" ht="21" x14ac:dyDescent="0.2">
      <c r="A10745" s="175" t="s">
        <v>4118</v>
      </c>
      <c r="B10745" s="174" t="s">
        <v>4117</v>
      </c>
      <c r="C10745" s="171" t="s">
        <v>4114</v>
      </c>
      <c r="D10745" s="171" t="s">
        <v>4113</v>
      </c>
      <c r="E10745" s="171" t="s">
        <v>4112</v>
      </c>
      <c r="F10745" s="182" t="s">
        <v>4116</v>
      </c>
      <c r="G10745" s="181" t="s">
        <v>4115</v>
      </c>
    </row>
    <row r="10746" spans="1:7" x14ac:dyDescent="0.2">
      <c r="A10746" s="162">
        <v>8</v>
      </c>
      <c r="B10746" s="128" t="s">
        <v>4141</v>
      </c>
      <c r="C10746" s="152">
        <v>5.65</v>
      </c>
      <c r="D10746" s="152">
        <v>12.31</v>
      </c>
      <c r="E10746" s="83">
        <v>117.99</v>
      </c>
      <c r="F10746" s="127">
        <v>0.72</v>
      </c>
      <c r="G10746" s="161">
        <f>TRUNC(F10746*D10746,2)</f>
        <v>8.86</v>
      </c>
    </row>
    <row r="10747" spans="1:7" x14ac:dyDescent="0.2">
      <c r="A10747" s="149">
        <v>12</v>
      </c>
      <c r="B10747" s="138" t="s">
        <v>4213</v>
      </c>
      <c r="C10747" s="152">
        <v>8.56</v>
      </c>
      <c r="D10747" s="152">
        <v>18.649999999999999</v>
      </c>
      <c r="E10747" s="83">
        <v>117.99</v>
      </c>
      <c r="F10747" s="137">
        <v>0.71499999999999997</v>
      </c>
      <c r="G10747" s="161">
        <f>TRUNC(F10747*D10747,2)</f>
        <v>13.33</v>
      </c>
    </row>
    <row r="10748" spans="1:7" x14ac:dyDescent="0.2">
      <c r="A10748" s="311" t="s">
        <v>4138</v>
      </c>
      <c r="B10748" s="311"/>
      <c r="C10748" s="311"/>
      <c r="D10748" s="311"/>
      <c r="E10748" s="311"/>
      <c r="F10748" s="311"/>
      <c r="G10748" s="155">
        <f>SUM(G10746:G10747)</f>
        <v>22.189999999999998</v>
      </c>
    </row>
    <row r="10749" spans="1:7" x14ac:dyDescent="0.2">
      <c r="G10749" s="144"/>
    </row>
    <row r="10750" spans="1:7" ht="21" x14ac:dyDescent="0.2">
      <c r="A10750" s="175" t="s">
        <v>4118</v>
      </c>
      <c r="B10750" s="174" t="s">
        <v>4130</v>
      </c>
      <c r="C10750" s="171" t="s">
        <v>4129</v>
      </c>
      <c r="D10750" s="171" t="s">
        <v>4128</v>
      </c>
      <c r="E10750" s="171" t="s">
        <v>4116</v>
      </c>
      <c r="F10750" s="173" t="s">
        <v>4127</v>
      </c>
      <c r="G10750" s="144"/>
    </row>
    <row r="10751" spans="1:7" ht="45" x14ac:dyDescent="0.2">
      <c r="A10751" s="132">
        <v>91946</v>
      </c>
      <c r="B10751" s="128" t="s">
        <v>3727</v>
      </c>
      <c r="C10751" s="130" t="s">
        <v>230</v>
      </c>
      <c r="D10751" s="130">
        <v>8.2799999999999994</v>
      </c>
      <c r="E10751" s="130">
        <v>1</v>
      </c>
      <c r="F10751" s="127">
        <f>TRUNC(E10751*D10751,2)</f>
        <v>8.2799999999999994</v>
      </c>
      <c r="G10751" s="144"/>
    </row>
    <row r="10752" spans="1:7" ht="33.75" x14ac:dyDescent="0.2">
      <c r="A10752" s="135">
        <v>92002</v>
      </c>
      <c r="B10752" s="138" t="s">
        <v>4224</v>
      </c>
      <c r="C10752" s="133" t="s">
        <v>230</v>
      </c>
      <c r="D10752" s="133">
        <v>13.4</v>
      </c>
      <c r="E10752" s="133">
        <v>1</v>
      </c>
      <c r="F10752" s="127">
        <f>TRUNC(E10752*D10752,2)</f>
        <v>13.4</v>
      </c>
      <c r="G10752" s="144"/>
    </row>
    <row r="10753" spans="1:7" x14ac:dyDescent="0.2">
      <c r="A10753" s="311" t="s">
        <v>4125</v>
      </c>
      <c r="B10753" s="311"/>
      <c r="C10753" s="311"/>
      <c r="D10753" s="311"/>
      <c r="E10753" s="311"/>
      <c r="F10753" s="165">
        <f>SUM(F10751:F10752)</f>
        <v>21.68</v>
      </c>
      <c r="G10753" s="144"/>
    </row>
    <row r="10754" spans="1:7" x14ac:dyDescent="0.2">
      <c r="G10754" s="144"/>
    </row>
    <row r="10755" spans="1:7" x14ac:dyDescent="0.2">
      <c r="A10755" s="312" t="s">
        <v>4124</v>
      </c>
      <c r="B10755" s="312"/>
      <c r="C10755" s="312"/>
      <c r="D10755" s="312"/>
      <c r="E10755" s="312"/>
      <c r="F10755" s="173">
        <f>F10753+G10748</f>
        <v>43.87</v>
      </c>
      <c r="G10755" s="144"/>
    </row>
    <row r="10756" spans="1:7" x14ac:dyDescent="0.2">
      <c r="A10756" s="312" t="s">
        <v>4742</v>
      </c>
      <c r="B10756" s="312"/>
      <c r="C10756" s="312"/>
      <c r="D10756" s="312"/>
      <c r="E10756" s="313"/>
      <c r="F10756" s="180">
        <f>TRUNC('compos apresentar'!F10755*bdi!$D$19,2)</f>
        <v>8.92</v>
      </c>
      <c r="G10756" s="144"/>
    </row>
    <row r="10757" spans="1:7" x14ac:dyDescent="0.2">
      <c r="A10757" s="312" t="s">
        <v>4123</v>
      </c>
      <c r="B10757" s="312"/>
      <c r="C10757" s="312"/>
      <c r="D10757" s="312"/>
      <c r="E10757" s="312"/>
      <c r="F10757" s="179">
        <f>SUM(F10755:F10756)</f>
        <v>52.79</v>
      </c>
      <c r="G10757" s="144"/>
    </row>
    <row r="10758" spans="1:7" x14ac:dyDescent="0.2">
      <c r="A10758" s="178"/>
      <c r="B10758" s="178"/>
      <c r="C10758" s="178"/>
      <c r="D10758" s="178"/>
      <c r="E10758" s="178"/>
      <c r="F10758" s="178"/>
      <c r="G10758" s="144"/>
    </row>
    <row r="10759" spans="1:7" x14ac:dyDescent="0.2">
      <c r="A10759" s="178"/>
      <c r="B10759" s="178"/>
      <c r="C10759" s="178"/>
      <c r="D10759" s="178"/>
      <c r="E10759" s="178"/>
      <c r="F10759" s="178"/>
      <c r="G10759" s="144"/>
    </row>
    <row r="10760" spans="1:7" ht="21" x14ac:dyDescent="0.2">
      <c r="A10760" s="314" t="s">
        <v>4223</v>
      </c>
      <c r="B10760" s="314"/>
      <c r="C10760" s="314"/>
      <c r="D10760" s="314"/>
      <c r="E10760" s="314"/>
      <c r="F10760" s="314"/>
      <c r="G10760" s="175" t="s">
        <v>4155</v>
      </c>
    </row>
    <row r="10761" spans="1:7" x14ac:dyDescent="0.2">
      <c r="G10761" s="144"/>
    </row>
    <row r="10762" spans="1:7" ht="21" x14ac:dyDescent="0.2">
      <c r="A10762" s="175" t="s">
        <v>4118</v>
      </c>
      <c r="B10762" s="174" t="s">
        <v>4117</v>
      </c>
      <c r="C10762" s="171" t="s">
        <v>4114</v>
      </c>
      <c r="D10762" s="171" t="s">
        <v>4113</v>
      </c>
      <c r="E10762" s="171" t="s">
        <v>4112</v>
      </c>
      <c r="F10762" s="182" t="s">
        <v>4116</v>
      </c>
      <c r="G10762" s="181" t="s">
        <v>4115</v>
      </c>
    </row>
    <row r="10763" spans="1:7" x14ac:dyDescent="0.2">
      <c r="A10763" s="162">
        <v>11</v>
      </c>
      <c r="B10763" s="128" t="s">
        <v>4146</v>
      </c>
      <c r="C10763" s="152">
        <v>8.56</v>
      </c>
      <c r="D10763" s="152">
        <v>18.649999999999999</v>
      </c>
      <c r="E10763" s="83">
        <v>117.99</v>
      </c>
      <c r="F10763" s="127">
        <v>0.34200000000000003</v>
      </c>
      <c r="G10763" s="161">
        <f>TRUNC(F10763*D10763,2)</f>
        <v>6.37</v>
      </c>
    </row>
    <row r="10764" spans="1:7" x14ac:dyDescent="0.2">
      <c r="A10764" s="149">
        <v>8</v>
      </c>
      <c r="B10764" s="138" t="s">
        <v>4141</v>
      </c>
      <c r="C10764" s="152">
        <v>5.65</v>
      </c>
      <c r="D10764" s="152">
        <v>12.31</v>
      </c>
      <c r="E10764" s="83">
        <v>117.99</v>
      </c>
      <c r="F10764" s="137">
        <v>0.34100000000000003</v>
      </c>
      <c r="G10764" s="161">
        <f>TRUNC(F10764*D10764,2)</f>
        <v>4.1900000000000004</v>
      </c>
    </row>
    <row r="10765" spans="1:7" x14ac:dyDescent="0.2">
      <c r="A10765" s="311" t="s">
        <v>4138</v>
      </c>
      <c r="B10765" s="311"/>
      <c r="C10765" s="311"/>
      <c r="D10765" s="311"/>
      <c r="E10765" s="311"/>
      <c r="F10765" s="311"/>
      <c r="G10765" s="155">
        <f>SUM(G10763:G10764)</f>
        <v>10.56</v>
      </c>
    </row>
    <row r="10766" spans="1:7" x14ac:dyDescent="0.2">
      <c r="G10766" s="144"/>
    </row>
    <row r="10767" spans="1:7" ht="21" x14ac:dyDescent="0.2">
      <c r="A10767" s="175" t="s">
        <v>4118</v>
      </c>
      <c r="B10767" s="174" t="s">
        <v>4130</v>
      </c>
      <c r="C10767" s="171" t="s">
        <v>4129</v>
      </c>
      <c r="D10767" s="171" t="s">
        <v>4128</v>
      </c>
      <c r="E10767" s="171" t="s">
        <v>4116</v>
      </c>
      <c r="F10767" s="173" t="s">
        <v>4127</v>
      </c>
      <c r="G10767" s="144"/>
    </row>
    <row r="10768" spans="1:7" x14ac:dyDescent="0.2">
      <c r="A10768" s="129" t="s">
        <v>3676</v>
      </c>
      <c r="B10768" s="128" t="s">
        <v>3675</v>
      </c>
      <c r="C10768" s="127" t="s">
        <v>3287</v>
      </c>
      <c r="D10768" s="127">
        <v>91.52</v>
      </c>
      <c r="E10768" s="127">
        <v>1</v>
      </c>
      <c r="F10768" s="127">
        <f>TRUNC(E10768*D10768,2)</f>
        <v>91.52</v>
      </c>
      <c r="G10768" s="144"/>
    </row>
    <row r="10769" spans="1:7" x14ac:dyDescent="0.2">
      <c r="A10769" s="311" t="s">
        <v>4125</v>
      </c>
      <c r="B10769" s="311"/>
      <c r="C10769" s="311"/>
      <c r="D10769" s="311"/>
      <c r="E10769" s="311"/>
      <c r="F10769" s="165">
        <f>F10768</f>
        <v>91.52</v>
      </c>
      <c r="G10769" s="144"/>
    </row>
    <row r="10770" spans="1:7" x14ac:dyDescent="0.2">
      <c r="G10770" s="144"/>
    </row>
    <row r="10771" spans="1:7" x14ac:dyDescent="0.2">
      <c r="A10771" s="312" t="s">
        <v>4124</v>
      </c>
      <c r="B10771" s="312"/>
      <c r="C10771" s="312"/>
      <c r="D10771" s="312"/>
      <c r="E10771" s="312"/>
      <c r="F10771" s="173">
        <f>F10769+G10765</f>
        <v>102.08</v>
      </c>
      <c r="G10771" s="144"/>
    </row>
    <row r="10772" spans="1:7" ht="12.75" customHeight="1" x14ac:dyDescent="0.2">
      <c r="A10772" s="312" t="s">
        <v>4742</v>
      </c>
      <c r="B10772" s="312"/>
      <c r="C10772" s="312"/>
      <c r="D10772" s="312"/>
      <c r="E10772" s="313"/>
      <c r="F10772" s="180">
        <f>TRUNC('compos apresentar'!F10771*bdi!$D$19,2)</f>
        <v>20.76</v>
      </c>
      <c r="G10772" s="144"/>
    </row>
    <row r="10773" spans="1:7" x14ac:dyDescent="0.2">
      <c r="A10773" s="312" t="s">
        <v>4123</v>
      </c>
      <c r="B10773" s="312"/>
      <c r="C10773" s="312"/>
      <c r="D10773" s="312"/>
      <c r="E10773" s="312"/>
      <c r="F10773" s="179">
        <f>SUM(F10771:F10772)</f>
        <v>122.84</v>
      </c>
      <c r="G10773" s="144"/>
    </row>
    <row r="10774" spans="1:7" x14ac:dyDescent="0.2">
      <c r="A10774" s="178"/>
      <c r="B10774" s="178"/>
      <c r="C10774" s="178"/>
      <c r="D10774" s="178"/>
      <c r="E10774" s="178"/>
      <c r="F10774" s="178"/>
      <c r="G10774" s="144"/>
    </row>
    <row r="10775" spans="1:7" ht="22.9" customHeight="1" x14ac:dyDescent="0.2">
      <c r="A10775" s="314" t="s">
        <v>4222</v>
      </c>
      <c r="B10775" s="314"/>
      <c r="C10775" s="314"/>
      <c r="D10775" s="314"/>
      <c r="E10775" s="314"/>
      <c r="F10775" s="314"/>
      <c r="G10775" s="175" t="s">
        <v>4155</v>
      </c>
    </row>
    <row r="10776" spans="1:7" x14ac:dyDescent="0.2">
      <c r="G10776" s="144"/>
    </row>
    <row r="10777" spans="1:7" ht="21" x14ac:dyDescent="0.2">
      <c r="A10777" s="175" t="s">
        <v>4118</v>
      </c>
      <c r="B10777" s="174" t="s">
        <v>4117</v>
      </c>
      <c r="C10777" s="171" t="s">
        <v>4114</v>
      </c>
      <c r="D10777" s="171" t="s">
        <v>4113</v>
      </c>
      <c r="E10777" s="171" t="s">
        <v>4112</v>
      </c>
      <c r="F10777" s="182" t="s">
        <v>4116</v>
      </c>
      <c r="G10777" s="181" t="s">
        <v>4115</v>
      </c>
    </row>
    <row r="10778" spans="1:7" x14ac:dyDescent="0.2">
      <c r="A10778" s="162">
        <v>11</v>
      </c>
      <c r="B10778" s="128" t="s">
        <v>4146</v>
      </c>
      <c r="C10778" s="152">
        <v>8.56</v>
      </c>
      <c r="D10778" s="152">
        <v>18.649999999999999</v>
      </c>
      <c r="E10778" s="83">
        <v>117.99</v>
      </c>
      <c r="F10778" s="127">
        <v>0.40300000000000002</v>
      </c>
      <c r="G10778" s="161">
        <f>TRUNC(F10778*D10778,2)</f>
        <v>7.51</v>
      </c>
    </row>
    <row r="10779" spans="1:7" x14ac:dyDescent="0.2">
      <c r="A10779" s="149">
        <v>8</v>
      </c>
      <c r="B10779" s="138" t="s">
        <v>4141</v>
      </c>
      <c r="C10779" s="152">
        <v>5.65</v>
      </c>
      <c r="D10779" s="152">
        <v>12.31</v>
      </c>
      <c r="E10779" s="83">
        <v>117.99</v>
      </c>
      <c r="F10779" s="137">
        <v>0.40100000000000002</v>
      </c>
      <c r="G10779" s="161">
        <f>TRUNC(F10779*D10779,2)</f>
        <v>4.93</v>
      </c>
    </row>
    <row r="10780" spans="1:7" x14ac:dyDescent="0.2">
      <c r="A10780" s="311" t="s">
        <v>4138</v>
      </c>
      <c r="B10780" s="311"/>
      <c r="C10780" s="311"/>
      <c r="D10780" s="311"/>
      <c r="E10780" s="311"/>
      <c r="F10780" s="311"/>
      <c r="G10780" s="155">
        <f>SUM(G10778:G10779)</f>
        <v>12.44</v>
      </c>
    </row>
    <row r="10781" spans="1:7" x14ac:dyDescent="0.2">
      <c r="G10781" s="144"/>
    </row>
    <row r="10782" spans="1:7" ht="21" x14ac:dyDescent="0.2">
      <c r="A10782" s="175" t="s">
        <v>4118</v>
      </c>
      <c r="B10782" s="174" t="s">
        <v>4130</v>
      </c>
      <c r="C10782" s="171" t="s">
        <v>4129</v>
      </c>
      <c r="D10782" s="171" t="s">
        <v>4128</v>
      </c>
      <c r="E10782" s="171" t="s">
        <v>4116</v>
      </c>
      <c r="F10782" s="173" t="s">
        <v>4127</v>
      </c>
      <c r="G10782" s="144"/>
    </row>
    <row r="10783" spans="1:7" x14ac:dyDescent="0.2">
      <c r="A10783" s="129" t="s">
        <v>4221</v>
      </c>
      <c r="B10783" s="128" t="s">
        <v>4220</v>
      </c>
      <c r="C10783" s="127" t="s">
        <v>3287</v>
      </c>
      <c r="D10783" s="127">
        <v>204.04</v>
      </c>
      <c r="E10783" s="127">
        <v>1</v>
      </c>
      <c r="F10783" s="127">
        <f>TRUNC(E10783*D10783,2)</f>
        <v>204.04</v>
      </c>
      <c r="G10783" s="144"/>
    </row>
    <row r="10784" spans="1:7" x14ac:dyDescent="0.2">
      <c r="A10784" s="311" t="s">
        <v>4125</v>
      </c>
      <c r="B10784" s="311"/>
      <c r="C10784" s="311"/>
      <c r="D10784" s="311"/>
      <c r="E10784" s="311"/>
      <c r="F10784" s="165">
        <f>F10783</f>
        <v>204.04</v>
      </c>
      <c r="G10784" s="144"/>
    </row>
    <row r="10785" spans="1:7" x14ac:dyDescent="0.2">
      <c r="G10785" s="144"/>
    </row>
    <row r="10786" spans="1:7" x14ac:dyDescent="0.2">
      <c r="A10786" s="312" t="s">
        <v>4124</v>
      </c>
      <c r="B10786" s="312"/>
      <c r="C10786" s="312"/>
      <c r="D10786" s="312"/>
      <c r="E10786" s="312"/>
      <c r="F10786" s="173">
        <f>F10784+G10780</f>
        <v>216.48</v>
      </c>
      <c r="G10786" s="144"/>
    </row>
    <row r="10787" spans="1:7" ht="12.75" customHeight="1" x14ac:dyDescent="0.2">
      <c r="A10787" s="312" t="s">
        <v>4742</v>
      </c>
      <c r="B10787" s="312"/>
      <c r="C10787" s="312"/>
      <c r="D10787" s="312"/>
      <c r="E10787" s="313"/>
      <c r="F10787" s="180">
        <f>TRUNC('compos apresentar'!F10786*bdi!$D$19,2)</f>
        <v>44.03</v>
      </c>
      <c r="G10787" s="144"/>
    </row>
    <row r="10788" spans="1:7" ht="15.75" customHeight="1" x14ac:dyDescent="0.2">
      <c r="A10788" s="312" t="s">
        <v>4123</v>
      </c>
      <c r="B10788" s="312"/>
      <c r="C10788" s="312"/>
      <c r="D10788" s="312"/>
      <c r="E10788" s="312"/>
      <c r="F10788" s="179">
        <f>SUM(F10786:F10787)</f>
        <v>260.51</v>
      </c>
      <c r="G10788" s="144"/>
    </row>
    <row r="10789" spans="1:7" ht="15.75" customHeight="1" x14ac:dyDescent="0.2">
      <c r="A10789" s="178"/>
      <c r="B10789" s="178"/>
      <c r="C10789" s="178"/>
      <c r="D10789" s="178"/>
      <c r="E10789" s="178"/>
      <c r="F10789" s="178"/>
      <c r="G10789" s="144"/>
    </row>
    <row r="10790" spans="1:7" ht="27.75" customHeight="1" x14ac:dyDescent="0.2">
      <c r="A10790" s="317" t="s">
        <v>5231</v>
      </c>
      <c r="B10790" s="317"/>
      <c r="C10790" s="317"/>
      <c r="D10790" s="317"/>
      <c r="E10790" s="317"/>
      <c r="F10790" s="317"/>
      <c r="G10790" s="194" t="s">
        <v>4155</v>
      </c>
    </row>
    <row r="10791" spans="1:7" ht="15.75" customHeight="1" x14ac:dyDescent="0.2">
      <c r="G10791" s="144"/>
    </row>
    <row r="10792" spans="1:7" ht="15.75" customHeight="1" x14ac:dyDescent="0.2">
      <c r="A10792" s="175" t="s">
        <v>4118</v>
      </c>
      <c r="B10792" s="174" t="s">
        <v>4117</v>
      </c>
      <c r="C10792" s="171" t="s">
        <v>4114</v>
      </c>
      <c r="D10792" s="171" t="s">
        <v>4113</v>
      </c>
      <c r="E10792" s="171" t="s">
        <v>4112</v>
      </c>
      <c r="F10792" s="182" t="s">
        <v>4116</v>
      </c>
      <c r="G10792" s="181" t="s">
        <v>4115</v>
      </c>
    </row>
    <row r="10793" spans="1:7" ht="15.75" customHeight="1" x14ac:dyDescent="0.2">
      <c r="A10793" s="162">
        <v>11</v>
      </c>
      <c r="B10793" s="128" t="s">
        <v>4146</v>
      </c>
      <c r="C10793" s="152">
        <v>8.56</v>
      </c>
      <c r="D10793" s="152">
        <v>18.649999999999999</v>
      </c>
      <c r="E10793" s="83">
        <v>117.99</v>
      </c>
      <c r="F10793" s="130">
        <v>0.15</v>
      </c>
      <c r="G10793" s="161">
        <f>TRUNC(F10793*D10793,2)</f>
        <v>2.79</v>
      </c>
    </row>
    <row r="10794" spans="1:7" ht="15.75" customHeight="1" x14ac:dyDescent="0.2">
      <c r="A10794" s="149">
        <v>8</v>
      </c>
      <c r="B10794" s="138" t="s">
        <v>4141</v>
      </c>
      <c r="C10794" s="152">
        <v>5.65</v>
      </c>
      <c r="D10794" s="152">
        <v>12.31</v>
      </c>
      <c r="E10794" s="83">
        <v>117.99</v>
      </c>
      <c r="F10794" s="133">
        <v>4.9000000000000002E-2</v>
      </c>
      <c r="G10794" s="161">
        <f>TRUNC(F10794*D10794,2)</f>
        <v>0.6</v>
      </c>
    </row>
    <row r="10795" spans="1:7" ht="15.75" customHeight="1" x14ac:dyDescent="0.2">
      <c r="A10795" s="311" t="s">
        <v>4138</v>
      </c>
      <c r="B10795" s="311"/>
      <c r="C10795" s="311"/>
      <c r="D10795" s="311"/>
      <c r="E10795" s="311"/>
      <c r="F10795" s="311"/>
      <c r="G10795" s="155">
        <f>SUM(G10793:G10794)</f>
        <v>3.39</v>
      </c>
    </row>
    <row r="10796" spans="1:7" ht="15.75" customHeight="1" x14ac:dyDescent="0.2">
      <c r="G10796" s="144"/>
    </row>
    <row r="10797" spans="1:7" ht="15.75" customHeight="1" x14ac:dyDescent="0.2">
      <c r="A10797" s="175" t="s">
        <v>4118</v>
      </c>
      <c r="B10797" s="174" t="s">
        <v>4130</v>
      </c>
      <c r="C10797" s="171" t="s">
        <v>4129</v>
      </c>
      <c r="D10797" s="171" t="s">
        <v>4128</v>
      </c>
      <c r="E10797" s="171" t="s">
        <v>4116</v>
      </c>
      <c r="F10797" s="173" t="s">
        <v>4127</v>
      </c>
      <c r="G10797" s="144"/>
    </row>
    <row r="10798" spans="1:7" ht="15.75" customHeight="1" x14ac:dyDescent="0.2">
      <c r="A10798" s="132">
        <v>3146</v>
      </c>
      <c r="B10798" s="128" t="s">
        <v>3912</v>
      </c>
      <c r="C10798" s="130" t="s">
        <v>230</v>
      </c>
      <c r="D10798" s="130">
        <v>3.18</v>
      </c>
      <c r="E10798" s="130">
        <v>2.5999999999999999E-2</v>
      </c>
      <c r="F10798" s="127">
        <f>TRUNC(E10798*D10798,2)</f>
        <v>0.08</v>
      </c>
      <c r="G10798" s="144"/>
    </row>
    <row r="10799" spans="1:7" ht="45" customHeight="1" x14ac:dyDescent="0.2">
      <c r="A10799" s="135">
        <v>7604</v>
      </c>
      <c r="B10799" s="138" t="s">
        <v>5232</v>
      </c>
      <c r="C10799" s="133" t="s">
        <v>230</v>
      </c>
      <c r="D10799" s="133">
        <v>50.08</v>
      </c>
      <c r="E10799" s="133">
        <v>1</v>
      </c>
      <c r="F10799" s="127">
        <f>TRUNC(E10799*D10799,2)</f>
        <v>50.08</v>
      </c>
      <c r="G10799" s="144"/>
    </row>
    <row r="10800" spans="1:7" ht="15.75" customHeight="1" x14ac:dyDescent="0.2">
      <c r="A10800" s="311" t="s">
        <v>4125</v>
      </c>
      <c r="B10800" s="311"/>
      <c r="C10800" s="311"/>
      <c r="D10800" s="311"/>
      <c r="E10800" s="311"/>
      <c r="F10800" s="165">
        <f>SUM(F10798:F10799)</f>
        <v>50.16</v>
      </c>
      <c r="G10800" s="144"/>
    </row>
    <row r="10801" spans="1:7" ht="15.75" customHeight="1" x14ac:dyDescent="0.2">
      <c r="G10801" s="144"/>
    </row>
    <row r="10802" spans="1:7" ht="15.75" customHeight="1" x14ac:dyDescent="0.2">
      <c r="A10802" s="312" t="s">
        <v>4124</v>
      </c>
      <c r="B10802" s="312"/>
      <c r="C10802" s="312"/>
      <c r="D10802" s="312"/>
      <c r="E10802" s="312"/>
      <c r="F10802" s="173">
        <f>F10800+G10795</f>
        <v>53.55</v>
      </c>
      <c r="G10802" s="144"/>
    </row>
    <row r="10803" spans="1:7" ht="15.75" customHeight="1" x14ac:dyDescent="0.2">
      <c r="A10803" s="312" t="s">
        <v>4742</v>
      </c>
      <c r="B10803" s="312"/>
      <c r="C10803" s="312"/>
      <c r="D10803" s="312"/>
      <c r="E10803" s="313"/>
      <c r="F10803" s="180">
        <f>TRUNC('compos apresentar'!F10802*bdi!$D$19,2)</f>
        <v>10.89</v>
      </c>
      <c r="G10803" s="144"/>
    </row>
    <row r="10804" spans="1:7" ht="15.75" customHeight="1" x14ac:dyDescent="0.2">
      <c r="A10804" s="312" t="s">
        <v>4123</v>
      </c>
      <c r="B10804" s="312"/>
      <c r="C10804" s="312"/>
      <c r="D10804" s="312"/>
      <c r="E10804" s="312"/>
      <c r="F10804" s="179">
        <f>SUM(F10802:F10803)</f>
        <v>64.44</v>
      </c>
      <c r="G10804" s="144"/>
    </row>
    <row r="10805" spans="1:7" ht="15.75" customHeight="1" x14ac:dyDescent="0.2">
      <c r="A10805" s="178"/>
      <c r="B10805" s="178"/>
      <c r="C10805" s="178"/>
      <c r="D10805" s="178"/>
      <c r="E10805" s="178"/>
      <c r="F10805" s="178"/>
      <c r="G10805" s="144"/>
    </row>
    <row r="10806" spans="1:7" x14ac:dyDescent="0.2">
      <c r="A10806" s="178"/>
      <c r="B10806" s="178"/>
      <c r="C10806" s="178"/>
      <c r="D10806" s="178"/>
      <c r="E10806" s="178"/>
      <c r="F10806" s="178"/>
      <c r="G10806" s="144"/>
    </row>
    <row r="10807" spans="1:7" ht="27.6" customHeight="1" x14ac:dyDescent="0.2">
      <c r="A10807" s="317" t="s">
        <v>4219</v>
      </c>
      <c r="B10807" s="317"/>
      <c r="C10807" s="317"/>
      <c r="D10807" s="317"/>
      <c r="E10807" s="317"/>
      <c r="F10807" s="317"/>
      <c r="G10807" s="194" t="s">
        <v>4155</v>
      </c>
    </row>
    <row r="10808" spans="1:7" x14ac:dyDescent="0.2">
      <c r="G10808" s="144"/>
    </row>
    <row r="10809" spans="1:7" ht="21" x14ac:dyDescent="0.2">
      <c r="A10809" s="175" t="s">
        <v>4118</v>
      </c>
      <c r="B10809" s="174" t="s">
        <v>4117</v>
      </c>
      <c r="C10809" s="171" t="s">
        <v>4114</v>
      </c>
      <c r="D10809" s="171" t="s">
        <v>4113</v>
      </c>
      <c r="E10809" s="171" t="s">
        <v>4112</v>
      </c>
      <c r="F10809" s="182" t="s">
        <v>4116</v>
      </c>
      <c r="G10809" s="181" t="s">
        <v>4115</v>
      </c>
    </row>
    <row r="10810" spans="1:7" x14ac:dyDescent="0.2">
      <c r="A10810" s="162">
        <v>11</v>
      </c>
      <c r="B10810" s="128" t="s">
        <v>4146</v>
      </c>
      <c r="C10810" s="152">
        <v>8.56</v>
      </c>
      <c r="D10810" s="152">
        <v>18.649999999999999</v>
      </c>
      <c r="E10810" s="83">
        <v>117.99</v>
      </c>
      <c r="F10810" s="130">
        <v>0.11600000000000001</v>
      </c>
      <c r="G10810" s="161">
        <f>TRUNC(F10810*D10810,2)</f>
        <v>2.16</v>
      </c>
    </row>
    <row r="10811" spans="1:7" x14ac:dyDescent="0.2">
      <c r="A10811" s="149">
        <v>8</v>
      </c>
      <c r="B10811" s="138" t="s">
        <v>4141</v>
      </c>
      <c r="C10811" s="152">
        <v>5.65</v>
      </c>
      <c r="D10811" s="152">
        <v>12.31</v>
      </c>
      <c r="E10811" s="83">
        <v>117.99</v>
      </c>
      <c r="F10811" s="133">
        <v>3.5000000000000003E-2</v>
      </c>
      <c r="G10811" s="161">
        <f>TRUNC(F10811*D10811,2)</f>
        <v>0.43</v>
      </c>
    </row>
    <row r="10812" spans="1:7" x14ac:dyDescent="0.2">
      <c r="A10812" s="311" t="s">
        <v>4138</v>
      </c>
      <c r="B10812" s="311"/>
      <c r="C10812" s="311"/>
      <c r="D10812" s="311"/>
      <c r="E10812" s="311"/>
      <c r="F10812" s="311"/>
      <c r="G10812" s="155">
        <f>SUM(G10810:G10811)</f>
        <v>2.5900000000000003</v>
      </c>
    </row>
    <row r="10813" spans="1:7" x14ac:dyDescent="0.2">
      <c r="G10813" s="144"/>
    </row>
    <row r="10814" spans="1:7" ht="21" x14ac:dyDescent="0.2">
      <c r="A10814" s="175" t="s">
        <v>4118</v>
      </c>
      <c r="B10814" s="174" t="s">
        <v>4130</v>
      </c>
      <c r="C10814" s="171" t="s">
        <v>4129</v>
      </c>
      <c r="D10814" s="171" t="s">
        <v>4128</v>
      </c>
      <c r="E10814" s="171" t="s">
        <v>4116</v>
      </c>
      <c r="F10814" s="173" t="s">
        <v>4127</v>
      </c>
      <c r="G10814" s="144"/>
    </row>
    <row r="10815" spans="1:7" x14ac:dyDescent="0.2">
      <c r="A10815" s="132">
        <v>3146</v>
      </c>
      <c r="B10815" s="128" t="s">
        <v>3912</v>
      </c>
      <c r="C10815" s="130" t="s">
        <v>230</v>
      </c>
      <c r="D10815" s="130">
        <v>3.18</v>
      </c>
      <c r="E10815" s="130">
        <v>2.5999999999999999E-2</v>
      </c>
      <c r="F10815" s="127">
        <f>TRUNC(E10815*D10815,2)</f>
        <v>0.08</v>
      </c>
      <c r="G10815" s="144"/>
    </row>
    <row r="10816" spans="1:7" ht="33.75" x14ac:dyDescent="0.2">
      <c r="A10816" s="135">
        <v>13416</v>
      </c>
      <c r="B10816" s="138" t="s">
        <v>3669</v>
      </c>
      <c r="C10816" s="133" t="s">
        <v>230</v>
      </c>
      <c r="D10816" s="133">
        <v>78.63</v>
      </c>
      <c r="E10816" s="133">
        <v>1</v>
      </c>
      <c r="F10816" s="127">
        <f>TRUNC(E10816*D10816,2)</f>
        <v>78.63</v>
      </c>
      <c r="G10816" s="144"/>
    </row>
    <row r="10817" spans="1:7" x14ac:dyDescent="0.2">
      <c r="A10817" s="311" t="s">
        <v>4125</v>
      </c>
      <c r="B10817" s="311"/>
      <c r="C10817" s="311"/>
      <c r="D10817" s="311"/>
      <c r="E10817" s="311"/>
      <c r="F10817" s="165">
        <f>SUM(F10815:F10816)</f>
        <v>78.709999999999994</v>
      </c>
      <c r="G10817" s="144"/>
    </row>
    <row r="10818" spans="1:7" x14ac:dyDescent="0.2">
      <c r="G10818" s="144"/>
    </row>
    <row r="10819" spans="1:7" x14ac:dyDescent="0.2">
      <c r="A10819" s="312" t="s">
        <v>4124</v>
      </c>
      <c r="B10819" s="312"/>
      <c r="C10819" s="312"/>
      <c r="D10819" s="312"/>
      <c r="E10819" s="312"/>
      <c r="F10819" s="173">
        <f>F10817+G10812</f>
        <v>81.3</v>
      </c>
      <c r="G10819" s="144"/>
    </row>
    <row r="10820" spans="1:7" ht="12.75" customHeight="1" x14ac:dyDescent="0.2">
      <c r="A10820" s="312" t="s">
        <v>4742</v>
      </c>
      <c r="B10820" s="312"/>
      <c r="C10820" s="312"/>
      <c r="D10820" s="312"/>
      <c r="E10820" s="313"/>
      <c r="F10820" s="180">
        <f>TRUNC('compos apresentar'!F10819*bdi!$D$19,2)</f>
        <v>16.53</v>
      </c>
      <c r="G10820" s="144"/>
    </row>
    <row r="10821" spans="1:7" ht="12.75" customHeight="1" x14ac:dyDescent="0.2">
      <c r="A10821" s="312" t="s">
        <v>4123</v>
      </c>
      <c r="B10821" s="312"/>
      <c r="C10821" s="312"/>
      <c r="D10821" s="312"/>
      <c r="E10821" s="312"/>
      <c r="F10821" s="179">
        <f>SUM(F10819:F10820)</f>
        <v>97.83</v>
      </c>
      <c r="G10821" s="144"/>
    </row>
    <row r="10822" spans="1:7" x14ac:dyDescent="0.2">
      <c r="G10822" s="144"/>
    </row>
    <row r="10823" spans="1:7" x14ac:dyDescent="0.2">
      <c r="G10823" s="144"/>
    </row>
    <row r="10824" spans="1:7" ht="30.6" customHeight="1" x14ac:dyDescent="0.2">
      <c r="A10824" s="317" t="s">
        <v>4218</v>
      </c>
      <c r="B10824" s="317"/>
      <c r="C10824" s="317"/>
      <c r="D10824" s="317"/>
      <c r="E10824" s="317"/>
      <c r="F10824" s="317"/>
      <c r="G10824" s="194" t="s">
        <v>4155</v>
      </c>
    </row>
    <row r="10825" spans="1:7" x14ac:dyDescent="0.2">
      <c r="G10825" s="144"/>
    </row>
    <row r="10826" spans="1:7" ht="21" x14ac:dyDescent="0.2">
      <c r="A10826" s="175" t="s">
        <v>4118</v>
      </c>
      <c r="B10826" s="174" t="s">
        <v>4117</v>
      </c>
      <c r="C10826" s="171" t="s">
        <v>4114</v>
      </c>
      <c r="D10826" s="171" t="s">
        <v>4113</v>
      </c>
      <c r="E10826" s="171" t="s">
        <v>4112</v>
      </c>
      <c r="F10826" s="182" t="s">
        <v>4116</v>
      </c>
      <c r="G10826" s="181" t="s">
        <v>4115</v>
      </c>
    </row>
    <row r="10827" spans="1:7" x14ac:dyDescent="0.2">
      <c r="A10827" s="162">
        <v>11</v>
      </c>
      <c r="B10827" s="128" t="s">
        <v>4146</v>
      </c>
      <c r="C10827" s="152">
        <v>8.56</v>
      </c>
      <c r="D10827" s="152">
        <v>18.649999999999999</v>
      </c>
      <c r="E10827" s="83">
        <v>117.99</v>
      </c>
      <c r="F10827" s="130">
        <v>0.16600000000000001</v>
      </c>
      <c r="G10827" s="161">
        <f>TRUNC(F10827*D10827,2)</f>
        <v>3.09</v>
      </c>
    </row>
    <row r="10828" spans="1:7" x14ac:dyDescent="0.2">
      <c r="A10828" s="149">
        <v>8</v>
      </c>
      <c r="B10828" s="138" t="s">
        <v>4141</v>
      </c>
      <c r="C10828" s="152">
        <v>5.65</v>
      </c>
      <c r="D10828" s="152">
        <v>12.31</v>
      </c>
      <c r="E10828" s="83">
        <v>117.99</v>
      </c>
      <c r="F10828" s="133">
        <v>0.05</v>
      </c>
      <c r="G10828" s="161">
        <f>TRUNC(F10828*D10828,2)</f>
        <v>0.61</v>
      </c>
    </row>
    <row r="10829" spans="1:7" x14ac:dyDescent="0.2">
      <c r="A10829" s="311" t="s">
        <v>4138</v>
      </c>
      <c r="B10829" s="311"/>
      <c r="C10829" s="311"/>
      <c r="D10829" s="311"/>
      <c r="E10829" s="311"/>
      <c r="F10829" s="311"/>
      <c r="G10829" s="155">
        <f>SUM(G10827:G10828)</f>
        <v>3.6999999999999997</v>
      </c>
    </row>
    <row r="10830" spans="1:7" x14ac:dyDescent="0.2">
      <c r="G10830" s="144"/>
    </row>
    <row r="10831" spans="1:7" ht="21" x14ac:dyDescent="0.2">
      <c r="A10831" s="175" t="s">
        <v>4118</v>
      </c>
      <c r="B10831" s="174" t="s">
        <v>4130</v>
      </c>
      <c r="C10831" s="171" t="s">
        <v>4129</v>
      </c>
      <c r="D10831" s="171" t="s">
        <v>4128</v>
      </c>
      <c r="E10831" s="171" t="s">
        <v>4116</v>
      </c>
      <c r="F10831" s="173" t="s">
        <v>4127</v>
      </c>
      <c r="G10831" s="144"/>
    </row>
    <row r="10832" spans="1:7" x14ac:dyDescent="0.2">
      <c r="A10832" s="132">
        <v>3146</v>
      </c>
      <c r="B10832" s="128" t="s">
        <v>3912</v>
      </c>
      <c r="C10832" s="130" t="s">
        <v>230</v>
      </c>
      <c r="D10832" s="130">
        <v>3.18</v>
      </c>
      <c r="E10832" s="130">
        <v>2.7E-2</v>
      </c>
      <c r="F10832" s="127">
        <f>TRUNC(E10832*D10832,2)</f>
        <v>0.08</v>
      </c>
      <c r="G10832" s="144"/>
    </row>
    <row r="10833" spans="1:7" ht="33.75" x14ac:dyDescent="0.2">
      <c r="A10833" s="135">
        <v>11772</v>
      </c>
      <c r="B10833" s="138" t="s">
        <v>3670</v>
      </c>
      <c r="C10833" s="133" t="s">
        <v>230</v>
      </c>
      <c r="D10833" s="133">
        <v>116.86</v>
      </c>
      <c r="E10833" s="133">
        <v>1</v>
      </c>
      <c r="F10833" s="127">
        <f>TRUNC(E10833*D10833,2)</f>
        <v>116.86</v>
      </c>
      <c r="G10833" s="144"/>
    </row>
    <row r="10834" spans="1:7" x14ac:dyDescent="0.2">
      <c r="A10834" s="311" t="s">
        <v>4125</v>
      </c>
      <c r="B10834" s="311"/>
      <c r="C10834" s="311"/>
      <c r="D10834" s="311"/>
      <c r="E10834" s="311"/>
      <c r="F10834" s="165">
        <f>SUM(F10832:F10833)</f>
        <v>116.94</v>
      </c>
      <c r="G10834" s="144"/>
    </row>
    <row r="10835" spans="1:7" x14ac:dyDescent="0.2">
      <c r="G10835" s="144"/>
    </row>
    <row r="10836" spans="1:7" x14ac:dyDescent="0.2">
      <c r="A10836" s="312" t="s">
        <v>4124</v>
      </c>
      <c r="B10836" s="312"/>
      <c r="C10836" s="312"/>
      <c r="D10836" s="312"/>
      <c r="E10836" s="312"/>
      <c r="F10836" s="173">
        <f>F10834+G10829</f>
        <v>120.64</v>
      </c>
      <c r="G10836" s="144"/>
    </row>
    <row r="10837" spans="1:7" ht="12.75" customHeight="1" x14ac:dyDescent="0.2">
      <c r="A10837" s="312" t="s">
        <v>4742</v>
      </c>
      <c r="B10837" s="312"/>
      <c r="C10837" s="312"/>
      <c r="D10837" s="312"/>
      <c r="E10837" s="313"/>
      <c r="F10837" s="180">
        <f>TRUNC('compos apresentar'!F10836*bdi!$D$19,2)</f>
        <v>24.53</v>
      </c>
      <c r="G10837" s="144"/>
    </row>
    <row r="10838" spans="1:7" x14ac:dyDescent="0.2">
      <c r="A10838" s="312" t="s">
        <v>4123</v>
      </c>
      <c r="B10838" s="312"/>
      <c r="C10838" s="312"/>
      <c r="D10838" s="312"/>
      <c r="E10838" s="312"/>
      <c r="F10838" s="179">
        <f>SUM(F10836:F10837)</f>
        <v>145.17000000000002</v>
      </c>
      <c r="G10838" s="144"/>
    </row>
    <row r="10839" spans="1:7" x14ac:dyDescent="0.2">
      <c r="A10839" s="178"/>
      <c r="B10839" s="178"/>
      <c r="C10839" s="178"/>
      <c r="D10839" s="178"/>
      <c r="E10839" s="178"/>
      <c r="F10839" s="178"/>
      <c r="G10839" s="144"/>
    </row>
    <row r="10840" spans="1:7" ht="19.899999999999999" customHeight="1" x14ac:dyDescent="0.2">
      <c r="A10840" s="314" t="s">
        <v>4217</v>
      </c>
      <c r="B10840" s="314"/>
      <c r="C10840" s="314"/>
      <c r="D10840" s="314"/>
      <c r="E10840" s="314"/>
      <c r="F10840" s="314"/>
      <c r="G10840" s="175" t="s">
        <v>4155</v>
      </c>
    </row>
    <row r="10841" spans="1:7" x14ac:dyDescent="0.2">
      <c r="G10841" s="144"/>
    </row>
    <row r="10842" spans="1:7" ht="21" x14ac:dyDescent="0.2">
      <c r="A10842" s="175" t="s">
        <v>4118</v>
      </c>
      <c r="B10842" s="174" t="s">
        <v>4117</v>
      </c>
      <c r="C10842" s="171" t="s">
        <v>4114</v>
      </c>
      <c r="D10842" s="171" t="s">
        <v>4113</v>
      </c>
      <c r="E10842" s="171" t="s">
        <v>4112</v>
      </c>
      <c r="F10842" s="182" t="s">
        <v>4116</v>
      </c>
      <c r="G10842" s="181" t="s">
        <v>4115</v>
      </c>
    </row>
    <row r="10843" spans="1:7" x14ac:dyDescent="0.2">
      <c r="A10843" s="162">
        <v>8</v>
      </c>
      <c r="B10843" s="128" t="s">
        <v>4141</v>
      </c>
      <c r="C10843" s="152">
        <v>5.65</v>
      </c>
      <c r="D10843" s="152">
        <v>12.31</v>
      </c>
      <c r="E10843" s="83">
        <v>117.99</v>
      </c>
      <c r="F10843" s="127">
        <v>0.2</v>
      </c>
      <c r="G10843" s="161">
        <f>TRUNC(F10843*D10843,2)</f>
        <v>2.46</v>
      </c>
    </row>
    <row r="10844" spans="1:7" x14ac:dyDescent="0.2">
      <c r="A10844" s="149">
        <v>11</v>
      </c>
      <c r="B10844" s="138" t="s">
        <v>4146</v>
      </c>
      <c r="C10844" s="152">
        <v>8.56</v>
      </c>
      <c r="D10844" s="152">
        <v>18.649999999999999</v>
      </c>
      <c r="E10844" s="83">
        <v>117.99</v>
      </c>
      <c r="F10844" s="137">
        <v>0.20200000000000001</v>
      </c>
      <c r="G10844" s="161">
        <f>TRUNC(F10844*D10844,2)</f>
        <v>3.76</v>
      </c>
    </row>
    <row r="10845" spans="1:7" x14ac:dyDescent="0.2">
      <c r="A10845" s="311" t="s">
        <v>4138</v>
      </c>
      <c r="B10845" s="311"/>
      <c r="C10845" s="311"/>
      <c r="D10845" s="311"/>
      <c r="E10845" s="311"/>
      <c r="F10845" s="311"/>
      <c r="G10845" s="155">
        <f>SUM(G10843:G10844)</f>
        <v>6.22</v>
      </c>
    </row>
    <row r="10846" spans="1:7" x14ac:dyDescent="0.2">
      <c r="G10846" s="144"/>
    </row>
    <row r="10847" spans="1:7" ht="21" x14ac:dyDescent="0.2">
      <c r="A10847" s="175" t="s">
        <v>4118</v>
      </c>
      <c r="B10847" s="174" t="s">
        <v>4130</v>
      </c>
      <c r="C10847" s="171" t="s">
        <v>4129</v>
      </c>
      <c r="D10847" s="171" t="s">
        <v>4128</v>
      </c>
      <c r="E10847" s="171" t="s">
        <v>4116</v>
      </c>
      <c r="F10847" s="173" t="s">
        <v>4127</v>
      </c>
      <c r="G10847" s="144"/>
    </row>
    <row r="10848" spans="1:7" x14ac:dyDescent="0.2">
      <c r="A10848" s="129" t="s">
        <v>4216</v>
      </c>
      <c r="B10848" s="128" t="s">
        <v>4215</v>
      </c>
      <c r="C10848" s="127" t="s">
        <v>3287</v>
      </c>
      <c r="D10848" s="127">
        <v>41.22</v>
      </c>
      <c r="E10848" s="127">
        <v>1</v>
      </c>
      <c r="F10848" s="127">
        <f>TRUNC(E10848*D10848,2)</f>
        <v>41.22</v>
      </c>
      <c r="G10848" s="144"/>
    </row>
    <row r="10849" spans="1:7" x14ac:dyDescent="0.2">
      <c r="A10849" s="139" t="s">
        <v>4154</v>
      </c>
      <c r="B10849" s="138" t="s">
        <v>4153</v>
      </c>
      <c r="C10849" s="137" t="s">
        <v>3290</v>
      </c>
      <c r="D10849" s="137">
        <v>0.38</v>
      </c>
      <c r="E10849" s="137">
        <v>0.49</v>
      </c>
      <c r="F10849" s="127">
        <f>TRUNC(E10849*D10849,2)</f>
        <v>0.18</v>
      </c>
      <c r="G10849" s="144"/>
    </row>
    <row r="10850" spans="1:7" x14ac:dyDescent="0.2">
      <c r="A10850" s="311" t="s">
        <v>4125</v>
      </c>
      <c r="B10850" s="311"/>
      <c r="C10850" s="311"/>
      <c r="D10850" s="311"/>
      <c r="E10850" s="311"/>
      <c r="F10850" s="165">
        <f>SUM(F10848:F10849)</f>
        <v>41.4</v>
      </c>
      <c r="G10850" s="144"/>
    </row>
    <row r="10851" spans="1:7" x14ac:dyDescent="0.2">
      <c r="G10851" s="144"/>
    </row>
    <row r="10852" spans="1:7" x14ac:dyDescent="0.2">
      <c r="A10852" s="312" t="s">
        <v>4124</v>
      </c>
      <c r="B10852" s="312"/>
      <c r="C10852" s="312"/>
      <c r="D10852" s="312"/>
      <c r="E10852" s="312"/>
      <c r="F10852" s="173">
        <f>F10850+G10845</f>
        <v>47.62</v>
      </c>
      <c r="G10852" s="144"/>
    </row>
    <row r="10853" spans="1:7" ht="12.75" customHeight="1" x14ac:dyDescent="0.2">
      <c r="A10853" s="312" t="s">
        <v>4742</v>
      </c>
      <c r="B10853" s="312"/>
      <c r="C10853" s="312"/>
      <c r="D10853" s="312"/>
      <c r="E10853" s="313"/>
      <c r="F10853" s="180">
        <f>TRUNC('compos apresentar'!F10852*bdi!$D$19,2)</f>
        <v>9.68</v>
      </c>
      <c r="G10853" s="144"/>
    </row>
    <row r="10854" spans="1:7" x14ac:dyDescent="0.2">
      <c r="A10854" s="312" t="s">
        <v>4123</v>
      </c>
      <c r="B10854" s="312"/>
      <c r="C10854" s="312"/>
      <c r="D10854" s="312"/>
      <c r="E10854" s="312"/>
      <c r="F10854" s="179">
        <f>SUM(F10852:F10853)</f>
        <v>57.3</v>
      </c>
      <c r="G10854" s="144"/>
    </row>
    <row r="10855" spans="1:7" x14ac:dyDescent="0.2">
      <c r="A10855" s="178"/>
      <c r="B10855" s="178"/>
      <c r="C10855" s="178"/>
      <c r="D10855" s="178"/>
      <c r="E10855" s="178"/>
      <c r="F10855" s="178"/>
      <c r="G10855" s="144"/>
    </row>
    <row r="10856" spans="1:7" ht="21" x14ac:dyDescent="0.2">
      <c r="A10856" s="314" t="s">
        <v>5233</v>
      </c>
      <c r="B10856" s="314"/>
      <c r="C10856" s="314"/>
      <c r="D10856" s="314"/>
      <c r="E10856" s="314"/>
      <c r="F10856" s="314"/>
      <c r="G10856" s="175" t="s">
        <v>4155</v>
      </c>
    </row>
    <row r="10857" spans="1:7" x14ac:dyDescent="0.2">
      <c r="G10857" s="144"/>
    </row>
    <row r="10858" spans="1:7" ht="21" x14ac:dyDescent="0.2">
      <c r="A10858" s="175" t="s">
        <v>4118</v>
      </c>
      <c r="B10858" s="174" t="s">
        <v>4117</v>
      </c>
      <c r="C10858" s="171" t="s">
        <v>4114</v>
      </c>
      <c r="D10858" s="171" t="s">
        <v>4113</v>
      </c>
      <c r="E10858" s="171" t="s">
        <v>4112</v>
      </c>
      <c r="F10858" s="182" t="s">
        <v>4116</v>
      </c>
      <c r="G10858" s="181" t="s">
        <v>4115</v>
      </c>
    </row>
    <row r="10859" spans="1:7" x14ac:dyDescent="0.2">
      <c r="A10859" s="162">
        <v>11</v>
      </c>
      <c r="B10859" s="128" t="s">
        <v>4146</v>
      </c>
      <c r="C10859" s="152">
        <v>8.56</v>
      </c>
      <c r="D10859" s="152">
        <v>18.649999999999999</v>
      </c>
      <c r="E10859" s="83">
        <v>117.99</v>
      </c>
      <c r="F10859" s="127">
        <v>0.20200000000000001</v>
      </c>
      <c r="G10859" s="161">
        <f>TRUNC(F10859*D10859,2)</f>
        <v>3.76</v>
      </c>
    </row>
    <row r="10860" spans="1:7" x14ac:dyDescent="0.2">
      <c r="A10860" s="149">
        <v>8</v>
      </c>
      <c r="B10860" s="138" t="s">
        <v>4141</v>
      </c>
      <c r="C10860" s="152">
        <v>5.65</v>
      </c>
      <c r="D10860" s="152">
        <v>12.31</v>
      </c>
      <c r="E10860" s="83">
        <v>117.99</v>
      </c>
      <c r="F10860" s="137">
        <v>0.2</v>
      </c>
      <c r="G10860" s="161">
        <f>TRUNC(F10860*D10860,2)</f>
        <v>2.46</v>
      </c>
    </row>
    <row r="10861" spans="1:7" x14ac:dyDescent="0.2">
      <c r="A10861" s="311" t="s">
        <v>4138</v>
      </c>
      <c r="B10861" s="311"/>
      <c r="C10861" s="311"/>
      <c r="D10861" s="311"/>
      <c r="E10861" s="311"/>
      <c r="F10861" s="311"/>
      <c r="G10861" s="155">
        <f>SUM(G10859:G10860)</f>
        <v>6.22</v>
      </c>
    </row>
    <row r="10862" spans="1:7" x14ac:dyDescent="0.2">
      <c r="G10862" s="144"/>
    </row>
    <row r="10863" spans="1:7" ht="21" x14ac:dyDescent="0.2">
      <c r="A10863" s="175" t="s">
        <v>4118</v>
      </c>
      <c r="B10863" s="174" t="s">
        <v>4130</v>
      </c>
      <c r="C10863" s="171" t="s">
        <v>4129</v>
      </c>
      <c r="D10863" s="171" t="s">
        <v>4128</v>
      </c>
      <c r="E10863" s="171" t="s">
        <v>4116</v>
      </c>
      <c r="F10863" s="173" t="s">
        <v>4127</v>
      </c>
      <c r="G10863" s="144"/>
    </row>
    <row r="10864" spans="1:7" x14ac:dyDescent="0.2">
      <c r="A10864" s="129" t="s">
        <v>4154</v>
      </c>
      <c r="B10864" s="128" t="s">
        <v>4153</v>
      </c>
      <c r="C10864" s="127" t="s">
        <v>3290</v>
      </c>
      <c r="D10864" s="137">
        <v>0.38</v>
      </c>
      <c r="E10864" s="127" t="s">
        <v>4214</v>
      </c>
      <c r="F10864" s="127">
        <f>TRUNC(E10864*D10864,2)</f>
        <v>0.1</v>
      </c>
      <c r="G10864" s="144"/>
    </row>
    <row r="10865" spans="1:7" ht="33.75" x14ac:dyDescent="0.2">
      <c r="A10865" s="139" t="s">
        <v>3674</v>
      </c>
      <c r="B10865" s="138" t="s">
        <v>3673</v>
      </c>
      <c r="C10865" s="137" t="s">
        <v>3287</v>
      </c>
      <c r="D10865" s="137">
        <v>104.27</v>
      </c>
      <c r="E10865" s="137" t="s">
        <v>3616</v>
      </c>
      <c r="F10865" s="127">
        <f>TRUNC(E10865*D10865,2)</f>
        <v>104.27</v>
      </c>
      <c r="G10865" s="144"/>
    </row>
    <row r="10866" spans="1:7" x14ac:dyDescent="0.2">
      <c r="A10866" s="311" t="s">
        <v>4125</v>
      </c>
      <c r="B10866" s="311"/>
      <c r="C10866" s="311"/>
      <c r="D10866" s="311"/>
      <c r="E10866" s="311"/>
      <c r="F10866" s="165">
        <f>SUM(F10864:F10865)</f>
        <v>104.36999999999999</v>
      </c>
      <c r="G10866" s="144"/>
    </row>
    <row r="10867" spans="1:7" x14ac:dyDescent="0.2">
      <c r="G10867" s="144"/>
    </row>
    <row r="10868" spans="1:7" x14ac:dyDescent="0.2">
      <c r="A10868" s="312" t="s">
        <v>4124</v>
      </c>
      <c r="B10868" s="312"/>
      <c r="C10868" s="312"/>
      <c r="D10868" s="312"/>
      <c r="E10868" s="312"/>
      <c r="F10868" s="173">
        <f>F10866+G10861</f>
        <v>110.58999999999999</v>
      </c>
      <c r="G10868" s="144"/>
    </row>
    <row r="10869" spans="1:7" x14ac:dyDescent="0.2">
      <c r="A10869" s="312" t="s">
        <v>4742</v>
      </c>
      <c r="B10869" s="312"/>
      <c r="C10869" s="312"/>
      <c r="D10869" s="312"/>
      <c r="E10869" s="313"/>
      <c r="F10869" s="180">
        <f>TRUNC('compos apresentar'!F10868*bdi!$D$19,2)</f>
        <v>22.49</v>
      </c>
      <c r="G10869" s="144"/>
    </row>
    <row r="10870" spans="1:7" x14ac:dyDescent="0.2">
      <c r="A10870" s="312" t="s">
        <v>4123</v>
      </c>
      <c r="B10870" s="312"/>
      <c r="C10870" s="312"/>
      <c r="D10870" s="312"/>
      <c r="E10870" s="312"/>
      <c r="F10870" s="179">
        <f>SUM(F10868:F10869)</f>
        <v>133.07999999999998</v>
      </c>
      <c r="G10870" s="144"/>
    </row>
    <row r="10871" spans="1:7" x14ac:dyDescent="0.2">
      <c r="A10871" s="178"/>
      <c r="B10871" s="178"/>
      <c r="C10871" s="178"/>
      <c r="D10871" s="178"/>
      <c r="E10871" s="178"/>
      <c r="F10871" s="178"/>
      <c r="G10871" s="144"/>
    </row>
    <row r="10872" spans="1:7" x14ac:dyDescent="0.2">
      <c r="A10872" s="178"/>
      <c r="B10872" s="178"/>
      <c r="C10872" s="178"/>
      <c r="D10872" s="178"/>
      <c r="E10872" s="178"/>
      <c r="F10872" s="178"/>
      <c r="G10872" s="144"/>
    </row>
    <row r="10873" spans="1:7" ht="21" x14ac:dyDescent="0.2">
      <c r="A10873" s="314" t="s">
        <v>5234</v>
      </c>
      <c r="B10873" s="314"/>
      <c r="C10873" s="314"/>
      <c r="D10873" s="314"/>
      <c r="E10873" s="314"/>
      <c r="F10873" s="314"/>
      <c r="G10873" s="175" t="s">
        <v>4155</v>
      </c>
    </row>
    <row r="10874" spans="1:7" x14ac:dyDescent="0.2">
      <c r="G10874" s="144"/>
    </row>
    <row r="10875" spans="1:7" ht="21" x14ac:dyDescent="0.2">
      <c r="A10875" s="175" t="s">
        <v>4118</v>
      </c>
      <c r="B10875" s="174" t="s">
        <v>4117</v>
      </c>
      <c r="C10875" s="171" t="s">
        <v>4114</v>
      </c>
      <c r="D10875" s="171" t="s">
        <v>4113</v>
      </c>
      <c r="E10875" s="171" t="s">
        <v>4112</v>
      </c>
      <c r="F10875" s="182" t="s">
        <v>4116</v>
      </c>
      <c r="G10875" s="181" t="s">
        <v>4115</v>
      </c>
    </row>
    <row r="10876" spans="1:7" x14ac:dyDescent="0.2">
      <c r="A10876" s="162">
        <v>11</v>
      </c>
      <c r="B10876" s="128" t="s">
        <v>4146</v>
      </c>
      <c r="C10876" s="152">
        <v>8.56</v>
      </c>
      <c r="D10876" s="152">
        <v>18.649999999999999</v>
      </c>
      <c r="E10876" s="83">
        <v>117.99</v>
      </c>
      <c r="F10876" s="127">
        <v>0.20200000000000001</v>
      </c>
      <c r="G10876" s="161">
        <f>TRUNC(F10876*D10876,2)</f>
        <v>3.76</v>
      </c>
    </row>
    <row r="10877" spans="1:7" x14ac:dyDescent="0.2">
      <c r="A10877" s="149">
        <v>8</v>
      </c>
      <c r="B10877" s="138" t="s">
        <v>4141</v>
      </c>
      <c r="C10877" s="152">
        <v>5.65</v>
      </c>
      <c r="D10877" s="152">
        <v>12.31</v>
      </c>
      <c r="E10877" s="83">
        <v>117.99</v>
      </c>
      <c r="F10877" s="137">
        <v>0.2</v>
      </c>
      <c r="G10877" s="161">
        <f>TRUNC(F10877*D10877,2)</f>
        <v>2.46</v>
      </c>
    </row>
    <row r="10878" spans="1:7" x14ac:dyDescent="0.2">
      <c r="A10878" s="311" t="s">
        <v>4138</v>
      </c>
      <c r="B10878" s="311"/>
      <c r="C10878" s="311"/>
      <c r="D10878" s="311"/>
      <c r="E10878" s="311"/>
      <c r="F10878" s="311"/>
      <c r="G10878" s="155">
        <f>SUM(G10876:G10877)</f>
        <v>6.22</v>
      </c>
    </row>
    <row r="10879" spans="1:7" x14ac:dyDescent="0.2">
      <c r="G10879" s="144"/>
    </row>
    <row r="10880" spans="1:7" ht="21" x14ac:dyDescent="0.2">
      <c r="A10880" s="175" t="s">
        <v>4118</v>
      </c>
      <c r="B10880" s="174" t="s">
        <v>4130</v>
      </c>
      <c r="C10880" s="171" t="s">
        <v>4129</v>
      </c>
      <c r="D10880" s="171" t="s">
        <v>4128</v>
      </c>
      <c r="E10880" s="171" t="s">
        <v>4116</v>
      </c>
      <c r="F10880" s="173" t="s">
        <v>4127</v>
      </c>
      <c r="G10880" s="144"/>
    </row>
    <row r="10881" spans="1:7" x14ac:dyDescent="0.2">
      <c r="A10881" s="129" t="s">
        <v>4154</v>
      </c>
      <c r="B10881" s="128" t="s">
        <v>4153</v>
      </c>
      <c r="C10881" s="127" t="s">
        <v>3290</v>
      </c>
      <c r="D10881" s="137">
        <v>0.38</v>
      </c>
      <c r="E10881" s="127" t="s">
        <v>4214</v>
      </c>
      <c r="F10881" s="127">
        <f>TRUNC(E10881*D10881,2)</f>
        <v>0.1</v>
      </c>
      <c r="G10881" s="144"/>
    </row>
    <row r="10882" spans="1:7" ht="33.75" x14ac:dyDescent="0.2">
      <c r="A10882" s="139" t="s">
        <v>3672</v>
      </c>
      <c r="B10882" s="138" t="s">
        <v>3671</v>
      </c>
      <c r="C10882" s="137" t="s">
        <v>3287</v>
      </c>
      <c r="D10882" s="137">
        <v>653.34</v>
      </c>
      <c r="E10882" s="137" t="s">
        <v>3616</v>
      </c>
      <c r="F10882" s="127">
        <f>TRUNC(E10882*D10882,2)</f>
        <v>653.34</v>
      </c>
      <c r="G10882" s="144"/>
    </row>
    <row r="10883" spans="1:7" x14ac:dyDescent="0.2">
      <c r="A10883" s="311" t="s">
        <v>4125</v>
      </c>
      <c r="B10883" s="311"/>
      <c r="C10883" s="311"/>
      <c r="D10883" s="311"/>
      <c r="E10883" s="311"/>
      <c r="F10883" s="165">
        <f>SUM(F10881:F10882)</f>
        <v>653.44000000000005</v>
      </c>
      <c r="G10883" s="144"/>
    </row>
    <row r="10884" spans="1:7" x14ac:dyDescent="0.2">
      <c r="G10884" s="144"/>
    </row>
    <row r="10885" spans="1:7" x14ac:dyDescent="0.2">
      <c r="A10885" s="312" t="s">
        <v>4124</v>
      </c>
      <c r="B10885" s="312"/>
      <c r="C10885" s="312"/>
      <c r="D10885" s="312"/>
      <c r="E10885" s="312"/>
      <c r="F10885" s="173">
        <f>F10883+G10878</f>
        <v>659.66000000000008</v>
      </c>
      <c r="G10885" s="144"/>
    </row>
    <row r="10886" spans="1:7" x14ac:dyDescent="0.2">
      <c r="A10886" s="312" t="s">
        <v>4742</v>
      </c>
      <c r="B10886" s="312"/>
      <c r="C10886" s="312"/>
      <c r="D10886" s="312"/>
      <c r="E10886" s="313"/>
      <c r="F10886" s="180">
        <f>TRUNC('compos apresentar'!F10885*bdi!$D$19,2)</f>
        <v>134.16999999999999</v>
      </c>
      <c r="G10886" s="144"/>
    </row>
    <row r="10887" spans="1:7" x14ac:dyDescent="0.2">
      <c r="A10887" s="312" t="s">
        <v>4123</v>
      </c>
      <c r="B10887" s="312"/>
      <c r="C10887" s="312"/>
      <c r="D10887" s="312"/>
      <c r="E10887" s="312"/>
      <c r="F10887" s="179">
        <f>SUM(F10885:F10886)</f>
        <v>793.83</v>
      </c>
      <c r="G10887" s="144"/>
    </row>
    <row r="10888" spans="1:7" x14ac:dyDescent="0.2">
      <c r="A10888" s="178"/>
      <c r="B10888" s="178"/>
      <c r="C10888" s="178"/>
      <c r="D10888" s="178"/>
      <c r="E10888" s="178"/>
      <c r="F10888" s="178"/>
      <c r="G10888" s="144"/>
    </row>
    <row r="10889" spans="1:7" ht="25.15" customHeight="1" x14ac:dyDescent="0.2">
      <c r="A10889" s="314" t="s">
        <v>5235</v>
      </c>
      <c r="B10889" s="314"/>
      <c r="C10889" s="314"/>
      <c r="D10889" s="314"/>
      <c r="E10889" s="314"/>
      <c r="F10889" s="314"/>
      <c r="G10889" s="175" t="s">
        <v>4155</v>
      </c>
    </row>
    <row r="10890" spans="1:7" x14ac:dyDescent="0.2">
      <c r="G10890" s="144"/>
    </row>
    <row r="10891" spans="1:7" ht="21" x14ac:dyDescent="0.2">
      <c r="A10891" s="175" t="s">
        <v>4118</v>
      </c>
      <c r="B10891" s="174" t="s">
        <v>4117</v>
      </c>
      <c r="C10891" s="171" t="s">
        <v>4114</v>
      </c>
      <c r="D10891" s="171" t="s">
        <v>4113</v>
      </c>
      <c r="E10891" s="171" t="s">
        <v>4112</v>
      </c>
      <c r="F10891" s="182" t="s">
        <v>4116</v>
      </c>
      <c r="G10891" s="181" t="s">
        <v>4115</v>
      </c>
    </row>
    <row r="10892" spans="1:7" x14ac:dyDescent="0.2">
      <c r="A10892" s="162">
        <v>11</v>
      </c>
      <c r="B10892" s="128" t="s">
        <v>4146</v>
      </c>
      <c r="C10892" s="152">
        <v>8.56</v>
      </c>
      <c r="D10892" s="152">
        <v>18.649999999999999</v>
      </c>
      <c r="E10892" s="83">
        <v>117.99</v>
      </c>
      <c r="F10892" s="127">
        <v>0.20180000000000001</v>
      </c>
      <c r="G10892" s="161">
        <f>TRUNC(F10892*D10892,2)</f>
        <v>3.76</v>
      </c>
    </row>
    <row r="10893" spans="1:7" x14ac:dyDescent="0.2">
      <c r="A10893" s="149">
        <v>8</v>
      </c>
      <c r="B10893" s="138" t="s">
        <v>4141</v>
      </c>
      <c r="C10893" s="152">
        <v>5.65</v>
      </c>
      <c r="D10893" s="152">
        <v>12.31</v>
      </c>
      <c r="E10893" s="83">
        <v>117.99</v>
      </c>
      <c r="F10893" s="137">
        <v>0.2</v>
      </c>
      <c r="G10893" s="161">
        <f>TRUNC(F10893*D10893,2)</f>
        <v>2.46</v>
      </c>
    </row>
    <row r="10894" spans="1:7" x14ac:dyDescent="0.2">
      <c r="A10894" s="311" t="s">
        <v>4138</v>
      </c>
      <c r="B10894" s="311"/>
      <c r="C10894" s="311"/>
      <c r="D10894" s="311"/>
      <c r="E10894" s="311"/>
      <c r="F10894" s="311"/>
      <c r="G10894" s="155">
        <f>SUM(G10892:G10893)</f>
        <v>6.22</v>
      </c>
    </row>
    <row r="10895" spans="1:7" x14ac:dyDescent="0.2">
      <c r="G10895" s="144"/>
    </row>
    <row r="10896" spans="1:7" ht="21" x14ac:dyDescent="0.2">
      <c r="A10896" s="175" t="s">
        <v>4118</v>
      </c>
      <c r="B10896" s="174" t="s">
        <v>4130</v>
      </c>
      <c r="C10896" s="171" t="s">
        <v>4129</v>
      </c>
      <c r="D10896" s="171" t="s">
        <v>4128</v>
      </c>
      <c r="E10896" s="171" t="s">
        <v>4116</v>
      </c>
      <c r="F10896" s="173" t="s">
        <v>4127</v>
      </c>
      <c r="G10896" s="144"/>
    </row>
    <row r="10897" spans="1:7" x14ac:dyDescent="0.2">
      <c r="A10897" s="129" t="s">
        <v>4154</v>
      </c>
      <c r="B10897" s="128" t="s">
        <v>4153</v>
      </c>
      <c r="C10897" s="127" t="s">
        <v>3290</v>
      </c>
      <c r="D10897" s="137">
        <v>0.38</v>
      </c>
      <c r="E10897" s="127" t="s">
        <v>4214</v>
      </c>
      <c r="F10897" s="127">
        <f>TRUNC(E10897*D10897,2)</f>
        <v>0.1</v>
      </c>
      <c r="G10897" s="144"/>
    </row>
    <row r="10898" spans="1:7" ht="22.5" x14ac:dyDescent="0.2">
      <c r="A10898" s="139" t="s">
        <v>5236</v>
      </c>
      <c r="B10898" s="138" t="s">
        <v>5237</v>
      </c>
      <c r="C10898" s="137" t="s">
        <v>3287</v>
      </c>
      <c r="D10898" s="137">
        <v>121.23</v>
      </c>
      <c r="E10898" s="137" t="s">
        <v>3616</v>
      </c>
      <c r="F10898" s="127">
        <f>TRUNC(E10898*D10898,2)</f>
        <v>121.23</v>
      </c>
      <c r="G10898" s="144"/>
    </row>
    <row r="10899" spans="1:7" x14ac:dyDescent="0.2">
      <c r="A10899" s="311" t="s">
        <v>4125</v>
      </c>
      <c r="B10899" s="311"/>
      <c r="C10899" s="311"/>
      <c r="D10899" s="311"/>
      <c r="E10899" s="311"/>
      <c r="F10899" s="165">
        <f>SUM(F10897:F10898)</f>
        <v>121.33</v>
      </c>
      <c r="G10899" s="144"/>
    </row>
    <row r="10900" spans="1:7" x14ac:dyDescent="0.2">
      <c r="G10900" s="144"/>
    </row>
    <row r="10901" spans="1:7" x14ac:dyDescent="0.2">
      <c r="A10901" s="312" t="s">
        <v>4124</v>
      </c>
      <c r="B10901" s="312"/>
      <c r="C10901" s="312"/>
      <c r="D10901" s="312"/>
      <c r="E10901" s="312"/>
      <c r="F10901" s="173">
        <f>F10899+G10894</f>
        <v>127.55</v>
      </c>
      <c r="G10901" s="144"/>
    </row>
    <row r="10902" spans="1:7" ht="12.75" customHeight="1" x14ac:dyDescent="0.2">
      <c r="A10902" s="312" t="s">
        <v>4742</v>
      </c>
      <c r="B10902" s="312"/>
      <c r="C10902" s="312"/>
      <c r="D10902" s="312"/>
      <c r="E10902" s="313"/>
      <c r="F10902" s="180">
        <f>TRUNC('compos apresentar'!F10901*bdi!$D$19,2)</f>
        <v>25.94</v>
      </c>
      <c r="G10902" s="144"/>
    </row>
    <row r="10903" spans="1:7" ht="12.75" customHeight="1" x14ac:dyDescent="0.2">
      <c r="A10903" s="312" t="s">
        <v>4123</v>
      </c>
      <c r="B10903" s="312"/>
      <c r="C10903" s="312"/>
      <c r="D10903" s="312"/>
      <c r="E10903" s="312"/>
      <c r="F10903" s="179">
        <f>SUM(F10901:F10902)</f>
        <v>153.49</v>
      </c>
      <c r="G10903" s="144"/>
    </row>
    <row r="10904" spans="1:7" x14ac:dyDescent="0.2">
      <c r="G10904" s="144"/>
    </row>
    <row r="10905" spans="1:7" x14ac:dyDescent="0.2">
      <c r="G10905" s="144"/>
    </row>
    <row r="10906" spans="1:7" x14ac:dyDescent="0.2">
      <c r="G10906" s="144"/>
    </row>
    <row r="10907" spans="1:7" ht="37.5" customHeight="1" x14ac:dyDescent="0.2">
      <c r="A10907" s="314" t="s">
        <v>5238</v>
      </c>
      <c r="B10907" s="314"/>
      <c r="C10907" s="314"/>
      <c r="D10907" s="314"/>
      <c r="E10907" s="314"/>
      <c r="F10907" s="314"/>
      <c r="G10907" s="175" t="s">
        <v>4155</v>
      </c>
    </row>
    <row r="10908" spans="1:7" x14ac:dyDescent="0.2">
      <c r="G10908" s="144"/>
    </row>
    <row r="10909" spans="1:7" ht="21" x14ac:dyDescent="0.2">
      <c r="A10909" s="175" t="s">
        <v>4118</v>
      </c>
      <c r="B10909" s="174" t="s">
        <v>4117</v>
      </c>
      <c r="C10909" s="171" t="s">
        <v>4114</v>
      </c>
      <c r="D10909" s="171" t="s">
        <v>4113</v>
      </c>
      <c r="E10909" s="171" t="s">
        <v>4112</v>
      </c>
      <c r="F10909" s="182" t="s">
        <v>4116</v>
      </c>
      <c r="G10909" s="181" t="s">
        <v>4115</v>
      </c>
    </row>
    <row r="10910" spans="1:7" x14ac:dyDescent="0.2">
      <c r="A10910" s="162">
        <v>12</v>
      </c>
      <c r="B10910" s="128" t="s">
        <v>4213</v>
      </c>
      <c r="C10910" s="152">
        <v>8.56</v>
      </c>
      <c r="D10910" s="152">
        <v>18.649999999999999</v>
      </c>
      <c r="E10910" s="83">
        <v>117.99</v>
      </c>
      <c r="F10910" s="127">
        <v>10.481</v>
      </c>
      <c r="G10910" s="161">
        <f>TRUNC(F10910*D10910,2)</f>
        <v>195.47</v>
      </c>
    </row>
    <row r="10911" spans="1:7" x14ac:dyDescent="0.2">
      <c r="A10911" s="149">
        <v>8</v>
      </c>
      <c r="B10911" s="138" t="s">
        <v>4141</v>
      </c>
      <c r="C10911" s="152">
        <v>5.65</v>
      </c>
      <c r="D10911" s="152">
        <v>12.31</v>
      </c>
      <c r="E10911" s="83">
        <v>117.99</v>
      </c>
      <c r="F10911" s="137">
        <v>10.49</v>
      </c>
      <c r="G10911" s="161">
        <f>TRUNC(F10911*D10911,2)</f>
        <v>129.13</v>
      </c>
    </row>
    <row r="10912" spans="1:7" x14ac:dyDescent="0.2">
      <c r="A10912" s="311" t="s">
        <v>4138</v>
      </c>
      <c r="B10912" s="311"/>
      <c r="C10912" s="311"/>
      <c r="D10912" s="311"/>
      <c r="E10912" s="311"/>
      <c r="F10912" s="311"/>
      <c r="G10912" s="155">
        <f>SUM(G10910:G10911)</f>
        <v>324.60000000000002</v>
      </c>
    </row>
    <row r="10913" spans="1:7" x14ac:dyDescent="0.2">
      <c r="G10913" s="144"/>
    </row>
    <row r="10914" spans="1:7" ht="23.25" customHeight="1" x14ac:dyDescent="0.2">
      <c r="A10914" s="175" t="s">
        <v>4118</v>
      </c>
      <c r="B10914" s="174" t="s">
        <v>4130</v>
      </c>
      <c r="C10914" s="171" t="s">
        <v>4129</v>
      </c>
      <c r="D10914" s="171" t="s">
        <v>4128</v>
      </c>
      <c r="E10914" s="171" t="s">
        <v>4116</v>
      </c>
      <c r="F10914" s="173" t="s">
        <v>4127</v>
      </c>
      <c r="G10914" s="144"/>
    </row>
    <row r="10915" spans="1:7" ht="67.5" x14ac:dyDescent="0.2">
      <c r="A10915" s="129">
        <v>5928</v>
      </c>
      <c r="B10915" s="128" t="s">
        <v>4212</v>
      </c>
      <c r="C10915" s="127" t="s">
        <v>3282</v>
      </c>
      <c r="D10915" s="127">
        <v>257.75</v>
      </c>
      <c r="E10915" s="127">
        <v>0.27585999999999999</v>
      </c>
      <c r="F10915" s="127">
        <f>TRUNC(E10915*D10915,2)</f>
        <v>71.099999999999994</v>
      </c>
      <c r="G10915" s="144"/>
    </row>
    <row r="10916" spans="1:7" ht="45" x14ac:dyDescent="0.2">
      <c r="A10916" s="129">
        <v>7620</v>
      </c>
      <c r="B10916" s="128" t="s">
        <v>5239</v>
      </c>
      <c r="C10916" s="127" t="s">
        <v>230</v>
      </c>
      <c r="D10916" s="127">
        <v>26174.28</v>
      </c>
      <c r="E10916" s="127">
        <v>1</v>
      </c>
      <c r="F10916" s="127">
        <f>TRUNC(E10916*D10916,2)</f>
        <v>26174.28</v>
      </c>
      <c r="G10916" s="144"/>
    </row>
    <row r="10917" spans="1:7" x14ac:dyDescent="0.2">
      <c r="A10917" s="311" t="s">
        <v>4125</v>
      </c>
      <c r="B10917" s="311"/>
      <c r="C10917" s="311"/>
      <c r="D10917" s="311"/>
      <c r="E10917" s="311"/>
      <c r="F10917" s="165">
        <f>SUM(F10915:F10916)</f>
        <v>26245.379999999997</v>
      </c>
      <c r="G10917" s="144"/>
    </row>
    <row r="10918" spans="1:7" x14ac:dyDescent="0.2">
      <c r="G10918" s="144"/>
    </row>
    <row r="10919" spans="1:7" x14ac:dyDescent="0.2">
      <c r="A10919" s="312" t="s">
        <v>4124</v>
      </c>
      <c r="B10919" s="312"/>
      <c r="C10919" s="312"/>
      <c r="D10919" s="312"/>
      <c r="E10919" s="312"/>
      <c r="F10919" s="173">
        <f>F10917+G10912</f>
        <v>26569.979999999996</v>
      </c>
      <c r="G10919" s="144"/>
    </row>
    <row r="10920" spans="1:7" ht="12.75" customHeight="1" x14ac:dyDescent="0.2">
      <c r="A10920" s="312" t="s">
        <v>4742</v>
      </c>
      <c r="B10920" s="312"/>
      <c r="C10920" s="312"/>
      <c r="D10920" s="312"/>
      <c r="E10920" s="313"/>
      <c r="F10920" s="180">
        <f>TRUNC('compos apresentar'!F10919*bdi!$D$19,2)</f>
        <v>5404.33</v>
      </c>
      <c r="G10920" s="144"/>
    </row>
    <row r="10921" spans="1:7" x14ac:dyDescent="0.2">
      <c r="A10921" s="312" t="s">
        <v>4123</v>
      </c>
      <c r="B10921" s="312"/>
      <c r="C10921" s="312"/>
      <c r="D10921" s="312"/>
      <c r="E10921" s="312"/>
      <c r="F10921" s="179">
        <f>SUM(F10919:F10920)</f>
        <v>31974.309999999998</v>
      </c>
      <c r="G10921" s="144"/>
    </row>
    <row r="10922" spans="1:7" x14ac:dyDescent="0.2">
      <c r="G10922" s="144"/>
    </row>
    <row r="10923" spans="1:7" x14ac:dyDescent="0.2">
      <c r="G10923" s="144"/>
    </row>
    <row r="10924" spans="1:7" ht="24.6" customHeight="1" x14ac:dyDescent="0.2">
      <c r="A10924" s="314" t="s">
        <v>4211</v>
      </c>
      <c r="B10924" s="314"/>
      <c r="C10924" s="314"/>
      <c r="D10924" s="314"/>
      <c r="E10924" s="314"/>
      <c r="F10924" s="314"/>
      <c r="G10924" s="175" t="s">
        <v>4144</v>
      </c>
    </row>
    <row r="10925" spans="1:7" x14ac:dyDescent="0.2">
      <c r="G10925" s="144"/>
    </row>
    <row r="10926" spans="1:7" ht="21" x14ac:dyDescent="0.2">
      <c r="A10926" s="175" t="s">
        <v>4118</v>
      </c>
      <c r="B10926" s="174" t="s">
        <v>4130</v>
      </c>
      <c r="C10926" s="171" t="s">
        <v>4129</v>
      </c>
      <c r="D10926" s="171" t="s">
        <v>4128</v>
      </c>
      <c r="E10926" s="171" t="s">
        <v>4116</v>
      </c>
      <c r="F10926" s="173" t="s">
        <v>4127</v>
      </c>
      <c r="G10926" s="144"/>
    </row>
    <row r="10927" spans="1:7" x14ac:dyDescent="0.2">
      <c r="A10927" s="129">
        <v>2458</v>
      </c>
      <c r="B10927" s="128" t="s">
        <v>3668</v>
      </c>
      <c r="C10927" s="127" t="s">
        <v>3285</v>
      </c>
      <c r="D10927" s="127">
        <v>1.1499999999999999</v>
      </c>
      <c r="E10927" s="127">
        <v>0.95</v>
      </c>
      <c r="F10927" s="127">
        <f>TRUNC(E10927*D10927,2)</f>
        <v>1.0900000000000001</v>
      </c>
      <c r="G10927" s="144"/>
    </row>
    <row r="10928" spans="1:7" x14ac:dyDescent="0.2">
      <c r="A10928" s="311" t="s">
        <v>4125</v>
      </c>
      <c r="B10928" s="311"/>
      <c r="C10928" s="311"/>
      <c r="D10928" s="311"/>
      <c r="E10928" s="311"/>
      <c r="F10928" s="165">
        <f>F10927</f>
        <v>1.0900000000000001</v>
      </c>
      <c r="G10928" s="144"/>
    </row>
    <row r="10929" spans="1:7" x14ac:dyDescent="0.2">
      <c r="G10929" s="144"/>
    </row>
    <row r="10930" spans="1:7" ht="12.75" customHeight="1" x14ac:dyDescent="0.2">
      <c r="A10930" s="312" t="s">
        <v>4124</v>
      </c>
      <c r="B10930" s="312"/>
      <c r="C10930" s="312"/>
      <c r="D10930" s="312"/>
      <c r="E10930" s="312"/>
      <c r="F10930" s="173">
        <f>F10928</f>
        <v>1.0900000000000001</v>
      </c>
      <c r="G10930" s="144"/>
    </row>
    <row r="10931" spans="1:7" ht="12.75" customHeight="1" x14ac:dyDescent="0.2">
      <c r="A10931" s="312" t="s">
        <v>4742</v>
      </c>
      <c r="B10931" s="312"/>
      <c r="C10931" s="312"/>
      <c r="D10931" s="312"/>
      <c r="E10931" s="313"/>
      <c r="F10931" s="180">
        <f>TRUNC('compos apresentar'!F10930*bdi!$D$19,2)</f>
        <v>0.22</v>
      </c>
      <c r="G10931" s="144"/>
    </row>
    <row r="10932" spans="1:7" x14ac:dyDescent="0.2">
      <c r="A10932" s="312" t="s">
        <v>4123</v>
      </c>
      <c r="B10932" s="312"/>
      <c r="C10932" s="312"/>
      <c r="D10932" s="312"/>
      <c r="E10932" s="312"/>
      <c r="F10932" s="179">
        <f>SUM(F10930:F10931)</f>
        <v>1.31</v>
      </c>
      <c r="G10932" s="144"/>
    </row>
    <row r="10933" spans="1:7" x14ac:dyDescent="0.2">
      <c r="G10933" s="144"/>
    </row>
    <row r="10934" spans="1:7" x14ac:dyDescent="0.2">
      <c r="G10934" s="144"/>
    </row>
    <row r="10935" spans="1:7" ht="21" x14ac:dyDescent="0.2">
      <c r="A10935" s="314" t="s">
        <v>4210</v>
      </c>
      <c r="B10935" s="314"/>
      <c r="C10935" s="314"/>
      <c r="D10935" s="314"/>
      <c r="E10935" s="314"/>
      <c r="F10935" s="314"/>
      <c r="G10935" s="175" t="s">
        <v>4144</v>
      </c>
    </row>
    <row r="10936" spans="1:7" x14ac:dyDescent="0.2">
      <c r="G10936" s="144"/>
    </row>
    <row r="10937" spans="1:7" ht="21" x14ac:dyDescent="0.2">
      <c r="A10937" s="175" t="s">
        <v>4118</v>
      </c>
      <c r="B10937" s="174" t="s">
        <v>4117</v>
      </c>
      <c r="C10937" s="171" t="s">
        <v>4114</v>
      </c>
      <c r="D10937" s="171" t="s">
        <v>4113</v>
      </c>
      <c r="E10937" s="171" t="s">
        <v>4112</v>
      </c>
      <c r="F10937" s="182" t="s">
        <v>4116</v>
      </c>
      <c r="G10937" s="181" t="s">
        <v>4115</v>
      </c>
    </row>
    <row r="10938" spans="1:7" x14ac:dyDescent="0.2">
      <c r="A10938" s="162">
        <v>5</v>
      </c>
      <c r="B10938" s="128" t="s">
        <v>4140</v>
      </c>
      <c r="C10938" s="148">
        <v>5.12</v>
      </c>
      <c r="D10938" s="148">
        <v>11.16</v>
      </c>
      <c r="E10938" s="83">
        <v>117.99</v>
      </c>
      <c r="F10938" s="127">
        <v>0.71799999999999997</v>
      </c>
      <c r="G10938" s="161">
        <f>TRUNC(F10938*D10938,2)</f>
        <v>8.01</v>
      </c>
    </row>
    <row r="10939" spans="1:7" x14ac:dyDescent="0.2">
      <c r="A10939" s="311" t="s">
        <v>4138</v>
      </c>
      <c r="B10939" s="311"/>
      <c r="C10939" s="311"/>
      <c r="D10939" s="311"/>
      <c r="E10939" s="311"/>
      <c r="F10939" s="311"/>
      <c r="G10939" s="155">
        <f>G10938</f>
        <v>8.01</v>
      </c>
    </row>
    <row r="10940" spans="1:7" x14ac:dyDescent="0.2">
      <c r="G10940" s="144"/>
    </row>
    <row r="10941" spans="1:7" ht="19.5" customHeight="1" x14ac:dyDescent="0.2">
      <c r="A10941" s="175" t="s">
        <v>4118</v>
      </c>
      <c r="B10941" s="174" t="s">
        <v>4130</v>
      </c>
      <c r="C10941" s="171" t="s">
        <v>4129</v>
      </c>
      <c r="D10941" s="171" t="s">
        <v>4128</v>
      </c>
      <c r="E10941" s="171" t="s">
        <v>4116</v>
      </c>
      <c r="F10941" s="173" t="s">
        <v>4127</v>
      </c>
      <c r="G10941" s="144"/>
    </row>
    <row r="10942" spans="1:7" ht="22.5" x14ac:dyDescent="0.2">
      <c r="A10942" s="129">
        <v>1220</v>
      </c>
      <c r="B10942" s="128" t="s">
        <v>4028</v>
      </c>
      <c r="C10942" s="127" t="s">
        <v>3561</v>
      </c>
      <c r="D10942" s="127">
        <v>71.430000000000007</v>
      </c>
      <c r="E10942" s="127">
        <v>0.40050000000000002</v>
      </c>
      <c r="F10942" s="127">
        <f>TRUNC(E10942*D10942,2)</f>
        <v>28.6</v>
      </c>
      <c r="G10942" s="144"/>
    </row>
    <row r="10943" spans="1:7" x14ac:dyDescent="0.2">
      <c r="A10943" s="311" t="s">
        <v>4125</v>
      </c>
      <c r="B10943" s="311"/>
      <c r="C10943" s="311"/>
      <c r="D10943" s="311"/>
      <c r="E10943" s="311"/>
      <c r="F10943" s="165">
        <f>F10942</f>
        <v>28.6</v>
      </c>
      <c r="G10943" s="144"/>
    </row>
    <row r="10944" spans="1:7" x14ac:dyDescent="0.2">
      <c r="G10944" s="144"/>
    </row>
    <row r="10945" spans="1:7" x14ac:dyDescent="0.2">
      <c r="A10945" s="312" t="s">
        <v>4124</v>
      </c>
      <c r="B10945" s="312"/>
      <c r="C10945" s="312"/>
      <c r="D10945" s="312"/>
      <c r="E10945" s="312"/>
      <c r="F10945" s="173">
        <f>F10943+G10939</f>
        <v>36.61</v>
      </c>
      <c r="G10945" s="144"/>
    </row>
    <row r="10946" spans="1:7" ht="12.75" customHeight="1" x14ac:dyDescent="0.2">
      <c r="A10946" s="312" t="s">
        <v>4742</v>
      </c>
      <c r="B10946" s="312"/>
      <c r="C10946" s="312"/>
      <c r="D10946" s="312"/>
      <c r="E10946" s="313"/>
      <c r="F10946" s="180">
        <f>TRUNC('compos apresentar'!F10945*bdi!$D$19,2)</f>
        <v>7.44</v>
      </c>
      <c r="G10946" s="144"/>
    </row>
    <row r="10947" spans="1:7" x14ac:dyDescent="0.2">
      <c r="A10947" s="312" t="s">
        <v>4123</v>
      </c>
      <c r="B10947" s="312"/>
      <c r="C10947" s="312"/>
      <c r="D10947" s="312"/>
      <c r="E10947" s="312"/>
      <c r="F10947" s="179">
        <f>SUM(F10945:F10946)</f>
        <v>44.05</v>
      </c>
      <c r="G10947" s="144"/>
    </row>
    <row r="10948" spans="1:7" x14ac:dyDescent="0.2">
      <c r="G10948" s="144"/>
    </row>
    <row r="10949" spans="1:7" x14ac:dyDescent="0.2">
      <c r="G10949" s="144"/>
    </row>
    <row r="10950" spans="1:7" ht="21" x14ac:dyDescent="0.2">
      <c r="A10950" s="314" t="s">
        <v>4209</v>
      </c>
      <c r="B10950" s="314"/>
      <c r="C10950" s="314"/>
      <c r="D10950" s="314"/>
      <c r="E10950" s="314"/>
      <c r="F10950" s="314"/>
      <c r="G10950" s="175" t="s">
        <v>4208</v>
      </c>
    </row>
    <row r="10951" spans="1:7" x14ac:dyDescent="0.2">
      <c r="G10951" s="144"/>
    </row>
    <row r="10952" spans="1:7" ht="21" x14ac:dyDescent="0.2">
      <c r="A10952" s="175" t="s">
        <v>4118</v>
      </c>
      <c r="B10952" s="174" t="s">
        <v>4130</v>
      </c>
      <c r="C10952" s="171" t="s">
        <v>4129</v>
      </c>
      <c r="D10952" s="171" t="s">
        <v>4128</v>
      </c>
      <c r="E10952" s="171" t="s">
        <v>4116</v>
      </c>
      <c r="F10952" s="173" t="s">
        <v>4127</v>
      </c>
      <c r="G10952" s="144"/>
    </row>
    <row r="10953" spans="1:7" ht="22.5" x14ac:dyDescent="0.2">
      <c r="A10953" s="129">
        <v>2409</v>
      </c>
      <c r="B10953" s="128" t="s">
        <v>3667</v>
      </c>
      <c r="C10953" s="127" t="s">
        <v>3666</v>
      </c>
      <c r="D10953" s="127">
        <v>2.15</v>
      </c>
      <c r="E10953" s="127">
        <v>0.97</v>
      </c>
      <c r="F10953" s="127">
        <f>TRUNC(E10953*D10953,2)</f>
        <v>2.08</v>
      </c>
      <c r="G10953" s="144"/>
    </row>
    <row r="10954" spans="1:7" x14ac:dyDescent="0.2">
      <c r="A10954" s="311" t="s">
        <v>4125</v>
      </c>
      <c r="B10954" s="311"/>
      <c r="C10954" s="311"/>
      <c r="D10954" s="311"/>
      <c r="E10954" s="311"/>
      <c r="F10954" s="165">
        <f>F10953</f>
        <v>2.08</v>
      </c>
      <c r="G10954" s="144"/>
    </row>
    <row r="10955" spans="1:7" x14ac:dyDescent="0.2">
      <c r="G10955" s="144"/>
    </row>
    <row r="10956" spans="1:7" x14ac:dyDescent="0.2">
      <c r="A10956" s="312" t="s">
        <v>4124</v>
      </c>
      <c r="B10956" s="312"/>
      <c r="C10956" s="312"/>
      <c r="D10956" s="312"/>
      <c r="E10956" s="312"/>
      <c r="F10956" s="173">
        <f>F10954</f>
        <v>2.08</v>
      </c>
      <c r="G10956" s="144"/>
    </row>
    <row r="10957" spans="1:7" ht="12.75" customHeight="1" x14ac:dyDescent="0.2">
      <c r="A10957" s="312" t="s">
        <v>4742</v>
      </c>
      <c r="B10957" s="312"/>
      <c r="C10957" s="312"/>
      <c r="D10957" s="312"/>
      <c r="E10957" s="313"/>
      <c r="F10957" s="180">
        <f>TRUNC('compos apresentar'!F10956*bdi!$D$19,2)</f>
        <v>0.42</v>
      </c>
      <c r="G10957" s="144"/>
    </row>
    <row r="10958" spans="1:7" x14ac:dyDescent="0.2">
      <c r="A10958" s="312" t="s">
        <v>4123</v>
      </c>
      <c r="B10958" s="312"/>
      <c r="C10958" s="312"/>
      <c r="D10958" s="312"/>
      <c r="E10958" s="312"/>
      <c r="F10958" s="179">
        <f>SUM(F10956:F10957)</f>
        <v>2.5</v>
      </c>
      <c r="G10958" s="144"/>
    </row>
    <row r="10959" spans="1:7" x14ac:dyDescent="0.2">
      <c r="A10959" s="178"/>
      <c r="B10959" s="178"/>
      <c r="C10959" s="178"/>
      <c r="D10959" s="178"/>
      <c r="E10959" s="178"/>
      <c r="F10959" s="178"/>
      <c r="G10959" s="144"/>
    </row>
    <row r="10960" spans="1:7" ht="21" x14ac:dyDescent="0.2">
      <c r="A10960" s="317" t="s">
        <v>5240</v>
      </c>
      <c r="B10960" s="317"/>
      <c r="C10960" s="317"/>
      <c r="D10960" s="317"/>
      <c r="E10960" s="317"/>
      <c r="F10960" s="317"/>
      <c r="G10960" s="194" t="s">
        <v>4196</v>
      </c>
    </row>
    <row r="10961" spans="1:7" x14ac:dyDescent="0.2">
      <c r="G10961" s="144"/>
    </row>
    <row r="10962" spans="1:7" ht="21" x14ac:dyDescent="0.2">
      <c r="A10962" s="175" t="s">
        <v>4118</v>
      </c>
      <c r="B10962" s="174" t="s">
        <v>4117</v>
      </c>
      <c r="C10962" s="171" t="s">
        <v>4114</v>
      </c>
      <c r="D10962" s="171" t="s">
        <v>4113</v>
      </c>
      <c r="E10962" s="171" t="s">
        <v>4112</v>
      </c>
      <c r="F10962" s="182" t="s">
        <v>4116</v>
      </c>
      <c r="G10962" s="181" t="s">
        <v>4115</v>
      </c>
    </row>
    <row r="10963" spans="1:7" x14ac:dyDescent="0.2">
      <c r="A10963" s="162">
        <v>8</v>
      </c>
      <c r="B10963" s="128" t="s">
        <v>4141</v>
      </c>
      <c r="C10963" s="152">
        <v>5.65</v>
      </c>
      <c r="D10963" s="152">
        <v>12.31</v>
      </c>
      <c r="E10963" s="83">
        <v>117.99</v>
      </c>
      <c r="F10963" s="130">
        <v>1.87</v>
      </c>
      <c r="G10963" s="161">
        <f>TRUNC(F10963*D10963,2)</f>
        <v>23.01</v>
      </c>
    </row>
    <row r="10964" spans="1:7" x14ac:dyDescent="0.2">
      <c r="A10964" s="149">
        <v>11</v>
      </c>
      <c r="B10964" s="138" t="s">
        <v>3788</v>
      </c>
      <c r="C10964" s="152">
        <v>8.56</v>
      </c>
      <c r="D10964" s="152">
        <v>18.649999999999999</v>
      </c>
      <c r="E10964" s="83">
        <v>117.99</v>
      </c>
      <c r="F10964" s="133">
        <v>4.9974999999999996</v>
      </c>
      <c r="G10964" s="161">
        <f>TRUNC(F10964*D10964,2)</f>
        <v>93.2</v>
      </c>
    </row>
    <row r="10965" spans="1:7" x14ac:dyDescent="0.2">
      <c r="A10965" s="311" t="s">
        <v>4138</v>
      </c>
      <c r="B10965" s="311"/>
      <c r="C10965" s="311"/>
      <c r="D10965" s="311"/>
      <c r="E10965" s="311"/>
      <c r="F10965" s="311"/>
      <c r="G10965" s="155">
        <f>SUM(G10963:G10964)</f>
        <v>116.21000000000001</v>
      </c>
    </row>
    <row r="10966" spans="1:7" x14ac:dyDescent="0.2">
      <c r="G10966" s="144"/>
    </row>
    <row r="10967" spans="1:7" ht="21" x14ac:dyDescent="0.2">
      <c r="A10967" s="175" t="s">
        <v>4118</v>
      </c>
      <c r="B10967" s="174" t="s">
        <v>4130</v>
      </c>
      <c r="C10967" s="171" t="s">
        <v>4129</v>
      </c>
      <c r="D10967" s="171" t="s">
        <v>4128</v>
      </c>
      <c r="E10967" s="171" t="s">
        <v>4116</v>
      </c>
      <c r="F10967" s="173" t="s">
        <v>4127</v>
      </c>
      <c r="G10967" s="144"/>
    </row>
    <row r="10968" spans="1:7" x14ac:dyDescent="0.2">
      <c r="A10968" s="132">
        <v>2955</v>
      </c>
      <c r="B10968" s="128" t="s">
        <v>3331</v>
      </c>
      <c r="C10968" s="127" t="s">
        <v>3307</v>
      </c>
      <c r="D10968" s="130">
        <v>1257.58</v>
      </c>
      <c r="E10968" s="132">
        <v>1</v>
      </c>
      <c r="F10968" s="127">
        <f>TRUNC(E10968*D10968,2)</f>
        <v>1257.58</v>
      </c>
      <c r="G10968" s="144"/>
    </row>
    <row r="10969" spans="1:7" ht="67.5" x14ac:dyDescent="0.2">
      <c r="A10969" s="132">
        <v>2788</v>
      </c>
      <c r="B10969" s="128" t="s">
        <v>3397</v>
      </c>
      <c r="C10969" s="127" t="s">
        <v>3307</v>
      </c>
      <c r="D10969" s="130">
        <v>2.41</v>
      </c>
      <c r="E10969" s="132">
        <v>5.5100000000000003E-2</v>
      </c>
      <c r="F10969" s="127">
        <f t="shared" ref="F10969:F10982" si="99">TRUNC(E10969*D10969,2)</f>
        <v>0.13</v>
      </c>
      <c r="G10969" s="144"/>
    </row>
    <row r="10970" spans="1:7" x14ac:dyDescent="0.2">
      <c r="A10970" s="132">
        <v>2212</v>
      </c>
      <c r="B10970" s="128" t="s">
        <v>3398</v>
      </c>
      <c r="C10970" s="127" t="s">
        <v>3348</v>
      </c>
      <c r="D10970" s="130">
        <v>34.67</v>
      </c>
      <c r="E10970" s="132">
        <v>0.88590000000000002</v>
      </c>
      <c r="F10970" s="127">
        <f t="shared" si="99"/>
        <v>30.71</v>
      </c>
      <c r="G10970" s="144"/>
    </row>
    <row r="10971" spans="1:7" x14ac:dyDescent="0.2">
      <c r="A10971" s="132">
        <v>1970</v>
      </c>
      <c r="B10971" s="128" t="s">
        <v>3395</v>
      </c>
      <c r="C10971" s="127" t="s">
        <v>3348</v>
      </c>
      <c r="D10971" s="130">
        <v>18.05</v>
      </c>
      <c r="E10971" s="132">
        <v>0.49259999999999998</v>
      </c>
      <c r="F10971" s="127">
        <f t="shared" si="99"/>
        <v>8.89</v>
      </c>
      <c r="G10971" s="144"/>
    </row>
    <row r="10972" spans="1:7" x14ac:dyDescent="0.2">
      <c r="A10972" s="132">
        <v>2055</v>
      </c>
      <c r="B10972" s="128" t="s">
        <v>3392</v>
      </c>
      <c r="C10972" s="127" t="s">
        <v>3348</v>
      </c>
      <c r="D10972" s="130">
        <v>29.82</v>
      </c>
      <c r="E10972" s="132">
        <v>0.75090000000000001</v>
      </c>
      <c r="F10972" s="127">
        <f t="shared" si="99"/>
        <v>22.39</v>
      </c>
      <c r="G10972" s="144"/>
    </row>
    <row r="10973" spans="1:7" x14ac:dyDescent="0.2">
      <c r="A10973" s="132" t="s">
        <v>3321</v>
      </c>
      <c r="B10973" s="128" t="s">
        <v>3320</v>
      </c>
      <c r="C10973" s="127" t="s">
        <v>3384</v>
      </c>
      <c r="D10973" s="130">
        <v>60.8</v>
      </c>
      <c r="E10973" s="132">
        <v>20.280799999999999</v>
      </c>
      <c r="F10973" s="127">
        <f t="shared" si="99"/>
        <v>1233.07</v>
      </c>
      <c r="G10973" s="144"/>
    </row>
    <row r="10974" spans="1:7" x14ac:dyDescent="0.2">
      <c r="A10974" s="132" t="s">
        <v>3662</v>
      </c>
      <c r="B10974" s="128" t="s">
        <v>3661</v>
      </c>
      <c r="C10974" s="127" t="s">
        <v>3384</v>
      </c>
      <c r="D10974" s="130">
        <v>134.80000000000001</v>
      </c>
      <c r="E10974" s="132">
        <v>14.463200000000001</v>
      </c>
      <c r="F10974" s="127">
        <f t="shared" si="99"/>
        <v>1949.63</v>
      </c>
      <c r="G10974" s="144"/>
    </row>
    <row r="10975" spans="1:7" x14ac:dyDescent="0.2">
      <c r="A10975" s="132">
        <v>2467</v>
      </c>
      <c r="B10975" s="128" t="s">
        <v>3396</v>
      </c>
      <c r="C10975" s="127" t="s">
        <v>3348</v>
      </c>
      <c r="D10975" s="130">
        <v>41.22</v>
      </c>
      <c r="E10975" s="132">
        <v>0.38169999999999998</v>
      </c>
      <c r="F10975" s="127">
        <f t="shared" si="99"/>
        <v>15.73</v>
      </c>
      <c r="G10975" s="144"/>
    </row>
    <row r="10976" spans="1:7" ht="22.5" x14ac:dyDescent="0.2">
      <c r="A10976" s="132">
        <v>1264</v>
      </c>
      <c r="B10976" s="128" t="s">
        <v>3329</v>
      </c>
      <c r="C10976" s="127" t="s">
        <v>3307</v>
      </c>
      <c r="D10976" s="130">
        <v>13.34</v>
      </c>
      <c r="E10976" s="132">
        <v>0.28499999999999998</v>
      </c>
      <c r="F10976" s="127">
        <f t="shared" si="99"/>
        <v>3.8</v>
      </c>
      <c r="G10976" s="144"/>
    </row>
    <row r="10977" spans="1:7" x14ac:dyDescent="0.2">
      <c r="A10977" s="132">
        <v>2246</v>
      </c>
      <c r="B10977" s="128" t="s">
        <v>3322</v>
      </c>
      <c r="C10977" s="127" t="s">
        <v>3356</v>
      </c>
      <c r="D10977" s="130">
        <v>21.66</v>
      </c>
      <c r="E10977" s="132">
        <v>0.28560000000000002</v>
      </c>
      <c r="F10977" s="127">
        <f t="shared" si="99"/>
        <v>6.18</v>
      </c>
      <c r="G10977" s="144"/>
    </row>
    <row r="10978" spans="1:7" x14ac:dyDescent="0.2">
      <c r="A10978" s="132">
        <v>2417</v>
      </c>
      <c r="B10978" s="128" t="s">
        <v>3324</v>
      </c>
      <c r="C10978" s="127" t="s">
        <v>3356</v>
      </c>
      <c r="D10978" s="130">
        <v>28.06</v>
      </c>
      <c r="E10978" s="132">
        <v>0.4</v>
      </c>
      <c r="F10978" s="127">
        <f t="shared" si="99"/>
        <v>11.22</v>
      </c>
      <c r="G10978" s="144"/>
    </row>
    <row r="10979" spans="1:7" x14ac:dyDescent="0.2">
      <c r="A10979" s="132">
        <v>1672</v>
      </c>
      <c r="B10979" s="128" t="s">
        <v>3325</v>
      </c>
      <c r="C10979" s="127" t="s">
        <v>3307</v>
      </c>
      <c r="D10979" s="130">
        <v>2.3199999999999998</v>
      </c>
      <c r="E10979" s="132">
        <v>1.24</v>
      </c>
      <c r="F10979" s="127">
        <f t="shared" si="99"/>
        <v>2.87</v>
      </c>
      <c r="G10979" s="144"/>
    </row>
    <row r="10980" spans="1:7" x14ac:dyDescent="0.2">
      <c r="A10980" s="132">
        <v>2436</v>
      </c>
      <c r="B10980" s="128" t="s">
        <v>5201</v>
      </c>
      <c r="C10980" s="127" t="s">
        <v>3356</v>
      </c>
      <c r="D10980" s="130">
        <v>7.59</v>
      </c>
      <c r="E10980" s="132">
        <v>2.0840000000000001</v>
      </c>
      <c r="F10980" s="127">
        <f t="shared" si="99"/>
        <v>15.81</v>
      </c>
      <c r="G10980" s="144"/>
    </row>
    <row r="10981" spans="1:7" x14ac:dyDescent="0.2">
      <c r="A10981" s="132">
        <v>1334</v>
      </c>
      <c r="B10981" s="128" t="s">
        <v>3330</v>
      </c>
      <c r="C10981" s="127" t="s">
        <v>3307</v>
      </c>
      <c r="D10981" s="130">
        <v>10.44</v>
      </c>
      <c r="E10981" s="132">
        <v>1.4348000000000001</v>
      </c>
      <c r="F10981" s="127">
        <f t="shared" si="99"/>
        <v>14.97</v>
      </c>
      <c r="G10981" s="144"/>
    </row>
    <row r="10982" spans="1:7" ht="22.5" x14ac:dyDescent="0.2">
      <c r="A10982" s="132">
        <v>2073</v>
      </c>
      <c r="B10982" s="128" t="s">
        <v>3391</v>
      </c>
      <c r="C10982" s="127" t="s">
        <v>3348</v>
      </c>
      <c r="D10982" s="130">
        <v>21.58</v>
      </c>
      <c r="E10982" s="132">
        <v>3.7900000000000003E-2</v>
      </c>
      <c r="F10982" s="127">
        <f t="shared" si="99"/>
        <v>0.81</v>
      </c>
      <c r="G10982" s="144"/>
    </row>
    <row r="10983" spans="1:7" x14ac:dyDescent="0.2">
      <c r="A10983" s="311" t="s">
        <v>4125</v>
      </c>
      <c r="B10983" s="311"/>
      <c r="C10983" s="311"/>
      <c r="D10983" s="311"/>
      <c r="E10983" s="311"/>
      <c r="F10983" s="165">
        <f>SUM(F10968:F10982)</f>
        <v>4573.7900000000018</v>
      </c>
      <c r="G10983" s="144"/>
    </row>
    <row r="10984" spans="1:7" x14ac:dyDescent="0.2">
      <c r="G10984" s="144"/>
    </row>
    <row r="10985" spans="1:7" x14ac:dyDescent="0.2">
      <c r="A10985" s="312" t="s">
        <v>4124</v>
      </c>
      <c r="B10985" s="312"/>
      <c r="C10985" s="312"/>
      <c r="D10985" s="312"/>
      <c r="E10985" s="312"/>
      <c r="F10985" s="173">
        <f>F10983+G10965</f>
        <v>4690.0000000000018</v>
      </c>
      <c r="G10985" s="144"/>
    </row>
    <row r="10986" spans="1:7" x14ac:dyDescent="0.2">
      <c r="A10986" s="312" t="s">
        <v>4742</v>
      </c>
      <c r="B10986" s="312"/>
      <c r="C10986" s="312"/>
      <c r="D10986" s="312"/>
      <c r="E10986" s="313"/>
      <c r="F10986" s="180">
        <f>TRUNC('compos apresentar'!F10985*bdi!$D$19,2)</f>
        <v>953.94</v>
      </c>
      <c r="G10986" s="144"/>
    </row>
    <row r="10987" spans="1:7" x14ac:dyDescent="0.2">
      <c r="A10987" s="312" t="s">
        <v>4123</v>
      </c>
      <c r="B10987" s="312"/>
      <c r="C10987" s="312"/>
      <c r="D10987" s="312"/>
      <c r="E10987" s="312"/>
      <c r="F10987" s="179">
        <f>SUM(F10985:F10986)</f>
        <v>5643.9400000000023</v>
      </c>
      <c r="G10987" s="144"/>
    </row>
    <row r="10988" spans="1:7" x14ac:dyDescent="0.2">
      <c r="A10988" s="178"/>
      <c r="B10988" s="178"/>
      <c r="C10988" s="178"/>
      <c r="D10988" s="178"/>
      <c r="E10988" s="178"/>
      <c r="F10988" s="178"/>
      <c r="G10988" s="144"/>
    </row>
    <row r="10989" spans="1:7" x14ac:dyDescent="0.2">
      <c r="A10989" s="178"/>
      <c r="B10989" s="178"/>
      <c r="C10989" s="178"/>
      <c r="D10989" s="178"/>
      <c r="E10989" s="178"/>
      <c r="F10989" s="178"/>
      <c r="G10989" s="144"/>
    </row>
    <row r="10990" spans="1:7" ht="21" x14ac:dyDescent="0.2">
      <c r="A10990" s="317" t="s">
        <v>5241</v>
      </c>
      <c r="B10990" s="317"/>
      <c r="C10990" s="317"/>
      <c r="D10990" s="317"/>
      <c r="E10990" s="317"/>
      <c r="F10990" s="317"/>
      <c r="G10990" s="194" t="s">
        <v>4196</v>
      </c>
    </row>
    <row r="10991" spans="1:7" x14ac:dyDescent="0.2">
      <c r="G10991" s="144"/>
    </row>
    <row r="10992" spans="1:7" ht="21" x14ac:dyDescent="0.2">
      <c r="A10992" s="175" t="s">
        <v>4118</v>
      </c>
      <c r="B10992" s="174" t="s">
        <v>4117</v>
      </c>
      <c r="C10992" s="171" t="s">
        <v>4114</v>
      </c>
      <c r="D10992" s="171" t="s">
        <v>4113</v>
      </c>
      <c r="E10992" s="171" t="s">
        <v>4112</v>
      </c>
      <c r="F10992" s="182" t="s">
        <v>4116</v>
      </c>
      <c r="G10992" s="181" t="s">
        <v>4115</v>
      </c>
    </row>
    <row r="10993" spans="1:7" x14ac:dyDescent="0.2">
      <c r="A10993" s="162">
        <v>8</v>
      </c>
      <c r="B10993" s="128" t="s">
        <v>4141</v>
      </c>
      <c r="C10993" s="152">
        <v>5.65</v>
      </c>
      <c r="D10993" s="152">
        <v>12.31</v>
      </c>
      <c r="E10993" s="83">
        <v>117.99</v>
      </c>
      <c r="F10993" s="130">
        <v>0.30449999999999999</v>
      </c>
      <c r="G10993" s="161">
        <f>TRUNC(F10993*D10993,2)</f>
        <v>3.74</v>
      </c>
    </row>
    <row r="10994" spans="1:7" x14ac:dyDescent="0.2">
      <c r="A10994" s="149">
        <v>11</v>
      </c>
      <c r="B10994" s="138" t="s">
        <v>4146</v>
      </c>
      <c r="C10994" s="152">
        <v>8.56</v>
      </c>
      <c r="D10994" s="152">
        <v>18.649999999999999</v>
      </c>
      <c r="E10994" s="83">
        <v>117.99</v>
      </c>
      <c r="F10994" s="133">
        <v>0.3</v>
      </c>
      <c r="G10994" s="161">
        <f>TRUNC(F10994*D10994,2)</f>
        <v>5.59</v>
      </c>
    </row>
    <row r="10995" spans="1:7" x14ac:dyDescent="0.2">
      <c r="A10995" s="311" t="s">
        <v>4138</v>
      </c>
      <c r="B10995" s="311"/>
      <c r="C10995" s="311"/>
      <c r="D10995" s="311"/>
      <c r="E10995" s="311"/>
      <c r="F10995" s="311"/>
      <c r="G10995" s="155">
        <f>SUM(G10993:G10994)</f>
        <v>9.33</v>
      </c>
    </row>
    <row r="10996" spans="1:7" x14ac:dyDescent="0.2">
      <c r="G10996" s="144"/>
    </row>
    <row r="10997" spans="1:7" ht="21" x14ac:dyDescent="0.2">
      <c r="A10997" s="175" t="s">
        <v>4118</v>
      </c>
      <c r="B10997" s="174" t="s">
        <v>4130</v>
      </c>
      <c r="C10997" s="171" t="s">
        <v>4129</v>
      </c>
      <c r="D10997" s="171" t="s">
        <v>4128</v>
      </c>
      <c r="E10997" s="171" t="s">
        <v>4116</v>
      </c>
      <c r="F10997" s="173" t="s">
        <v>4127</v>
      </c>
      <c r="G10997" s="144"/>
    </row>
    <row r="10998" spans="1:7" x14ac:dyDescent="0.2">
      <c r="A10998" s="132">
        <v>3481</v>
      </c>
      <c r="B10998" s="128" t="s">
        <v>2505</v>
      </c>
      <c r="C10998" s="127" t="s">
        <v>255</v>
      </c>
      <c r="D10998" s="130">
        <v>8.07</v>
      </c>
      <c r="E10998" s="130">
        <v>1</v>
      </c>
      <c r="F10998" s="127">
        <f>TRUNC(E10998*D10998,2)</f>
        <v>8.07</v>
      </c>
      <c r="G10998" s="144"/>
    </row>
    <row r="10999" spans="1:7" x14ac:dyDescent="0.2">
      <c r="A10999" s="311" t="s">
        <v>4125</v>
      </c>
      <c r="B10999" s="311"/>
      <c r="C10999" s="311"/>
      <c r="D10999" s="311"/>
      <c r="E10999" s="311"/>
      <c r="F10999" s="165">
        <f>F10998</f>
        <v>8.07</v>
      </c>
      <c r="G10999" s="144"/>
    </row>
    <row r="11000" spans="1:7" x14ac:dyDescent="0.2">
      <c r="G11000" s="144"/>
    </row>
    <row r="11001" spans="1:7" x14ac:dyDescent="0.2">
      <c r="A11001" s="312" t="s">
        <v>4124</v>
      </c>
      <c r="B11001" s="312"/>
      <c r="C11001" s="312"/>
      <c r="D11001" s="312"/>
      <c r="E11001" s="312"/>
      <c r="F11001" s="173">
        <f>F10999+G10995</f>
        <v>17.399999999999999</v>
      </c>
      <c r="G11001" s="144"/>
    </row>
    <row r="11002" spans="1:7" x14ac:dyDescent="0.2">
      <c r="A11002" s="312" t="s">
        <v>4742</v>
      </c>
      <c r="B11002" s="312"/>
      <c r="C11002" s="312"/>
      <c r="D11002" s="312"/>
      <c r="E11002" s="313"/>
      <c r="F11002" s="180">
        <f>TRUNC('compos apresentar'!F11001*bdi!$D$19,2)</f>
        <v>3.53</v>
      </c>
      <c r="G11002" s="144"/>
    </row>
    <row r="11003" spans="1:7" x14ac:dyDescent="0.2">
      <c r="A11003" s="312" t="s">
        <v>4123</v>
      </c>
      <c r="B11003" s="312"/>
      <c r="C11003" s="312"/>
      <c r="D11003" s="312"/>
      <c r="E11003" s="312"/>
      <c r="F11003" s="179">
        <f>SUM(F11001:F11002)</f>
        <v>20.93</v>
      </c>
      <c r="G11003" s="144"/>
    </row>
    <row r="11004" spans="1:7" x14ac:dyDescent="0.2">
      <c r="A11004" s="178"/>
      <c r="B11004" s="178"/>
      <c r="C11004" s="178"/>
      <c r="D11004" s="178"/>
      <c r="E11004" s="178"/>
      <c r="F11004" s="178"/>
      <c r="G11004" s="144"/>
    </row>
    <row r="11005" spans="1:7" x14ac:dyDescent="0.2">
      <c r="G11005" s="144"/>
    </row>
    <row r="11006" spans="1:7" ht="37.15" customHeight="1" x14ac:dyDescent="0.2">
      <c r="A11006" s="317" t="s">
        <v>4207</v>
      </c>
      <c r="B11006" s="317"/>
      <c r="C11006" s="317"/>
      <c r="D11006" s="317"/>
      <c r="E11006" s="317"/>
      <c r="F11006" s="317"/>
      <c r="G11006" s="194" t="s">
        <v>4196</v>
      </c>
    </row>
    <row r="11007" spans="1:7" x14ac:dyDescent="0.2">
      <c r="G11007" s="144"/>
    </row>
    <row r="11008" spans="1:7" ht="21" x14ac:dyDescent="0.2">
      <c r="A11008" s="175" t="s">
        <v>4118</v>
      </c>
      <c r="B11008" s="174" t="s">
        <v>4117</v>
      </c>
      <c r="C11008" s="171" t="s">
        <v>4114</v>
      </c>
      <c r="D11008" s="171" t="s">
        <v>4113</v>
      </c>
      <c r="E11008" s="171" t="s">
        <v>4112</v>
      </c>
      <c r="F11008" s="182" t="s">
        <v>4116</v>
      </c>
      <c r="G11008" s="181" t="s">
        <v>4115</v>
      </c>
    </row>
    <row r="11009" spans="1:7" x14ac:dyDescent="0.2">
      <c r="A11009" s="162">
        <v>8</v>
      </c>
      <c r="B11009" s="128" t="s">
        <v>4141</v>
      </c>
      <c r="C11009" s="152">
        <v>5.65</v>
      </c>
      <c r="D11009" s="152">
        <v>12.31</v>
      </c>
      <c r="E11009" s="83">
        <v>117.99</v>
      </c>
      <c r="F11009" s="130">
        <v>0.28000000000000003</v>
      </c>
      <c r="G11009" s="161">
        <f>TRUNC(F11009*D11009,2)</f>
        <v>3.44</v>
      </c>
    </row>
    <row r="11010" spans="1:7" x14ac:dyDescent="0.2">
      <c r="A11010" s="149">
        <v>11</v>
      </c>
      <c r="B11010" s="138" t="s">
        <v>4146</v>
      </c>
      <c r="C11010" s="152">
        <v>8.56</v>
      </c>
      <c r="D11010" s="152">
        <v>18.649999999999999</v>
      </c>
      <c r="E11010" s="83">
        <v>117.99</v>
      </c>
      <c r="F11010" s="133">
        <v>0.31</v>
      </c>
      <c r="G11010" s="161">
        <f>TRUNC(F11010*D11010,2)</f>
        <v>5.78</v>
      </c>
    </row>
    <row r="11011" spans="1:7" x14ac:dyDescent="0.2">
      <c r="A11011" s="311" t="s">
        <v>4138</v>
      </c>
      <c r="B11011" s="311"/>
      <c r="C11011" s="311"/>
      <c r="D11011" s="311"/>
      <c r="E11011" s="311"/>
      <c r="F11011" s="311"/>
      <c r="G11011" s="155">
        <f>SUM(G11009:G11010)</f>
        <v>9.2200000000000006</v>
      </c>
    </row>
    <row r="11012" spans="1:7" x14ac:dyDescent="0.2">
      <c r="G11012" s="144"/>
    </row>
    <row r="11013" spans="1:7" ht="21" x14ac:dyDescent="0.2">
      <c r="A11013" s="175" t="s">
        <v>4118</v>
      </c>
      <c r="B11013" s="174" t="s">
        <v>4130</v>
      </c>
      <c r="C11013" s="171" t="s">
        <v>4129</v>
      </c>
      <c r="D11013" s="171" t="s">
        <v>4128</v>
      </c>
      <c r="E11013" s="171" t="s">
        <v>4116</v>
      </c>
      <c r="F11013" s="173" t="s">
        <v>4127</v>
      </c>
      <c r="G11013" s="144"/>
    </row>
    <row r="11014" spans="1:7" ht="33.75" x14ac:dyDescent="0.2">
      <c r="A11014" s="132">
        <v>7700</v>
      </c>
      <c r="B11014" s="128" t="s">
        <v>3665</v>
      </c>
      <c r="C11014" s="127" t="s">
        <v>255</v>
      </c>
      <c r="D11014" s="130">
        <v>24.22</v>
      </c>
      <c r="E11014" s="130">
        <v>1.0342</v>
      </c>
      <c r="F11014" s="127">
        <f>TRUNC(E11014*D11014,2)</f>
        <v>25.04</v>
      </c>
      <c r="G11014" s="144"/>
    </row>
    <row r="11015" spans="1:7" x14ac:dyDescent="0.2">
      <c r="A11015" s="311" t="s">
        <v>4125</v>
      </c>
      <c r="B11015" s="311"/>
      <c r="C11015" s="311"/>
      <c r="D11015" s="311"/>
      <c r="E11015" s="311"/>
      <c r="F11015" s="165">
        <f>F11014</f>
        <v>25.04</v>
      </c>
      <c r="G11015" s="144"/>
    </row>
    <row r="11016" spans="1:7" x14ac:dyDescent="0.2">
      <c r="G11016" s="144"/>
    </row>
    <row r="11017" spans="1:7" x14ac:dyDescent="0.2">
      <c r="A11017" s="312" t="s">
        <v>4124</v>
      </c>
      <c r="B11017" s="312"/>
      <c r="C11017" s="312"/>
      <c r="D11017" s="312"/>
      <c r="E11017" s="312"/>
      <c r="F11017" s="173">
        <f>F11015+G11011</f>
        <v>34.26</v>
      </c>
      <c r="G11017" s="144"/>
    </row>
    <row r="11018" spans="1:7" ht="12.75" customHeight="1" x14ac:dyDescent="0.2">
      <c r="A11018" s="312" t="s">
        <v>4742</v>
      </c>
      <c r="B11018" s="312"/>
      <c r="C11018" s="312"/>
      <c r="D11018" s="312"/>
      <c r="E11018" s="313"/>
      <c r="F11018" s="180">
        <f>TRUNC('compos apresentar'!F11017*bdi!$D$19,2)</f>
        <v>6.96</v>
      </c>
      <c r="G11018" s="144"/>
    </row>
    <row r="11019" spans="1:7" ht="12.75" customHeight="1" x14ac:dyDescent="0.2">
      <c r="A11019" s="312" t="s">
        <v>4123</v>
      </c>
      <c r="B11019" s="312"/>
      <c r="C11019" s="312"/>
      <c r="D11019" s="312"/>
      <c r="E11019" s="312"/>
      <c r="F11019" s="179">
        <f>SUM(F11017:F11018)</f>
        <v>41.22</v>
      </c>
      <c r="G11019" s="144"/>
    </row>
    <row r="11020" spans="1:7" ht="12.75" customHeight="1" x14ac:dyDescent="0.2">
      <c r="A11020" s="178"/>
      <c r="B11020" s="178"/>
      <c r="C11020" s="178"/>
      <c r="D11020" s="178"/>
      <c r="E11020" s="178"/>
      <c r="F11020" s="178"/>
      <c r="G11020" s="144"/>
    </row>
    <row r="11021" spans="1:7" ht="33.75" customHeight="1" x14ac:dyDescent="0.2">
      <c r="A11021" s="317" t="s">
        <v>4206</v>
      </c>
      <c r="B11021" s="317"/>
      <c r="C11021" s="317"/>
      <c r="D11021" s="317"/>
      <c r="E11021" s="317"/>
      <c r="F11021" s="317"/>
      <c r="G11021" s="194" t="s">
        <v>4196</v>
      </c>
    </row>
    <row r="11022" spans="1:7" ht="12.75" customHeight="1" x14ac:dyDescent="0.2">
      <c r="G11022" s="144"/>
    </row>
    <row r="11023" spans="1:7" ht="19.5" customHeight="1" x14ac:dyDescent="0.2">
      <c r="A11023" s="175" t="s">
        <v>4118</v>
      </c>
      <c r="B11023" s="174" t="s">
        <v>4117</v>
      </c>
      <c r="C11023" s="171" t="s">
        <v>4114</v>
      </c>
      <c r="D11023" s="171" t="s">
        <v>4113</v>
      </c>
      <c r="E11023" s="171" t="s">
        <v>4112</v>
      </c>
      <c r="F11023" s="182" t="s">
        <v>4116</v>
      </c>
      <c r="G11023" s="181" t="s">
        <v>4115</v>
      </c>
    </row>
    <row r="11024" spans="1:7" ht="12.75" customHeight="1" x14ac:dyDescent="0.2">
      <c r="A11024" s="162">
        <v>8</v>
      </c>
      <c r="B11024" s="128" t="s">
        <v>4141</v>
      </c>
      <c r="C11024" s="152">
        <v>5.65</v>
      </c>
      <c r="D11024" s="152">
        <v>12.31</v>
      </c>
      <c r="E11024" s="83">
        <v>117.99</v>
      </c>
      <c r="F11024" s="130">
        <v>0.16700000000000001</v>
      </c>
      <c r="G11024" s="161">
        <f>TRUNC(F11024*D11024,2)</f>
        <v>2.0499999999999998</v>
      </c>
    </row>
    <row r="11025" spans="1:7" ht="12.75" customHeight="1" x14ac:dyDescent="0.2">
      <c r="A11025" s="149">
        <v>11</v>
      </c>
      <c r="B11025" s="138" t="s">
        <v>4146</v>
      </c>
      <c r="C11025" s="152">
        <v>8.56</v>
      </c>
      <c r="D11025" s="152">
        <v>18.649999999999999</v>
      </c>
      <c r="E11025" s="83">
        <v>117.99</v>
      </c>
      <c r="F11025" s="133">
        <v>0.185</v>
      </c>
      <c r="G11025" s="161">
        <f>TRUNC(F11025*D11025,2)</f>
        <v>3.45</v>
      </c>
    </row>
    <row r="11026" spans="1:7" ht="12.75" customHeight="1" x14ac:dyDescent="0.2">
      <c r="A11026" s="311" t="s">
        <v>4138</v>
      </c>
      <c r="B11026" s="311"/>
      <c r="C11026" s="311"/>
      <c r="D11026" s="311"/>
      <c r="E11026" s="311"/>
      <c r="F11026" s="311"/>
      <c r="G11026" s="155">
        <f>SUM(G11024:G11025)</f>
        <v>5.5</v>
      </c>
    </row>
    <row r="11027" spans="1:7" ht="12.75" customHeight="1" x14ac:dyDescent="0.2">
      <c r="G11027" s="144"/>
    </row>
    <row r="11028" spans="1:7" ht="24" customHeight="1" x14ac:dyDescent="0.2">
      <c r="A11028" s="175" t="s">
        <v>4118</v>
      </c>
      <c r="B11028" s="174" t="s">
        <v>4130</v>
      </c>
      <c r="C11028" s="171" t="s">
        <v>4129</v>
      </c>
      <c r="D11028" s="171" t="s">
        <v>4128</v>
      </c>
      <c r="E11028" s="171" t="s">
        <v>4116</v>
      </c>
      <c r="F11028" s="173" t="s">
        <v>4127</v>
      </c>
      <c r="G11028" s="144"/>
    </row>
    <row r="11029" spans="1:7" ht="30" customHeight="1" x14ac:dyDescent="0.2">
      <c r="A11029" s="132">
        <v>7698</v>
      </c>
      <c r="B11029" s="128" t="s">
        <v>4205</v>
      </c>
      <c r="C11029" s="127" t="s">
        <v>255</v>
      </c>
      <c r="D11029" s="130">
        <v>42.79</v>
      </c>
      <c r="E11029" s="130">
        <v>1.034</v>
      </c>
      <c r="F11029" s="127">
        <f>TRUNC(E11029*D11029,2)</f>
        <v>44.24</v>
      </c>
      <c r="G11029" s="144"/>
    </row>
    <row r="11030" spans="1:7" ht="12.75" customHeight="1" x14ac:dyDescent="0.2">
      <c r="A11030" s="311" t="s">
        <v>4125</v>
      </c>
      <c r="B11030" s="311"/>
      <c r="C11030" s="311"/>
      <c r="D11030" s="311"/>
      <c r="E11030" s="311"/>
      <c r="F11030" s="165">
        <f>F11029</f>
        <v>44.24</v>
      </c>
      <c r="G11030" s="144"/>
    </row>
    <row r="11031" spans="1:7" ht="12.75" customHeight="1" x14ac:dyDescent="0.2">
      <c r="G11031" s="144"/>
    </row>
    <row r="11032" spans="1:7" ht="12.75" customHeight="1" x14ac:dyDescent="0.2">
      <c r="A11032" s="312" t="s">
        <v>4124</v>
      </c>
      <c r="B11032" s="312"/>
      <c r="C11032" s="312"/>
      <c r="D11032" s="312"/>
      <c r="E11032" s="312"/>
      <c r="F11032" s="173">
        <f>F11030+G11026</f>
        <v>49.74</v>
      </c>
      <c r="G11032" s="144"/>
    </row>
    <row r="11033" spans="1:7" ht="12.75" customHeight="1" x14ac:dyDescent="0.2">
      <c r="A11033" s="312" t="s">
        <v>4742</v>
      </c>
      <c r="B11033" s="312"/>
      <c r="C11033" s="312"/>
      <c r="D11033" s="312"/>
      <c r="E11033" s="313"/>
      <c r="F11033" s="180">
        <f>TRUNC('compos apresentar'!F11032*bdi!$D$19,2)</f>
        <v>10.11</v>
      </c>
      <c r="G11033" s="144"/>
    </row>
    <row r="11034" spans="1:7" ht="12.75" customHeight="1" x14ac:dyDescent="0.2">
      <c r="A11034" s="312" t="s">
        <v>4123</v>
      </c>
      <c r="B11034" s="312"/>
      <c r="C11034" s="312"/>
      <c r="D11034" s="312"/>
      <c r="E11034" s="312"/>
      <c r="F11034" s="179">
        <f>SUM(F11032:F11033)</f>
        <v>59.85</v>
      </c>
      <c r="G11034" s="144"/>
    </row>
    <row r="11035" spans="1:7" ht="12.75" customHeight="1" x14ac:dyDescent="0.2">
      <c r="A11035" s="178"/>
      <c r="B11035" s="178"/>
      <c r="C11035" s="178"/>
      <c r="D11035" s="178"/>
      <c r="E11035" s="178"/>
      <c r="F11035" s="178"/>
      <c r="G11035" s="144"/>
    </row>
    <row r="11036" spans="1:7" ht="24" customHeight="1" x14ac:dyDescent="0.2">
      <c r="A11036" s="314" t="s">
        <v>4204</v>
      </c>
      <c r="B11036" s="314"/>
      <c r="C11036" s="314"/>
      <c r="D11036" s="314"/>
      <c r="E11036" s="314"/>
      <c r="F11036" s="314"/>
      <c r="G11036" s="175" t="s">
        <v>4155</v>
      </c>
    </row>
    <row r="11037" spans="1:7" x14ac:dyDescent="0.2">
      <c r="G11037" s="144"/>
    </row>
    <row r="11038" spans="1:7" ht="21" x14ac:dyDescent="0.2">
      <c r="A11038" s="175" t="s">
        <v>4118</v>
      </c>
      <c r="B11038" s="174" t="s">
        <v>4117</v>
      </c>
      <c r="C11038" s="171" t="s">
        <v>4114</v>
      </c>
      <c r="D11038" s="171" t="s">
        <v>4113</v>
      </c>
      <c r="E11038" s="171" t="s">
        <v>4112</v>
      </c>
      <c r="F11038" s="182" t="s">
        <v>4116</v>
      </c>
      <c r="G11038" s="181" t="s">
        <v>4115</v>
      </c>
    </row>
    <row r="11039" spans="1:7" x14ac:dyDescent="0.2">
      <c r="A11039" s="162">
        <v>8</v>
      </c>
      <c r="B11039" s="128" t="s">
        <v>4141</v>
      </c>
      <c r="C11039" s="152">
        <v>5.65</v>
      </c>
      <c r="D11039" s="152">
        <v>12.31</v>
      </c>
      <c r="E11039" s="83">
        <v>117.99</v>
      </c>
      <c r="F11039" s="127">
        <v>0.14099999999999999</v>
      </c>
      <c r="G11039" s="161">
        <f>TRUNC(F11039*D11039,2)</f>
        <v>1.73</v>
      </c>
    </row>
    <row r="11040" spans="1:7" x14ac:dyDescent="0.2">
      <c r="A11040" s="149">
        <v>11</v>
      </c>
      <c r="B11040" s="138" t="s">
        <v>4146</v>
      </c>
      <c r="C11040" s="152">
        <v>8.56</v>
      </c>
      <c r="D11040" s="152">
        <v>18.649999999999999</v>
      </c>
      <c r="E11040" s="83">
        <v>117.99</v>
      </c>
      <c r="F11040" s="137">
        <v>0.14099999999999999</v>
      </c>
      <c r="G11040" s="161">
        <f>TRUNC(F11040*D11040,2)</f>
        <v>2.62</v>
      </c>
    </row>
    <row r="11041" spans="1:7" x14ac:dyDescent="0.2">
      <c r="A11041" s="311" t="s">
        <v>4138</v>
      </c>
      <c r="B11041" s="311"/>
      <c r="C11041" s="311"/>
      <c r="D11041" s="311"/>
      <c r="E11041" s="311"/>
      <c r="F11041" s="311"/>
      <c r="G11041" s="155">
        <f>SUM(G11039:G11040)</f>
        <v>4.3499999999999996</v>
      </c>
    </row>
    <row r="11042" spans="1:7" x14ac:dyDescent="0.2">
      <c r="G11042" s="144"/>
    </row>
    <row r="11043" spans="1:7" ht="21" x14ac:dyDescent="0.2">
      <c r="A11043" s="175" t="s">
        <v>4118</v>
      </c>
      <c r="B11043" s="174" t="s">
        <v>4130</v>
      </c>
      <c r="C11043" s="171" t="s">
        <v>4129</v>
      </c>
      <c r="D11043" s="171" t="s">
        <v>4128</v>
      </c>
      <c r="E11043" s="171" t="s">
        <v>4116</v>
      </c>
      <c r="F11043" s="173" t="s">
        <v>4127</v>
      </c>
      <c r="G11043" s="144"/>
    </row>
    <row r="11044" spans="1:7" x14ac:dyDescent="0.2">
      <c r="A11044" s="129" t="s">
        <v>3934</v>
      </c>
      <c r="B11044" s="128" t="s">
        <v>3933</v>
      </c>
      <c r="C11044" s="127" t="s">
        <v>3287</v>
      </c>
      <c r="D11044" s="127">
        <v>8.74</v>
      </c>
      <c r="E11044" s="140">
        <v>1</v>
      </c>
      <c r="F11044" s="127">
        <f>TRUNC(E11044*D11044,2)</f>
        <v>8.74</v>
      </c>
      <c r="G11044" s="144"/>
    </row>
    <row r="11045" spans="1:7" x14ac:dyDescent="0.2">
      <c r="A11045" s="139" t="s">
        <v>3524</v>
      </c>
      <c r="B11045" s="138" t="s">
        <v>3523</v>
      </c>
      <c r="C11045" s="137" t="s">
        <v>3287</v>
      </c>
      <c r="D11045" s="137">
        <v>20.84</v>
      </c>
      <c r="E11045" s="136">
        <v>1.204</v>
      </c>
      <c r="F11045" s="127">
        <f>TRUNC(E11045*D11045,2)</f>
        <v>25.09</v>
      </c>
      <c r="G11045" s="144"/>
    </row>
    <row r="11046" spans="1:7" x14ac:dyDescent="0.2">
      <c r="A11046" s="311" t="s">
        <v>4125</v>
      </c>
      <c r="B11046" s="311"/>
      <c r="C11046" s="311"/>
      <c r="D11046" s="311"/>
      <c r="E11046" s="311"/>
      <c r="F11046" s="165">
        <f>SUM(F11044:F11045)</f>
        <v>33.83</v>
      </c>
      <c r="G11046" s="144"/>
    </row>
    <row r="11047" spans="1:7" x14ac:dyDescent="0.2">
      <c r="G11047" s="144"/>
    </row>
    <row r="11048" spans="1:7" x14ac:dyDescent="0.2">
      <c r="A11048" s="312" t="s">
        <v>4124</v>
      </c>
      <c r="B11048" s="312"/>
      <c r="C11048" s="312"/>
      <c r="D11048" s="312"/>
      <c r="E11048" s="312"/>
      <c r="F11048" s="173">
        <f>F11046+G11041</f>
        <v>38.18</v>
      </c>
      <c r="G11048" s="144"/>
    </row>
    <row r="11049" spans="1:7" ht="12.75" customHeight="1" x14ac:dyDescent="0.2">
      <c r="A11049" s="312" t="s">
        <v>4742</v>
      </c>
      <c r="B11049" s="312"/>
      <c r="C11049" s="312"/>
      <c r="D11049" s="312"/>
      <c r="E11049" s="313"/>
      <c r="F11049" s="180">
        <f>TRUNC('compos apresentar'!F11048*bdi!$D$19,2)</f>
        <v>7.76</v>
      </c>
      <c r="G11049" s="144"/>
    </row>
    <row r="11050" spans="1:7" ht="12.75" customHeight="1" x14ac:dyDescent="0.2">
      <c r="A11050" s="312" t="s">
        <v>4123</v>
      </c>
      <c r="B11050" s="312"/>
      <c r="C11050" s="312"/>
      <c r="D11050" s="312"/>
      <c r="E11050" s="312"/>
      <c r="F11050" s="179">
        <f>SUM(F11048:F11049)</f>
        <v>45.94</v>
      </c>
      <c r="G11050" s="144"/>
    </row>
    <row r="11051" spans="1:7" ht="12.75" customHeight="1" x14ac:dyDescent="0.2">
      <c r="A11051" s="178"/>
      <c r="B11051" s="178"/>
      <c r="C11051" s="178"/>
      <c r="D11051" s="178"/>
      <c r="E11051" s="178"/>
      <c r="F11051" s="178"/>
      <c r="G11051" s="144"/>
    </row>
    <row r="11052" spans="1:7" ht="19.5" customHeight="1" x14ac:dyDescent="0.2">
      <c r="A11052" s="314" t="s">
        <v>5242</v>
      </c>
      <c r="B11052" s="314"/>
      <c r="C11052" s="314"/>
      <c r="D11052" s="314"/>
      <c r="E11052" s="314"/>
      <c r="F11052" s="314"/>
      <c r="G11052" s="175" t="s">
        <v>4196</v>
      </c>
    </row>
    <row r="11053" spans="1:7" ht="12.75" customHeight="1" x14ac:dyDescent="0.2">
      <c r="G11053" s="144"/>
    </row>
    <row r="11054" spans="1:7" ht="20.25" customHeight="1" x14ac:dyDescent="0.2">
      <c r="A11054" s="175" t="s">
        <v>4118</v>
      </c>
      <c r="B11054" s="174" t="s">
        <v>4117</v>
      </c>
      <c r="C11054" s="171" t="s">
        <v>4114</v>
      </c>
      <c r="D11054" s="171" t="s">
        <v>4113</v>
      </c>
      <c r="E11054" s="171" t="s">
        <v>4112</v>
      </c>
      <c r="F11054" s="182" t="s">
        <v>4116</v>
      </c>
      <c r="G11054" s="181" t="s">
        <v>4115</v>
      </c>
    </row>
    <row r="11055" spans="1:7" ht="12.75" customHeight="1" x14ac:dyDescent="0.2">
      <c r="A11055" s="162">
        <v>8</v>
      </c>
      <c r="B11055" s="128" t="s">
        <v>4141</v>
      </c>
      <c r="C11055" s="152">
        <v>5.65</v>
      </c>
      <c r="D11055" s="152">
        <v>12.31</v>
      </c>
      <c r="E11055" s="83">
        <v>117.99</v>
      </c>
      <c r="F11055" s="127">
        <v>0.33400000000000002</v>
      </c>
      <c r="G11055" s="161">
        <f>TRUNC(F11055*D11055,2)</f>
        <v>4.1100000000000003</v>
      </c>
    </row>
    <row r="11056" spans="1:7" ht="12.75" customHeight="1" x14ac:dyDescent="0.2">
      <c r="A11056" s="149">
        <v>11</v>
      </c>
      <c r="B11056" s="138" t="s">
        <v>4146</v>
      </c>
      <c r="C11056" s="152">
        <v>8.56</v>
      </c>
      <c r="D11056" s="152">
        <v>18.649999999999999</v>
      </c>
      <c r="E11056" s="83">
        <v>117.99</v>
      </c>
      <c r="F11056" s="137">
        <v>0.33050000000000002</v>
      </c>
      <c r="G11056" s="161">
        <f>TRUNC(F11056*D11056,2)</f>
        <v>6.16</v>
      </c>
    </row>
    <row r="11057" spans="1:7" ht="12.75" customHeight="1" x14ac:dyDescent="0.2">
      <c r="A11057" s="311" t="s">
        <v>4138</v>
      </c>
      <c r="B11057" s="311"/>
      <c r="C11057" s="311"/>
      <c r="D11057" s="311"/>
      <c r="E11057" s="311"/>
      <c r="F11057" s="311"/>
      <c r="G11057" s="155">
        <f>SUM(G11055:G11056)</f>
        <v>10.27</v>
      </c>
    </row>
    <row r="11058" spans="1:7" ht="12.75" customHeight="1" x14ac:dyDescent="0.2">
      <c r="G11058" s="144"/>
    </row>
    <row r="11059" spans="1:7" ht="24" customHeight="1" x14ac:dyDescent="0.2">
      <c r="A11059" s="175" t="s">
        <v>4118</v>
      </c>
      <c r="B11059" s="174" t="s">
        <v>4130</v>
      </c>
      <c r="C11059" s="171" t="s">
        <v>4129</v>
      </c>
      <c r="D11059" s="171" t="s">
        <v>4128</v>
      </c>
      <c r="E11059" s="171" t="s">
        <v>4116</v>
      </c>
      <c r="F11059" s="173" t="s">
        <v>4127</v>
      </c>
      <c r="G11059" s="144"/>
    </row>
    <row r="11060" spans="1:7" ht="12.75" customHeight="1" x14ac:dyDescent="0.2">
      <c r="A11060" s="129" t="s">
        <v>4203</v>
      </c>
      <c r="B11060" s="128" t="s">
        <v>1591</v>
      </c>
      <c r="C11060" s="127" t="s">
        <v>3290</v>
      </c>
      <c r="D11060" s="137">
        <v>34.26</v>
      </c>
      <c r="E11060" s="127">
        <v>1</v>
      </c>
      <c r="F11060" s="127">
        <f>TRUNC(E11060*D11060,2)</f>
        <v>34.26</v>
      </c>
      <c r="G11060" s="144"/>
    </row>
    <row r="11061" spans="1:7" ht="12.75" customHeight="1" x14ac:dyDescent="0.2">
      <c r="A11061" s="139" t="s">
        <v>4154</v>
      </c>
      <c r="B11061" s="138" t="s">
        <v>4153</v>
      </c>
      <c r="C11061" s="137" t="s">
        <v>3290</v>
      </c>
      <c r="D11061" s="137">
        <v>0.38</v>
      </c>
      <c r="E11061" s="137">
        <v>0.81</v>
      </c>
      <c r="F11061" s="127">
        <f>TRUNC(E11061*D11061,2)</f>
        <v>0.3</v>
      </c>
      <c r="G11061" s="144"/>
    </row>
    <row r="11062" spans="1:7" ht="12.75" customHeight="1" x14ac:dyDescent="0.2">
      <c r="A11062" s="311" t="s">
        <v>4125</v>
      </c>
      <c r="B11062" s="311"/>
      <c r="C11062" s="311"/>
      <c r="D11062" s="311"/>
      <c r="E11062" s="311"/>
      <c r="F11062" s="165">
        <f>SUM(F11060:F11061)</f>
        <v>34.559999999999995</v>
      </c>
      <c r="G11062" s="144"/>
    </row>
    <row r="11063" spans="1:7" ht="12.75" customHeight="1" x14ac:dyDescent="0.2">
      <c r="G11063" s="144"/>
    </row>
    <row r="11064" spans="1:7" ht="12.75" customHeight="1" x14ac:dyDescent="0.2">
      <c r="A11064" s="312" t="s">
        <v>4124</v>
      </c>
      <c r="B11064" s="312"/>
      <c r="C11064" s="312"/>
      <c r="D11064" s="312"/>
      <c r="E11064" s="312"/>
      <c r="F11064" s="173">
        <f>F11062+G11057</f>
        <v>44.83</v>
      </c>
      <c r="G11064" s="144"/>
    </row>
    <row r="11065" spans="1:7" ht="12.75" customHeight="1" x14ac:dyDescent="0.2">
      <c r="A11065" s="312" t="s">
        <v>4742</v>
      </c>
      <c r="B11065" s="312"/>
      <c r="C11065" s="312"/>
      <c r="D11065" s="312"/>
      <c r="E11065" s="313"/>
      <c r="F11065" s="180">
        <f>TRUNC('compos apresentar'!F11064*bdi!$D$19,2)</f>
        <v>9.11</v>
      </c>
      <c r="G11065" s="144"/>
    </row>
    <row r="11066" spans="1:7" ht="12.75" customHeight="1" x14ac:dyDescent="0.2">
      <c r="A11066" s="312" t="s">
        <v>4123</v>
      </c>
      <c r="B11066" s="312"/>
      <c r="C11066" s="312"/>
      <c r="D11066" s="312"/>
      <c r="E11066" s="312"/>
      <c r="F11066" s="179">
        <f>SUM(F11064:F11065)</f>
        <v>53.94</v>
      </c>
      <c r="G11066" s="144"/>
    </row>
    <row r="11067" spans="1:7" ht="12.75" customHeight="1" x14ac:dyDescent="0.2">
      <c r="A11067" s="178"/>
      <c r="B11067" s="178"/>
      <c r="C11067" s="178"/>
      <c r="D11067" s="178"/>
      <c r="E11067" s="178"/>
      <c r="F11067" s="178"/>
      <c r="G11067" s="144"/>
    </row>
    <row r="11068" spans="1:7" ht="21" x14ac:dyDescent="0.2">
      <c r="A11068" s="314" t="s">
        <v>4202</v>
      </c>
      <c r="B11068" s="314"/>
      <c r="C11068" s="314"/>
      <c r="D11068" s="314"/>
      <c r="E11068" s="314"/>
      <c r="F11068" s="314"/>
      <c r="G11068" s="175" t="s">
        <v>4196</v>
      </c>
    </row>
    <row r="11069" spans="1:7" x14ac:dyDescent="0.2">
      <c r="G11069" s="144"/>
    </row>
    <row r="11070" spans="1:7" ht="21" x14ac:dyDescent="0.2">
      <c r="A11070" s="175" t="s">
        <v>4118</v>
      </c>
      <c r="B11070" s="174" t="s">
        <v>4117</v>
      </c>
      <c r="C11070" s="171" t="s">
        <v>4114</v>
      </c>
      <c r="D11070" s="171" t="s">
        <v>4113</v>
      </c>
      <c r="E11070" s="171" t="s">
        <v>4112</v>
      </c>
      <c r="F11070" s="182" t="s">
        <v>4116</v>
      </c>
      <c r="G11070" s="181" t="s">
        <v>4115</v>
      </c>
    </row>
    <row r="11071" spans="1:7" x14ac:dyDescent="0.2">
      <c r="A11071" s="162">
        <v>8</v>
      </c>
      <c r="B11071" s="128" t="s">
        <v>4141</v>
      </c>
      <c r="C11071" s="152">
        <v>5.65</v>
      </c>
      <c r="D11071" s="152">
        <v>12.31</v>
      </c>
      <c r="E11071" s="83">
        <v>117.99</v>
      </c>
      <c r="F11071" s="127">
        <v>0.83299999999999996</v>
      </c>
      <c r="G11071" s="161">
        <f>TRUNC(F11071*D11071,2)</f>
        <v>10.25</v>
      </c>
    </row>
    <row r="11072" spans="1:7" x14ac:dyDescent="0.2">
      <c r="A11072" s="149">
        <v>11</v>
      </c>
      <c r="B11072" s="138" t="s">
        <v>4146</v>
      </c>
      <c r="C11072" s="152">
        <v>8.56</v>
      </c>
      <c r="D11072" s="152">
        <v>18.649999999999999</v>
      </c>
      <c r="E11072" s="83">
        <v>117.99</v>
      </c>
      <c r="F11072" s="137">
        <v>0.83599999999999997</v>
      </c>
      <c r="G11072" s="161">
        <f>TRUNC(F11072*D11072,2)</f>
        <v>15.59</v>
      </c>
    </row>
    <row r="11073" spans="1:7" x14ac:dyDescent="0.2">
      <c r="A11073" s="311" t="s">
        <v>4138</v>
      </c>
      <c r="B11073" s="311"/>
      <c r="C11073" s="311"/>
      <c r="D11073" s="311"/>
      <c r="E11073" s="311"/>
      <c r="F11073" s="311"/>
      <c r="G11073" s="155">
        <f>SUM(G11071:G11072)</f>
        <v>25.84</v>
      </c>
    </row>
    <row r="11074" spans="1:7" x14ac:dyDescent="0.2">
      <c r="G11074" s="144"/>
    </row>
    <row r="11075" spans="1:7" ht="21" x14ac:dyDescent="0.2">
      <c r="A11075" s="175" t="s">
        <v>4118</v>
      </c>
      <c r="B11075" s="174" t="s">
        <v>4130</v>
      </c>
      <c r="C11075" s="171" t="s">
        <v>4129</v>
      </c>
      <c r="D11075" s="171" t="s">
        <v>4128</v>
      </c>
      <c r="E11075" s="171" t="s">
        <v>4116</v>
      </c>
      <c r="F11075" s="173" t="s">
        <v>4127</v>
      </c>
      <c r="G11075" s="144"/>
    </row>
    <row r="11076" spans="1:7" x14ac:dyDescent="0.2">
      <c r="A11076" s="129" t="s">
        <v>3664</v>
      </c>
      <c r="B11076" s="128" t="s">
        <v>3663</v>
      </c>
      <c r="C11076" s="127" t="s">
        <v>3290</v>
      </c>
      <c r="D11076" s="127">
        <v>112.71</v>
      </c>
      <c r="E11076" s="140">
        <v>1.048</v>
      </c>
      <c r="F11076" s="127">
        <f>TRUNC(E11076*D11076,2)</f>
        <v>118.12</v>
      </c>
      <c r="G11076" s="144"/>
    </row>
    <row r="11077" spans="1:7" x14ac:dyDescent="0.2">
      <c r="A11077" s="139" t="s">
        <v>4154</v>
      </c>
      <c r="B11077" s="138" t="s">
        <v>4153</v>
      </c>
      <c r="C11077" s="137" t="s">
        <v>3290</v>
      </c>
      <c r="D11077" s="137">
        <v>0.38</v>
      </c>
      <c r="E11077" s="136">
        <v>2.06</v>
      </c>
      <c r="F11077" s="127">
        <f>TRUNC(E11077*D11077,2)</f>
        <v>0.78</v>
      </c>
      <c r="G11077" s="144"/>
    </row>
    <row r="11078" spans="1:7" x14ac:dyDescent="0.2">
      <c r="A11078" s="311" t="s">
        <v>4125</v>
      </c>
      <c r="B11078" s="311"/>
      <c r="C11078" s="311"/>
      <c r="D11078" s="311"/>
      <c r="E11078" s="311"/>
      <c r="F11078" s="165">
        <f>SUM(F11076:F11077)</f>
        <v>118.9</v>
      </c>
      <c r="G11078" s="144"/>
    </row>
    <row r="11079" spans="1:7" x14ac:dyDescent="0.2">
      <c r="G11079" s="144"/>
    </row>
    <row r="11080" spans="1:7" x14ac:dyDescent="0.2">
      <c r="A11080" s="312" t="s">
        <v>4124</v>
      </c>
      <c r="B11080" s="312"/>
      <c r="C11080" s="312"/>
      <c r="D11080" s="312"/>
      <c r="E11080" s="312"/>
      <c r="F11080" s="173">
        <f>F11078+G11073</f>
        <v>144.74</v>
      </c>
      <c r="G11080" s="144"/>
    </row>
    <row r="11081" spans="1:7" ht="12.75" customHeight="1" x14ac:dyDescent="0.2">
      <c r="A11081" s="312" t="s">
        <v>4742</v>
      </c>
      <c r="B11081" s="312"/>
      <c r="C11081" s="312"/>
      <c r="D11081" s="312"/>
      <c r="E11081" s="313"/>
      <c r="F11081" s="180">
        <f>TRUNC('compos apresentar'!F11080*bdi!$D$19,2)</f>
        <v>29.44</v>
      </c>
      <c r="G11081" s="144"/>
    </row>
    <row r="11082" spans="1:7" x14ac:dyDescent="0.2">
      <c r="A11082" s="312" t="s">
        <v>4123</v>
      </c>
      <c r="B11082" s="312"/>
      <c r="C11082" s="312"/>
      <c r="D11082" s="312"/>
      <c r="E11082" s="312"/>
      <c r="F11082" s="179">
        <f>SUM(F11080:F11081)</f>
        <v>174.18</v>
      </c>
      <c r="G11082" s="144"/>
    </row>
    <row r="11083" spans="1:7" x14ac:dyDescent="0.2">
      <c r="G11083" s="144"/>
    </row>
    <row r="11084" spans="1:7" x14ac:dyDescent="0.2">
      <c r="G11084" s="144"/>
    </row>
    <row r="11085" spans="1:7" ht="25.15" customHeight="1" x14ac:dyDescent="0.2">
      <c r="A11085" s="314" t="s">
        <v>4201</v>
      </c>
      <c r="B11085" s="314"/>
      <c r="C11085" s="314"/>
      <c r="D11085" s="314"/>
      <c r="E11085" s="314"/>
      <c r="F11085" s="314"/>
      <c r="G11085" s="175" t="s">
        <v>4155</v>
      </c>
    </row>
    <row r="11086" spans="1:7" x14ac:dyDescent="0.2">
      <c r="G11086" s="144"/>
    </row>
    <row r="11087" spans="1:7" ht="21" x14ac:dyDescent="0.2">
      <c r="A11087" s="175" t="s">
        <v>4118</v>
      </c>
      <c r="B11087" s="174" t="s">
        <v>4117</v>
      </c>
      <c r="C11087" s="171" t="s">
        <v>4114</v>
      </c>
      <c r="D11087" s="171" t="s">
        <v>4113</v>
      </c>
      <c r="E11087" s="171" t="s">
        <v>4112</v>
      </c>
      <c r="F11087" s="182" t="s">
        <v>4116</v>
      </c>
      <c r="G11087" s="181" t="s">
        <v>4115</v>
      </c>
    </row>
    <row r="11088" spans="1:7" x14ac:dyDescent="0.2">
      <c r="A11088" s="162">
        <v>8</v>
      </c>
      <c r="B11088" s="128" t="s">
        <v>4141</v>
      </c>
      <c r="C11088" s="152">
        <v>5.65</v>
      </c>
      <c r="D11088" s="152">
        <v>12.31</v>
      </c>
      <c r="E11088" s="83">
        <v>117.99</v>
      </c>
      <c r="F11088" s="127">
        <v>0.32200000000000001</v>
      </c>
      <c r="G11088" s="161">
        <f>TRUNC(F11088*D11088,2)</f>
        <v>3.96</v>
      </c>
    </row>
    <row r="11089" spans="1:7" x14ac:dyDescent="0.2">
      <c r="A11089" s="149">
        <v>11</v>
      </c>
      <c r="B11089" s="138" t="s">
        <v>4146</v>
      </c>
      <c r="C11089" s="152">
        <v>8.56</v>
      </c>
      <c r="D11089" s="152">
        <v>18.649999999999999</v>
      </c>
      <c r="E11089" s="83">
        <v>117.99</v>
      </c>
      <c r="F11089" s="137">
        <v>0.32240000000000002</v>
      </c>
      <c r="G11089" s="161">
        <f>TRUNC(F11089*D11089,2)</f>
        <v>6.01</v>
      </c>
    </row>
    <row r="11090" spans="1:7" x14ac:dyDescent="0.2">
      <c r="A11090" s="311" t="s">
        <v>4138</v>
      </c>
      <c r="B11090" s="311"/>
      <c r="C11090" s="311"/>
      <c r="D11090" s="311"/>
      <c r="E11090" s="311"/>
      <c r="F11090" s="311"/>
      <c r="G11090" s="155">
        <f>SUM(G11088:G11089)</f>
        <v>9.9699999999999989</v>
      </c>
    </row>
    <row r="11091" spans="1:7" x14ac:dyDescent="0.2">
      <c r="G11091" s="144"/>
    </row>
    <row r="11092" spans="1:7" ht="21" x14ac:dyDescent="0.2">
      <c r="A11092" s="175" t="s">
        <v>4118</v>
      </c>
      <c r="B11092" s="174" t="s">
        <v>4130</v>
      </c>
      <c r="C11092" s="171" t="s">
        <v>4129</v>
      </c>
      <c r="D11092" s="171" t="s">
        <v>4128</v>
      </c>
      <c r="E11092" s="171" t="s">
        <v>4116</v>
      </c>
      <c r="F11092" s="173" t="s">
        <v>4127</v>
      </c>
      <c r="G11092" s="144"/>
    </row>
    <row r="11093" spans="1:7" x14ac:dyDescent="0.2">
      <c r="A11093" s="129" t="s">
        <v>3656</v>
      </c>
      <c r="B11093" s="128" t="s">
        <v>3655</v>
      </c>
      <c r="C11093" s="127" t="s">
        <v>3287</v>
      </c>
      <c r="D11093" s="127">
        <v>9.56</v>
      </c>
      <c r="E11093" s="127">
        <v>1.0149999999999999</v>
      </c>
      <c r="F11093" s="127">
        <f>TRUNC(E11093*D11093,2)</f>
        <v>9.6999999999999993</v>
      </c>
      <c r="G11093" s="144"/>
    </row>
    <row r="11094" spans="1:7" x14ac:dyDescent="0.2">
      <c r="A11094" s="311" t="s">
        <v>4125</v>
      </c>
      <c r="B11094" s="311"/>
      <c r="C11094" s="311"/>
      <c r="D11094" s="311"/>
      <c r="E11094" s="311"/>
      <c r="F11094" s="165">
        <f>F11093</f>
        <v>9.6999999999999993</v>
      </c>
      <c r="G11094" s="144"/>
    </row>
    <row r="11095" spans="1:7" x14ac:dyDescent="0.2">
      <c r="G11095" s="144"/>
    </row>
    <row r="11096" spans="1:7" x14ac:dyDescent="0.2">
      <c r="A11096" s="312" t="s">
        <v>4124</v>
      </c>
      <c r="B11096" s="312"/>
      <c r="C11096" s="312"/>
      <c r="D11096" s="312"/>
      <c r="E11096" s="312"/>
      <c r="F11096" s="173">
        <f>F11094+G11090</f>
        <v>19.669999999999998</v>
      </c>
      <c r="G11096" s="144"/>
    </row>
    <row r="11097" spans="1:7" ht="12.75" customHeight="1" x14ac:dyDescent="0.2">
      <c r="A11097" s="312" t="s">
        <v>4742</v>
      </c>
      <c r="B11097" s="312"/>
      <c r="C11097" s="312"/>
      <c r="D11097" s="312"/>
      <c r="E11097" s="313"/>
      <c r="F11097" s="180">
        <f>TRUNC('compos apresentar'!F11096*bdi!$D$19,2)</f>
        <v>4</v>
      </c>
      <c r="G11097" s="144"/>
    </row>
    <row r="11098" spans="1:7" x14ac:dyDescent="0.2">
      <c r="A11098" s="312" t="s">
        <v>4123</v>
      </c>
      <c r="B11098" s="312"/>
      <c r="C11098" s="312"/>
      <c r="D11098" s="312"/>
      <c r="E11098" s="312"/>
      <c r="F11098" s="179">
        <f>SUM(F11096:F11097)</f>
        <v>23.669999999999998</v>
      </c>
      <c r="G11098" s="144"/>
    </row>
    <row r="11099" spans="1:7" x14ac:dyDescent="0.2">
      <c r="G11099" s="144"/>
    </row>
    <row r="11100" spans="1:7" x14ac:dyDescent="0.2">
      <c r="G11100" s="144"/>
    </row>
    <row r="11101" spans="1:7" ht="12.75" customHeight="1" x14ac:dyDescent="0.2">
      <c r="G11101" s="144"/>
    </row>
    <row r="11102" spans="1:7" ht="33" customHeight="1" x14ac:dyDescent="0.2">
      <c r="A11102" s="317" t="s">
        <v>4200</v>
      </c>
      <c r="B11102" s="317"/>
      <c r="C11102" s="317"/>
      <c r="D11102" s="317"/>
      <c r="E11102" s="317"/>
      <c r="F11102" s="317"/>
      <c r="G11102" s="194" t="s">
        <v>4196</v>
      </c>
    </row>
    <row r="11103" spans="1:7" x14ac:dyDescent="0.2">
      <c r="G11103" s="144"/>
    </row>
    <row r="11104" spans="1:7" ht="21" x14ac:dyDescent="0.2">
      <c r="A11104" s="175" t="s">
        <v>4118</v>
      </c>
      <c r="B11104" s="174" t="s">
        <v>4117</v>
      </c>
      <c r="C11104" s="171" t="s">
        <v>4114</v>
      </c>
      <c r="D11104" s="171" t="s">
        <v>4113</v>
      </c>
      <c r="E11104" s="171" t="s">
        <v>4112</v>
      </c>
      <c r="F11104" s="182" t="s">
        <v>4116</v>
      </c>
      <c r="G11104" s="181" t="s">
        <v>4115</v>
      </c>
    </row>
    <row r="11105" spans="1:7" x14ac:dyDescent="0.2">
      <c r="A11105" s="162">
        <v>8</v>
      </c>
      <c r="B11105" s="128" t="s">
        <v>4141</v>
      </c>
      <c r="C11105" s="152">
        <v>5.65</v>
      </c>
      <c r="D11105" s="152">
        <v>12.31</v>
      </c>
      <c r="E11105" s="83">
        <v>117.99</v>
      </c>
      <c r="F11105" s="130">
        <v>0.25</v>
      </c>
      <c r="G11105" s="161">
        <f>TRUNC(F11105*D11105,2)</f>
        <v>3.07</v>
      </c>
    </row>
    <row r="11106" spans="1:7" x14ac:dyDescent="0.2">
      <c r="A11106" s="149">
        <v>11</v>
      </c>
      <c r="B11106" s="138" t="s">
        <v>4146</v>
      </c>
      <c r="C11106" s="152">
        <v>8.56</v>
      </c>
      <c r="D11106" s="152">
        <v>18.649999999999999</v>
      </c>
      <c r="E11106" s="83">
        <v>117.99</v>
      </c>
      <c r="F11106" s="133">
        <v>0.27300000000000002</v>
      </c>
      <c r="G11106" s="161">
        <f>TRUNC(F11106*D11106,2)</f>
        <v>5.09</v>
      </c>
    </row>
    <row r="11107" spans="1:7" x14ac:dyDescent="0.2">
      <c r="A11107" s="311" t="s">
        <v>4138</v>
      </c>
      <c r="B11107" s="311"/>
      <c r="C11107" s="311"/>
      <c r="D11107" s="311"/>
      <c r="E11107" s="311"/>
      <c r="F11107" s="311"/>
      <c r="G11107" s="155">
        <f>SUM(G11105:G11106)</f>
        <v>8.16</v>
      </c>
    </row>
    <row r="11108" spans="1:7" x14ac:dyDescent="0.2">
      <c r="G11108" s="144"/>
    </row>
    <row r="11109" spans="1:7" ht="21" x14ac:dyDescent="0.2">
      <c r="A11109" s="175" t="s">
        <v>4118</v>
      </c>
      <c r="B11109" s="174" t="s">
        <v>4130</v>
      </c>
      <c r="C11109" s="171" t="s">
        <v>4129</v>
      </c>
      <c r="D11109" s="171" t="s">
        <v>4128</v>
      </c>
      <c r="E11109" s="171" t="s">
        <v>4116</v>
      </c>
      <c r="F11109" s="173" t="s">
        <v>4127</v>
      </c>
      <c r="G11109" s="144"/>
    </row>
    <row r="11110" spans="1:7" x14ac:dyDescent="0.2">
      <c r="A11110" s="132">
        <v>122</v>
      </c>
      <c r="B11110" s="131" t="s">
        <v>4095</v>
      </c>
      <c r="C11110" s="130" t="s">
        <v>230</v>
      </c>
      <c r="D11110" s="130">
        <v>51.52</v>
      </c>
      <c r="E11110" s="130">
        <v>1.17E-2</v>
      </c>
      <c r="F11110" s="127">
        <f>TRUNC(E11110*D11110,2)</f>
        <v>0.6</v>
      </c>
      <c r="G11110" s="144"/>
    </row>
    <row r="11111" spans="1:7" ht="22.5" x14ac:dyDescent="0.2">
      <c r="A11111" s="135">
        <v>9836</v>
      </c>
      <c r="B11111" s="134" t="s">
        <v>3654</v>
      </c>
      <c r="C11111" s="133" t="s">
        <v>255</v>
      </c>
      <c r="D11111" s="133">
        <v>13.98</v>
      </c>
      <c r="E11111" s="133">
        <v>0.98199999999999998</v>
      </c>
      <c r="F11111" s="127">
        <f>TRUNC(E11111*D11111,2)</f>
        <v>13.72</v>
      </c>
      <c r="G11111" s="144"/>
    </row>
    <row r="11112" spans="1:7" ht="22.5" x14ac:dyDescent="0.2">
      <c r="A11112" s="135">
        <v>20083</v>
      </c>
      <c r="B11112" s="134" t="s">
        <v>3733</v>
      </c>
      <c r="C11112" s="133" t="s">
        <v>230</v>
      </c>
      <c r="D11112" s="133">
        <v>58.37</v>
      </c>
      <c r="E11112" s="133">
        <v>1.9099999999999999E-2</v>
      </c>
      <c r="F11112" s="127">
        <f>TRUNC(E11112*D11112,2)</f>
        <v>1.1100000000000001</v>
      </c>
      <c r="G11112" s="144"/>
    </row>
    <row r="11113" spans="1:7" x14ac:dyDescent="0.2">
      <c r="A11113" s="135">
        <v>38383</v>
      </c>
      <c r="B11113" s="134" t="s">
        <v>3850</v>
      </c>
      <c r="C11113" s="133" t="s">
        <v>230</v>
      </c>
      <c r="D11113" s="133">
        <v>1.58</v>
      </c>
      <c r="E11113" s="133">
        <v>5.2999999999999999E-2</v>
      </c>
      <c r="F11113" s="127">
        <f>TRUNC(E11113*D11113,2)</f>
        <v>0.08</v>
      </c>
      <c r="G11113" s="144"/>
    </row>
    <row r="11114" spans="1:7" x14ac:dyDescent="0.2">
      <c r="A11114" s="311" t="s">
        <v>4125</v>
      </c>
      <c r="B11114" s="311"/>
      <c r="C11114" s="311"/>
      <c r="D11114" s="311"/>
      <c r="E11114" s="311"/>
      <c r="F11114" s="165">
        <f>SUM(F11110:F11113)</f>
        <v>15.51</v>
      </c>
      <c r="G11114" s="144"/>
    </row>
    <row r="11115" spans="1:7" x14ac:dyDescent="0.2">
      <c r="G11115" s="144"/>
    </row>
    <row r="11116" spans="1:7" x14ac:dyDescent="0.2">
      <c r="A11116" s="312" t="s">
        <v>4124</v>
      </c>
      <c r="B11116" s="312"/>
      <c r="C11116" s="312"/>
      <c r="D11116" s="312"/>
      <c r="E11116" s="312"/>
      <c r="F11116" s="173">
        <f>F11114+G11107</f>
        <v>23.67</v>
      </c>
      <c r="G11116" s="144"/>
    </row>
    <row r="11117" spans="1:7" ht="12.75" customHeight="1" x14ac:dyDescent="0.2">
      <c r="A11117" s="312" t="s">
        <v>4742</v>
      </c>
      <c r="B11117" s="312"/>
      <c r="C11117" s="312"/>
      <c r="D11117" s="312"/>
      <c r="E11117" s="313"/>
      <c r="F11117" s="180">
        <f>TRUNC('compos apresentar'!F11116*bdi!$D$19,2)</f>
        <v>4.8099999999999996</v>
      </c>
      <c r="G11117" s="144"/>
    </row>
    <row r="11118" spans="1:7" x14ac:dyDescent="0.2">
      <c r="A11118" s="312" t="s">
        <v>4123</v>
      </c>
      <c r="B11118" s="312"/>
      <c r="C11118" s="312"/>
      <c r="D11118" s="312"/>
      <c r="E11118" s="312"/>
      <c r="F11118" s="179">
        <f>SUM(F11116:F11117)</f>
        <v>28.48</v>
      </c>
      <c r="G11118" s="144"/>
    </row>
    <row r="11119" spans="1:7" x14ac:dyDescent="0.2">
      <c r="A11119" s="178"/>
      <c r="B11119" s="178"/>
      <c r="C11119" s="178"/>
      <c r="D11119" s="178"/>
      <c r="E11119" s="178"/>
      <c r="F11119" s="178"/>
      <c r="G11119" s="144"/>
    </row>
    <row r="11120" spans="1:7" ht="21" x14ac:dyDescent="0.2">
      <c r="A11120" s="314" t="s">
        <v>5243</v>
      </c>
      <c r="B11120" s="314"/>
      <c r="C11120" s="314"/>
      <c r="D11120" s="314"/>
      <c r="E11120" s="314"/>
      <c r="F11120" s="314"/>
      <c r="G11120" s="175" t="s">
        <v>4155</v>
      </c>
    </row>
    <row r="11121" spans="1:7" x14ac:dyDescent="0.2">
      <c r="G11121" s="144"/>
    </row>
    <row r="11122" spans="1:7" ht="21" x14ac:dyDescent="0.2">
      <c r="A11122" s="175" t="s">
        <v>4118</v>
      </c>
      <c r="B11122" s="174" t="s">
        <v>4117</v>
      </c>
      <c r="C11122" s="171" t="s">
        <v>4114</v>
      </c>
      <c r="D11122" s="171" t="s">
        <v>4113</v>
      </c>
      <c r="E11122" s="171" t="s">
        <v>4112</v>
      </c>
      <c r="F11122" s="182" t="s">
        <v>4116</v>
      </c>
      <c r="G11122" s="181" t="s">
        <v>4115</v>
      </c>
    </row>
    <row r="11123" spans="1:7" x14ac:dyDescent="0.2">
      <c r="A11123" s="162">
        <v>8</v>
      </c>
      <c r="B11123" s="128" t="s">
        <v>4141</v>
      </c>
      <c r="C11123" s="152">
        <v>5.65</v>
      </c>
      <c r="D11123" s="152">
        <v>12.31</v>
      </c>
      <c r="E11123" s="83">
        <v>117.99</v>
      </c>
      <c r="F11123" s="127">
        <v>0.3125</v>
      </c>
      <c r="G11123" s="161">
        <f>TRUNC(F11123*D11123,2)</f>
        <v>3.84</v>
      </c>
    </row>
    <row r="11124" spans="1:7" x14ac:dyDescent="0.2">
      <c r="A11124" s="149">
        <v>11</v>
      </c>
      <c r="B11124" s="138" t="s">
        <v>4146</v>
      </c>
      <c r="C11124" s="152">
        <v>8.56</v>
      </c>
      <c r="D11124" s="152">
        <v>18.649999999999999</v>
      </c>
      <c r="E11124" s="83">
        <v>117.99</v>
      </c>
      <c r="F11124" s="137">
        <v>0.312</v>
      </c>
      <c r="G11124" s="161">
        <f>TRUNC(F11124*D11124,2)</f>
        <v>5.81</v>
      </c>
    </row>
    <row r="11125" spans="1:7" x14ac:dyDescent="0.2">
      <c r="A11125" s="311" t="s">
        <v>4138</v>
      </c>
      <c r="B11125" s="311"/>
      <c r="C11125" s="311"/>
      <c r="D11125" s="311"/>
      <c r="E11125" s="311"/>
      <c r="F11125" s="311"/>
      <c r="G11125" s="155">
        <f>SUM(G11123:G11124)</f>
        <v>9.6499999999999986</v>
      </c>
    </row>
    <row r="11126" spans="1:7" x14ac:dyDescent="0.2">
      <c r="G11126" s="144"/>
    </row>
    <row r="11127" spans="1:7" ht="21" x14ac:dyDescent="0.2">
      <c r="A11127" s="175" t="s">
        <v>4118</v>
      </c>
      <c r="B11127" s="174" t="s">
        <v>4130</v>
      </c>
      <c r="C11127" s="171" t="s">
        <v>4129</v>
      </c>
      <c r="D11127" s="171" t="s">
        <v>4128</v>
      </c>
      <c r="E11127" s="171" t="s">
        <v>4116</v>
      </c>
      <c r="F11127" s="173" t="s">
        <v>4127</v>
      </c>
      <c r="G11127" s="144"/>
    </row>
    <row r="11128" spans="1:7" ht="22.5" x14ac:dyDescent="0.2">
      <c r="A11128" s="129">
        <v>20065</v>
      </c>
      <c r="B11128" s="128" t="s">
        <v>5244</v>
      </c>
      <c r="C11128" s="127" t="s">
        <v>3287</v>
      </c>
      <c r="D11128" s="127">
        <v>37.9</v>
      </c>
      <c r="E11128" s="127">
        <v>1</v>
      </c>
      <c r="F11128" s="127">
        <f>TRUNC(E11128*D11128,2)</f>
        <v>37.9</v>
      </c>
      <c r="G11128" s="144"/>
    </row>
    <row r="11129" spans="1:7" x14ac:dyDescent="0.2">
      <c r="A11129" s="311" t="s">
        <v>4125</v>
      </c>
      <c r="B11129" s="311"/>
      <c r="C11129" s="311"/>
      <c r="D11129" s="311"/>
      <c r="E11129" s="311"/>
      <c r="F11129" s="165">
        <f>F11128</f>
        <v>37.9</v>
      </c>
      <c r="G11129" s="144"/>
    </row>
    <row r="11130" spans="1:7" x14ac:dyDescent="0.2">
      <c r="G11130" s="144"/>
    </row>
    <row r="11131" spans="1:7" x14ac:dyDescent="0.2">
      <c r="A11131" s="312" t="s">
        <v>4124</v>
      </c>
      <c r="B11131" s="312"/>
      <c r="C11131" s="312"/>
      <c r="D11131" s="312"/>
      <c r="E11131" s="312"/>
      <c r="F11131" s="173">
        <f>F11129+G11125</f>
        <v>47.55</v>
      </c>
      <c r="G11131" s="144"/>
    </row>
    <row r="11132" spans="1:7" x14ac:dyDescent="0.2">
      <c r="A11132" s="312" t="s">
        <v>4742</v>
      </c>
      <c r="B11132" s="312"/>
      <c r="C11132" s="312"/>
      <c r="D11132" s="312"/>
      <c r="E11132" s="313"/>
      <c r="F11132" s="180">
        <f>TRUNC('compos apresentar'!F11131*bdi!$D$19,2)</f>
        <v>9.67</v>
      </c>
      <c r="G11132" s="144"/>
    </row>
    <row r="11133" spans="1:7" x14ac:dyDescent="0.2">
      <c r="A11133" s="312" t="s">
        <v>4123</v>
      </c>
      <c r="B11133" s="312"/>
      <c r="C11133" s="312"/>
      <c r="D11133" s="312"/>
      <c r="E11133" s="312"/>
      <c r="F11133" s="179">
        <f>SUM(F11131:F11132)</f>
        <v>57.22</v>
      </c>
      <c r="G11133" s="144"/>
    </row>
    <row r="11134" spans="1:7" x14ac:dyDescent="0.2">
      <c r="A11134" s="178"/>
      <c r="B11134" s="178"/>
      <c r="C11134" s="178"/>
      <c r="D11134" s="178"/>
      <c r="E11134" s="178"/>
      <c r="F11134" s="178"/>
      <c r="G11134" s="144"/>
    </row>
    <row r="11135" spans="1:7" ht="12.75" customHeight="1" x14ac:dyDescent="0.2">
      <c r="G11135" s="144"/>
    </row>
    <row r="11136" spans="1:7" ht="32.450000000000003" customHeight="1" x14ac:dyDescent="0.2">
      <c r="A11136" s="317" t="s">
        <v>4199</v>
      </c>
      <c r="B11136" s="317"/>
      <c r="C11136" s="317"/>
      <c r="D11136" s="317"/>
      <c r="E11136" s="317"/>
      <c r="F11136" s="317"/>
      <c r="G11136" s="194" t="s">
        <v>4196</v>
      </c>
    </row>
    <row r="11137" spans="1:7" x14ac:dyDescent="0.2">
      <c r="G11137" s="144"/>
    </row>
    <row r="11138" spans="1:7" ht="21" x14ac:dyDescent="0.2">
      <c r="A11138" s="175" t="s">
        <v>4118</v>
      </c>
      <c r="B11138" s="174" t="s">
        <v>4117</v>
      </c>
      <c r="C11138" s="171" t="s">
        <v>4114</v>
      </c>
      <c r="D11138" s="171" t="s">
        <v>4113</v>
      </c>
      <c r="E11138" s="171" t="s">
        <v>4112</v>
      </c>
      <c r="F11138" s="182" t="s">
        <v>4116</v>
      </c>
      <c r="G11138" s="181" t="s">
        <v>4115</v>
      </c>
    </row>
    <row r="11139" spans="1:7" x14ac:dyDescent="0.2">
      <c r="A11139" s="162">
        <v>8</v>
      </c>
      <c r="B11139" s="128" t="s">
        <v>4141</v>
      </c>
      <c r="C11139" s="152">
        <v>5.65</v>
      </c>
      <c r="D11139" s="152">
        <v>12.31</v>
      </c>
      <c r="E11139" s="83">
        <v>117.99</v>
      </c>
      <c r="F11139" s="130">
        <v>3.85E-2</v>
      </c>
      <c r="G11139" s="161">
        <f>TRUNC(F11139*D11139,2)</f>
        <v>0.47</v>
      </c>
    </row>
    <row r="11140" spans="1:7" x14ac:dyDescent="0.2">
      <c r="A11140" s="149">
        <v>11</v>
      </c>
      <c r="B11140" s="138" t="s">
        <v>4146</v>
      </c>
      <c r="C11140" s="152">
        <v>8.56</v>
      </c>
      <c r="D11140" s="152">
        <v>18.649999999999999</v>
      </c>
      <c r="E11140" s="83">
        <v>117.99</v>
      </c>
      <c r="F11140" s="133">
        <v>4.2999999999999997E-2</v>
      </c>
      <c r="G11140" s="161">
        <f>TRUNC(F11140*D11140,2)</f>
        <v>0.8</v>
      </c>
    </row>
    <row r="11141" spans="1:7" x14ac:dyDescent="0.2">
      <c r="A11141" s="311" t="s">
        <v>4138</v>
      </c>
      <c r="B11141" s="311"/>
      <c r="C11141" s="311"/>
      <c r="D11141" s="311"/>
      <c r="E11141" s="311"/>
      <c r="F11141" s="311"/>
      <c r="G11141" s="155">
        <f>SUM(G11139:G11140)</f>
        <v>1.27</v>
      </c>
    </row>
    <row r="11142" spans="1:7" x14ac:dyDescent="0.2">
      <c r="G11142" s="144"/>
    </row>
    <row r="11143" spans="1:7" ht="21" x14ac:dyDescent="0.2">
      <c r="A11143" s="175" t="s">
        <v>4118</v>
      </c>
      <c r="B11143" s="174" t="s">
        <v>4130</v>
      </c>
      <c r="C11143" s="171" t="s">
        <v>4129</v>
      </c>
      <c r="D11143" s="171" t="s">
        <v>4128</v>
      </c>
      <c r="E11143" s="171" t="s">
        <v>4116</v>
      </c>
      <c r="F11143" s="173" t="s">
        <v>4127</v>
      </c>
      <c r="G11143" s="144"/>
    </row>
    <row r="11144" spans="1:7" x14ac:dyDescent="0.2">
      <c r="A11144" s="132">
        <v>122</v>
      </c>
      <c r="B11144" s="131" t="s">
        <v>4095</v>
      </c>
      <c r="C11144" s="130" t="s">
        <v>230</v>
      </c>
      <c r="D11144" s="130">
        <v>51.52</v>
      </c>
      <c r="E11144" s="130">
        <v>3.5000000000000001E-3</v>
      </c>
      <c r="F11144" s="127">
        <f>TRUNC(E11144*D11144,2)</f>
        <v>0.18</v>
      </c>
      <c r="G11144" s="144"/>
    </row>
    <row r="11145" spans="1:7" ht="22.5" x14ac:dyDescent="0.2">
      <c r="A11145" s="135">
        <v>9838</v>
      </c>
      <c r="B11145" s="134" t="s">
        <v>3653</v>
      </c>
      <c r="C11145" s="133" t="s">
        <v>255</v>
      </c>
      <c r="D11145" s="133">
        <v>9.65</v>
      </c>
      <c r="E11145" s="133">
        <v>0.97799999999999998</v>
      </c>
      <c r="F11145" s="127">
        <f>TRUNC(E11145*D11145,2)</f>
        <v>9.43</v>
      </c>
      <c r="G11145" s="144"/>
    </row>
    <row r="11146" spans="1:7" ht="22.5" x14ac:dyDescent="0.2">
      <c r="A11146" s="135">
        <v>20083</v>
      </c>
      <c r="B11146" s="134" t="s">
        <v>3733</v>
      </c>
      <c r="C11146" s="133" t="s">
        <v>230</v>
      </c>
      <c r="D11146" s="133">
        <v>58.37</v>
      </c>
      <c r="E11146" s="133">
        <v>4.7999999999999996E-3</v>
      </c>
      <c r="F11146" s="127">
        <f>TRUNC(E11146*D11146,2)</f>
        <v>0.28000000000000003</v>
      </c>
      <c r="G11146" s="144"/>
    </row>
    <row r="11147" spans="1:7" x14ac:dyDescent="0.2">
      <c r="A11147" s="135">
        <v>38383</v>
      </c>
      <c r="B11147" s="134" t="s">
        <v>3850</v>
      </c>
      <c r="C11147" s="133" t="s">
        <v>230</v>
      </c>
      <c r="D11147" s="133">
        <v>1.58</v>
      </c>
      <c r="E11147" s="133">
        <v>1.7000000000000001E-2</v>
      </c>
      <c r="F11147" s="127">
        <f>TRUNC(E11147*D11147,2)</f>
        <v>0.02</v>
      </c>
      <c r="G11147" s="144"/>
    </row>
    <row r="11148" spans="1:7" x14ac:dyDescent="0.2">
      <c r="A11148" s="311" t="s">
        <v>4125</v>
      </c>
      <c r="B11148" s="311"/>
      <c r="C11148" s="311"/>
      <c r="D11148" s="311"/>
      <c r="E11148" s="311"/>
      <c r="F11148" s="165">
        <f>SUM(F11144:F11147)</f>
        <v>9.9099999999999984</v>
      </c>
      <c r="G11148" s="144"/>
    </row>
    <row r="11149" spans="1:7" x14ac:dyDescent="0.2">
      <c r="G11149" s="144"/>
    </row>
    <row r="11150" spans="1:7" x14ac:dyDescent="0.2">
      <c r="A11150" s="312" t="s">
        <v>4124</v>
      </c>
      <c r="B11150" s="312"/>
      <c r="C11150" s="312"/>
      <c r="D11150" s="312"/>
      <c r="E11150" s="312"/>
      <c r="F11150" s="173">
        <f>F11148+G11141</f>
        <v>11.179999999999998</v>
      </c>
      <c r="G11150" s="144"/>
    </row>
    <row r="11151" spans="1:7" ht="12.75" customHeight="1" x14ac:dyDescent="0.2">
      <c r="A11151" s="312" t="s">
        <v>4742</v>
      </c>
      <c r="B11151" s="312"/>
      <c r="C11151" s="312"/>
      <c r="D11151" s="312"/>
      <c r="E11151" s="313"/>
      <c r="F11151" s="180">
        <f>TRUNC('compos apresentar'!F11150*bdi!$D$19,2)</f>
        <v>2.27</v>
      </c>
      <c r="G11151" s="144"/>
    </row>
    <row r="11152" spans="1:7" x14ac:dyDescent="0.2">
      <c r="A11152" s="312" t="s">
        <v>4123</v>
      </c>
      <c r="B11152" s="312"/>
      <c r="C11152" s="312"/>
      <c r="D11152" s="312"/>
      <c r="E11152" s="312"/>
      <c r="F11152" s="179">
        <f>SUM(F11150:F11151)</f>
        <v>13.449999999999998</v>
      </c>
      <c r="G11152" s="144"/>
    </row>
    <row r="11153" spans="1:7" x14ac:dyDescent="0.2">
      <c r="G11153" s="144"/>
    </row>
    <row r="11154" spans="1:7" ht="12.75" customHeight="1" x14ac:dyDescent="0.2">
      <c r="G11154" s="144"/>
    </row>
    <row r="11155" spans="1:7" ht="37.15" customHeight="1" x14ac:dyDescent="0.2">
      <c r="A11155" s="317" t="s">
        <v>4198</v>
      </c>
      <c r="B11155" s="317"/>
      <c r="C11155" s="317"/>
      <c r="D11155" s="317"/>
      <c r="E11155" s="317"/>
      <c r="F11155" s="317"/>
      <c r="G11155" s="194" t="s">
        <v>4196</v>
      </c>
    </row>
    <row r="11156" spans="1:7" x14ac:dyDescent="0.2">
      <c r="G11156" s="144"/>
    </row>
    <row r="11157" spans="1:7" ht="21" x14ac:dyDescent="0.2">
      <c r="A11157" s="175" t="s">
        <v>4118</v>
      </c>
      <c r="B11157" s="174" t="s">
        <v>4117</v>
      </c>
      <c r="C11157" s="171" t="s">
        <v>4114</v>
      </c>
      <c r="D11157" s="171" t="s">
        <v>4113</v>
      </c>
      <c r="E11157" s="171" t="s">
        <v>4112</v>
      </c>
      <c r="F11157" s="182" t="s">
        <v>4116</v>
      </c>
      <c r="G11157" s="181" t="s">
        <v>4115</v>
      </c>
    </row>
    <row r="11158" spans="1:7" x14ac:dyDescent="0.2">
      <c r="A11158" s="162">
        <v>8</v>
      </c>
      <c r="B11158" s="128" t="s">
        <v>4141</v>
      </c>
      <c r="C11158" s="152">
        <v>5.65</v>
      </c>
      <c r="D11158" s="152">
        <v>12.31</v>
      </c>
      <c r="E11158" s="83">
        <v>117.99</v>
      </c>
      <c r="F11158" s="130">
        <v>0.15010000000000001</v>
      </c>
      <c r="G11158" s="161">
        <f>TRUNC(F11158*D11158,2)</f>
        <v>1.84</v>
      </c>
    </row>
    <row r="11159" spans="1:7" x14ac:dyDescent="0.2">
      <c r="A11159" s="149">
        <v>11</v>
      </c>
      <c r="B11159" s="138" t="s">
        <v>4146</v>
      </c>
      <c r="C11159" s="152">
        <v>8.56</v>
      </c>
      <c r="D11159" s="152">
        <v>18.649999999999999</v>
      </c>
      <c r="E11159" s="83">
        <v>117.99</v>
      </c>
      <c r="F11159" s="133">
        <v>0.154</v>
      </c>
      <c r="G11159" s="161">
        <f>TRUNC(F11159*D11159,2)</f>
        <v>2.87</v>
      </c>
    </row>
    <row r="11160" spans="1:7" x14ac:dyDescent="0.2">
      <c r="A11160" s="311" t="s">
        <v>4138</v>
      </c>
      <c r="B11160" s="311"/>
      <c r="C11160" s="311"/>
      <c r="D11160" s="311"/>
      <c r="E11160" s="311"/>
      <c r="F11160" s="311"/>
      <c r="G11160" s="155">
        <f>SUM(G11158:G11159)</f>
        <v>4.71</v>
      </c>
    </row>
    <row r="11161" spans="1:7" x14ac:dyDescent="0.2">
      <c r="G11161" s="144"/>
    </row>
    <row r="11162" spans="1:7" ht="21" x14ac:dyDescent="0.2">
      <c r="A11162" s="175" t="s">
        <v>4118</v>
      </c>
      <c r="B11162" s="174" t="s">
        <v>4130</v>
      </c>
      <c r="C11162" s="171" t="s">
        <v>4129</v>
      </c>
      <c r="D11162" s="171" t="s">
        <v>4128</v>
      </c>
      <c r="E11162" s="171" t="s">
        <v>4116</v>
      </c>
      <c r="F11162" s="173" t="s">
        <v>4127</v>
      </c>
      <c r="G11162" s="144"/>
    </row>
    <row r="11163" spans="1:7" x14ac:dyDescent="0.2">
      <c r="A11163" s="132">
        <v>122</v>
      </c>
      <c r="B11163" s="131" t="s">
        <v>4095</v>
      </c>
      <c r="C11163" s="130" t="s">
        <v>230</v>
      </c>
      <c r="D11163" s="130">
        <v>51.52</v>
      </c>
      <c r="E11163" s="130">
        <v>8.0000000000000002E-3</v>
      </c>
      <c r="F11163" s="127">
        <f>TRUNC(E11163*D11163,2)</f>
        <v>0.41</v>
      </c>
      <c r="G11163" s="144"/>
    </row>
    <row r="11164" spans="1:7" ht="22.5" x14ac:dyDescent="0.2">
      <c r="A11164" s="135">
        <v>9837</v>
      </c>
      <c r="B11164" s="134" t="s">
        <v>3652</v>
      </c>
      <c r="C11164" s="133" t="s">
        <v>255</v>
      </c>
      <c r="D11164" s="133">
        <v>12.94</v>
      </c>
      <c r="E11164" s="133">
        <v>0.97699999999999998</v>
      </c>
      <c r="F11164" s="127">
        <f>TRUNC(E11164*D11164,2)</f>
        <v>12.64</v>
      </c>
      <c r="G11164" s="144"/>
    </row>
    <row r="11165" spans="1:7" ht="22.5" x14ac:dyDescent="0.2">
      <c r="A11165" s="135">
        <v>20083</v>
      </c>
      <c r="B11165" s="134" t="s">
        <v>3733</v>
      </c>
      <c r="C11165" s="133" t="s">
        <v>230</v>
      </c>
      <c r="D11165" s="133">
        <v>58.37</v>
      </c>
      <c r="E11165" s="133">
        <v>1.24E-2</v>
      </c>
      <c r="F11165" s="127">
        <f>TRUNC(E11165*D11165,2)</f>
        <v>0.72</v>
      </c>
      <c r="G11165" s="144"/>
    </row>
    <row r="11166" spans="1:7" x14ac:dyDescent="0.2">
      <c r="A11166" s="135">
        <v>38383</v>
      </c>
      <c r="B11166" s="134" t="s">
        <v>3850</v>
      </c>
      <c r="C11166" s="133" t="s">
        <v>230</v>
      </c>
      <c r="D11166" s="133">
        <v>1.58</v>
      </c>
      <c r="E11166" s="133">
        <v>3.7999999999999999E-2</v>
      </c>
      <c r="F11166" s="127">
        <f>TRUNC(E11166*D11166,2)</f>
        <v>0.06</v>
      </c>
      <c r="G11166" s="144"/>
    </row>
    <row r="11167" spans="1:7" x14ac:dyDescent="0.2">
      <c r="A11167" s="311" t="s">
        <v>4125</v>
      </c>
      <c r="B11167" s="311"/>
      <c r="C11167" s="311"/>
      <c r="D11167" s="311"/>
      <c r="E11167" s="311"/>
      <c r="F11167" s="165">
        <f>SUM(F11163:F11166)</f>
        <v>13.830000000000002</v>
      </c>
      <c r="G11167" s="144"/>
    </row>
    <row r="11168" spans="1:7" x14ac:dyDescent="0.2">
      <c r="G11168" s="144"/>
    </row>
    <row r="11169" spans="1:7" x14ac:dyDescent="0.2">
      <c r="A11169" s="312" t="s">
        <v>4124</v>
      </c>
      <c r="B11169" s="312"/>
      <c r="C11169" s="312"/>
      <c r="D11169" s="312"/>
      <c r="E11169" s="312"/>
      <c r="F11169" s="173">
        <f>F11167+G11160</f>
        <v>18.540000000000003</v>
      </c>
      <c r="G11169" s="144"/>
    </row>
    <row r="11170" spans="1:7" ht="12.75" customHeight="1" x14ac:dyDescent="0.2">
      <c r="A11170" s="312" t="s">
        <v>4742</v>
      </c>
      <c r="B11170" s="312"/>
      <c r="C11170" s="312"/>
      <c r="D11170" s="312"/>
      <c r="E11170" s="313"/>
      <c r="F11170" s="180">
        <f>TRUNC('compos apresentar'!F11169*bdi!$D$19,2)</f>
        <v>3.77</v>
      </c>
      <c r="G11170" s="144"/>
    </row>
    <row r="11171" spans="1:7" x14ac:dyDescent="0.2">
      <c r="A11171" s="312" t="s">
        <v>4123</v>
      </c>
      <c r="B11171" s="312"/>
      <c r="C11171" s="312"/>
      <c r="D11171" s="312"/>
      <c r="E11171" s="312"/>
      <c r="F11171" s="179">
        <f>SUM(F11169:F11170)</f>
        <v>22.310000000000002</v>
      </c>
      <c r="G11171" s="144"/>
    </row>
    <row r="11172" spans="1:7" x14ac:dyDescent="0.2">
      <c r="A11172" s="178"/>
      <c r="B11172" s="178"/>
      <c r="C11172" s="178"/>
      <c r="D11172" s="178"/>
      <c r="E11172" s="178"/>
      <c r="F11172" s="178"/>
      <c r="G11172" s="144"/>
    </row>
    <row r="11173" spans="1:7" x14ac:dyDescent="0.2">
      <c r="G11173" s="144"/>
    </row>
    <row r="11174" spans="1:7" ht="21" x14ac:dyDescent="0.2">
      <c r="A11174" s="314" t="s">
        <v>4197</v>
      </c>
      <c r="B11174" s="314"/>
      <c r="C11174" s="314"/>
      <c r="D11174" s="314"/>
      <c r="E11174" s="314"/>
      <c r="F11174" s="314"/>
      <c r="G11174" s="175" t="s">
        <v>4196</v>
      </c>
    </row>
    <row r="11175" spans="1:7" x14ac:dyDescent="0.2">
      <c r="G11175" s="144"/>
    </row>
    <row r="11176" spans="1:7" ht="21" x14ac:dyDescent="0.2">
      <c r="A11176" s="175" t="s">
        <v>4118</v>
      </c>
      <c r="B11176" s="174" t="s">
        <v>4117</v>
      </c>
      <c r="C11176" s="171" t="s">
        <v>4114</v>
      </c>
      <c r="D11176" s="171" t="s">
        <v>4113</v>
      </c>
      <c r="E11176" s="171" t="s">
        <v>4112</v>
      </c>
      <c r="F11176" s="182" t="s">
        <v>4116</v>
      </c>
      <c r="G11176" s="181" t="s">
        <v>4115</v>
      </c>
    </row>
    <row r="11177" spans="1:7" x14ac:dyDescent="0.2">
      <c r="A11177" s="162">
        <v>11</v>
      </c>
      <c r="B11177" s="128" t="s">
        <v>4146</v>
      </c>
      <c r="C11177" s="152">
        <v>8.56</v>
      </c>
      <c r="D11177" s="152">
        <v>18.649999999999999</v>
      </c>
      <c r="E11177" s="83">
        <v>117.99</v>
      </c>
      <c r="F11177" s="127">
        <v>0.24049999999999999</v>
      </c>
      <c r="G11177" s="161">
        <f>TRUNC(F11177*D11177,2)</f>
        <v>4.4800000000000004</v>
      </c>
    </row>
    <row r="11178" spans="1:7" x14ac:dyDescent="0.2">
      <c r="A11178" s="149">
        <v>8</v>
      </c>
      <c r="B11178" s="138" t="s">
        <v>4141</v>
      </c>
      <c r="C11178" s="152">
        <v>5.65</v>
      </c>
      <c r="D11178" s="152">
        <v>12.31</v>
      </c>
      <c r="E11178" s="83">
        <v>117.99</v>
      </c>
      <c r="F11178" s="137">
        <v>0.24199999999999999</v>
      </c>
      <c r="G11178" s="161">
        <f>TRUNC(F11178*D11178,2)</f>
        <v>2.97</v>
      </c>
    </row>
    <row r="11179" spans="1:7" x14ac:dyDescent="0.2">
      <c r="A11179" s="311" t="s">
        <v>4138</v>
      </c>
      <c r="B11179" s="311"/>
      <c r="C11179" s="311"/>
      <c r="D11179" s="311"/>
      <c r="E11179" s="311"/>
      <c r="F11179" s="311"/>
      <c r="G11179" s="155">
        <f>SUM(G11177:G11178)</f>
        <v>7.4500000000000011</v>
      </c>
    </row>
    <row r="11180" spans="1:7" x14ac:dyDescent="0.2">
      <c r="G11180" s="144"/>
    </row>
    <row r="11181" spans="1:7" ht="21" x14ac:dyDescent="0.2">
      <c r="A11181" s="175" t="s">
        <v>4118</v>
      </c>
      <c r="B11181" s="174" t="s">
        <v>4130</v>
      </c>
      <c r="C11181" s="171" t="s">
        <v>4129</v>
      </c>
      <c r="D11181" s="171" t="s">
        <v>4128</v>
      </c>
      <c r="E11181" s="171" t="s">
        <v>4116</v>
      </c>
      <c r="F11181" s="173" t="s">
        <v>4127</v>
      </c>
      <c r="G11181" s="144"/>
    </row>
    <row r="11182" spans="1:7" x14ac:dyDescent="0.2">
      <c r="A11182" s="129" t="s">
        <v>3584</v>
      </c>
      <c r="B11182" s="128" t="s">
        <v>3651</v>
      </c>
      <c r="C11182" s="127" t="s">
        <v>3290</v>
      </c>
      <c r="D11182" s="127">
        <v>5.5</v>
      </c>
      <c r="E11182" s="127">
        <v>1.0369999999999999</v>
      </c>
      <c r="F11182" s="127">
        <f>TRUNC(E11182*D11182,2)</f>
        <v>5.7</v>
      </c>
      <c r="G11182" s="144"/>
    </row>
    <row r="11183" spans="1:7" x14ac:dyDescent="0.2">
      <c r="A11183" s="311" t="s">
        <v>4125</v>
      </c>
      <c r="B11183" s="311"/>
      <c r="C11183" s="311"/>
      <c r="D11183" s="311"/>
      <c r="E11183" s="311"/>
      <c r="F11183" s="165">
        <f>F11182</f>
        <v>5.7</v>
      </c>
      <c r="G11183" s="144"/>
    </row>
    <row r="11184" spans="1:7" x14ac:dyDescent="0.2">
      <c r="G11184" s="144"/>
    </row>
    <row r="11185" spans="1:7" x14ac:dyDescent="0.2">
      <c r="A11185" s="312" t="s">
        <v>4124</v>
      </c>
      <c r="B11185" s="312"/>
      <c r="C11185" s="312"/>
      <c r="D11185" s="312"/>
      <c r="E11185" s="312"/>
      <c r="F11185" s="173">
        <f>F11183+G11179</f>
        <v>13.150000000000002</v>
      </c>
      <c r="G11185" s="144"/>
    </row>
    <row r="11186" spans="1:7" ht="12.75" customHeight="1" x14ac:dyDescent="0.2">
      <c r="A11186" s="312" t="s">
        <v>4742</v>
      </c>
      <c r="B11186" s="312"/>
      <c r="C11186" s="312"/>
      <c r="D11186" s="312"/>
      <c r="E11186" s="313"/>
      <c r="F11186" s="180">
        <f>TRUNC('compos apresentar'!F11185*bdi!$D$19,2)</f>
        <v>2.67</v>
      </c>
      <c r="G11186" s="144"/>
    </row>
    <row r="11187" spans="1:7" x14ac:dyDescent="0.2">
      <c r="A11187" s="312" t="s">
        <v>4123</v>
      </c>
      <c r="B11187" s="312"/>
      <c r="C11187" s="312"/>
      <c r="D11187" s="312"/>
      <c r="E11187" s="312"/>
      <c r="F11187" s="179">
        <f>SUM(F11185:F11186)</f>
        <v>15.820000000000002</v>
      </c>
      <c r="G11187" s="144"/>
    </row>
    <row r="11188" spans="1:7" x14ac:dyDescent="0.2">
      <c r="G11188" s="144"/>
    </row>
    <row r="11189" spans="1:7" x14ac:dyDescent="0.2">
      <c r="G11189" s="144"/>
    </row>
    <row r="11190" spans="1:7" ht="21" x14ac:dyDescent="0.2">
      <c r="A11190" s="314" t="s">
        <v>4195</v>
      </c>
      <c r="B11190" s="314"/>
      <c r="C11190" s="314"/>
      <c r="D11190" s="314"/>
      <c r="E11190" s="314"/>
      <c r="F11190" s="314"/>
      <c r="G11190" s="175" t="s">
        <v>4188</v>
      </c>
    </row>
    <row r="11191" spans="1:7" x14ac:dyDescent="0.2">
      <c r="G11191" s="144"/>
    </row>
    <row r="11192" spans="1:7" ht="21" x14ac:dyDescent="0.2">
      <c r="A11192" s="175" t="s">
        <v>4118</v>
      </c>
      <c r="B11192" s="174" t="s">
        <v>4117</v>
      </c>
      <c r="C11192" s="171" t="s">
        <v>4114</v>
      </c>
      <c r="D11192" s="171" t="s">
        <v>4113</v>
      </c>
      <c r="E11192" s="171" t="s">
        <v>4112</v>
      </c>
      <c r="F11192" s="182" t="s">
        <v>4116</v>
      </c>
      <c r="G11192" s="181" t="s">
        <v>4115</v>
      </c>
    </row>
    <row r="11193" spans="1:7" x14ac:dyDescent="0.2">
      <c r="A11193" s="162">
        <v>8</v>
      </c>
      <c r="B11193" s="128" t="s">
        <v>4141</v>
      </c>
      <c r="C11193" s="152">
        <v>5.65</v>
      </c>
      <c r="D11193" s="152">
        <v>12.31</v>
      </c>
      <c r="E11193" s="83">
        <v>117.99</v>
      </c>
      <c r="F11193" s="127">
        <v>0.122</v>
      </c>
      <c r="G11193" s="161">
        <f>TRUNC(F11193*D11193,2)</f>
        <v>1.5</v>
      </c>
    </row>
    <row r="11194" spans="1:7" x14ac:dyDescent="0.2">
      <c r="A11194" s="149">
        <v>11</v>
      </c>
      <c r="B11194" s="138" t="s">
        <v>4146</v>
      </c>
      <c r="C11194" s="152">
        <v>8.56</v>
      </c>
      <c r="D11194" s="152">
        <v>18.649999999999999</v>
      </c>
      <c r="E11194" s="83">
        <v>117.99</v>
      </c>
      <c r="F11194" s="137">
        <v>0.1202</v>
      </c>
      <c r="G11194" s="161">
        <f>TRUNC(F11194*D11194,2)</f>
        <v>2.2400000000000002</v>
      </c>
    </row>
    <row r="11195" spans="1:7" x14ac:dyDescent="0.2">
      <c r="A11195" s="311" t="s">
        <v>4138</v>
      </c>
      <c r="B11195" s="311"/>
      <c r="C11195" s="311"/>
      <c r="D11195" s="311"/>
      <c r="E11195" s="311"/>
      <c r="F11195" s="311"/>
      <c r="G11195" s="155">
        <f>SUM(G11193:G11194)</f>
        <v>3.74</v>
      </c>
    </row>
    <row r="11196" spans="1:7" x14ac:dyDescent="0.2">
      <c r="G11196" s="144"/>
    </row>
    <row r="11197" spans="1:7" ht="21" x14ac:dyDescent="0.2">
      <c r="A11197" s="175" t="s">
        <v>4118</v>
      </c>
      <c r="B11197" s="174" t="s">
        <v>4130</v>
      </c>
      <c r="C11197" s="171" t="s">
        <v>4129</v>
      </c>
      <c r="D11197" s="171" t="s">
        <v>4128</v>
      </c>
      <c r="E11197" s="171" t="s">
        <v>4116</v>
      </c>
      <c r="F11197" s="173" t="s">
        <v>4127</v>
      </c>
      <c r="G11197" s="144"/>
    </row>
    <row r="11198" spans="1:7" x14ac:dyDescent="0.2">
      <c r="A11198" s="129" t="s">
        <v>3590</v>
      </c>
      <c r="B11198" s="128" t="s">
        <v>3589</v>
      </c>
      <c r="C11198" s="127" t="s">
        <v>3290</v>
      </c>
      <c r="D11198" s="127">
        <v>3.32</v>
      </c>
      <c r="E11198" s="127">
        <v>1.0449999999999999</v>
      </c>
      <c r="F11198" s="127">
        <f>TRUNC(E11198*D11198,2)</f>
        <v>3.46</v>
      </c>
      <c r="G11198" s="144"/>
    </row>
    <row r="11199" spans="1:7" x14ac:dyDescent="0.2">
      <c r="A11199" s="311" t="s">
        <v>4125</v>
      </c>
      <c r="B11199" s="311"/>
      <c r="C11199" s="311"/>
      <c r="D11199" s="311"/>
      <c r="E11199" s="311"/>
      <c r="F11199" s="165">
        <f>F11198</f>
        <v>3.46</v>
      </c>
      <c r="G11199" s="144"/>
    </row>
    <row r="11200" spans="1:7" x14ac:dyDescent="0.2">
      <c r="G11200" s="144"/>
    </row>
    <row r="11201" spans="1:7" x14ac:dyDescent="0.2">
      <c r="A11201" s="312" t="s">
        <v>4124</v>
      </c>
      <c r="B11201" s="312"/>
      <c r="C11201" s="312"/>
      <c r="D11201" s="312"/>
      <c r="E11201" s="312"/>
      <c r="F11201" s="173">
        <f>F11199+G11195</f>
        <v>7.2</v>
      </c>
      <c r="G11201" s="144"/>
    </row>
    <row r="11202" spans="1:7" ht="12.75" customHeight="1" x14ac:dyDescent="0.2">
      <c r="A11202" s="312" t="s">
        <v>4742</v>
      </c>
      <c r="B11202" s="312"/>
      <c r="C11202" s="312"/>
      <c r="D11202" s="312"/>
      <c r="E11202" s="313"/>
      <c r="F11202" s="180">
        <f>TRUNC('compos apresentar'!F11201*bdi!$D$19,2)</f>
        <v>1.46</v>
      </c>
      <c r="G11202" s="144"/>
    </row>
    <row r="11203" spans="1:7" ht="12.75" customHeight="1" x14ac:dyDescent="0.2">
      <c r="A11203" s="312" t="s">
        <v>4123</v>
      </c>
      <c r="B11203" s="312"/>
      <c r="C11203" s="312"/>
      <c r="D11203" s="312"/>
      <c r="E11203" s="312"/>
      <c r="F11203" s="179">
        <f>SUM(F11201:F11202)</f>
        <v>8.66</v>
      </c>
      <c r="G11203" s="144"/>
    </row>
    <row r="11204" spans="1:7" ht="12.75" customHeight="1" x14ac:dyDescent="0.2">
      <c r="A11204" s="178"/>
      <c r="B11204" s="178"/>
      <c r="C11204" s="178"/>
      <c r="D11204" s="178"/>
      <c r="E11204" s="178"/>
      <c r="F11204" s="178"/>
      <c r="G11204" s="144"/>
    </row>
    <row r="11205" spans="1:7" ht="22.5" customHeight="1" x14ac:dyDescent="0.2">
      <c r="A11205" s="314" t="s">
        <v>4194</v>
      </c>
      <c r="B11205" s="314"/>
      <c r="C11205" s="314"/>
      <c r="D11205" s="314"/>
      <c r="E11205" s="314"/>
      <c r="F11205" s="314"/>
      <c r="G11205" s="175" t="s">
        <v>4188</v>
      </c>
    </row>
    <row r="11206" spans="1:7" ht="12.75" customHeight="1" x14ac:dyDescent="0.2">
      <c r="G11206" s="144"/>
    </row>
    <row r="11207" spans="1:7" ht="18.75" customHeight="1" x14ac:dyDescent="0.2">
      <c r="A11207" s="175" t="s">
        <v>4118</v>
      </c>
      <c r="B11207" s="174" t="s">
        <v>4117</v>
      </c>
      <c r="C11207" s="171" t="s">
        <v>4114</v>
      </c>
      <c r="D11207" s="171" t="s">
        <v>4113</v>
      </c>
      <c r="E11207" s="171" t="s">
        <v>4112</v>
      </c>
      <c r="F11207" s="182" t="s">
        <v>4116</v>
      </c>
      <c r="G11207" s="181" t="s">
        <v>4115</v>
      </c>
    </row>
    <row r="11208" spans="1:7" ht="12.75" customHeight="1" x14ac:dyDescent="0.2">
      <c r="A11208" s="162">
        <v>8</v>
      </c>
      <c r="B11208" s="128" t="s">
        <v>4141</v>
      </c>
      <c r="C11208" s="152">
        <v>5.65</v>
      </c>
      <c r="D11208" s="152">
        <v>12.31</v>
      </c>
      <c r="E11208" s="83">
        <v>117.99</v>
      </c>
      <c r="F11208" s="127">
        <v>0.1305</v>
      </c>
      <c r="G11208" s="161">
        <f>TRUNC(F11208*D11208,2)</f>
        <v>1.6</v>
      </c>
    </row>
    <row r="11209" spans="1:7" ht="12.75" customHeight="1" x14ac:dyDescent="0.2">
      <c r="A11209" s="149">
        <v>11</v>
      </c>
      <c r="B11209" s="138" t="s">
        <v>4146</v>
      </c>
      <c r="C11209" s="152">
        <v>8.56</v>
      </c>
      <c r="D11209" s="152">
        <v>18.649999999999999</v>
      </c>
      <c r="E11209" s="83">
        <v>117.99</v>
      </c>
      <c r="F11209" s="137">
        <v>0.12909999999999999</v>
      </c>
      <c r="G11209" s="161">
        <f>TRUNC(F11209*D11209,2)</f>
        <v>2.4</v>
      </c>
    </row>
    <row r="11210" spans="1:7" ht="12.75" customHeight="1" x14ac:dyDescent="0.2">
      <c r="A11210" s="311" t="s">
        <v>4138</v>
      </c>
      <c r="B11210" s="311"/>
      <c r="C11210" s="311"/>
      <c r="D11210" s="311"/>
      <c r="E11210" s="311"/>
      <c r="F11210" s="311"/>
      <c r="G11210" s="155">
        <f>SUM(G11208:G11209)</f>
        <v>4</v>
      </c>
    </row>
    <row r="11211" spans="1:7" ht="12.75" customHeight="1" x14ac:dyDescent="0.2">
      <c r="G11211" s="144"/>
    </row>
    <row r="11212" spans="1:7" ht="21" customHeight="1" x14ac:dyDescent="0.2">
      <c r="A11212" s="175" t="s">
        <v>4118</v>
      </c>
      <c r="B11212" s="174" t="s">
        <v>4130</v>
      </c>
      <c r="C11212" s="171" t="s">
        <v>4129</v>
      </c>
      <c r="D11212" s="171" t="s">
        <v>4128</v>
      </c>
      <c r="E11212" s="171" t="s">
        <v>4116</v>
      </c>
      <c r="F11212" s="173" t="s">
        <v>4127</v>
      </c>
      <c r="G11212" s="144"/>
    </row>
    <row r="11213" spans="1:7" ht="12.75" customHeight="1" x14ac:dyDescent="0.2">
      <c r="A11213" s="129" t="s">
        <v>3596</v>
      </c>
      <c r="B11213" s="128" t="s">
        <v>1550</v>
      </c>
      <c r="C11213" s="127" t="s">
        <v>3290</v>
      </c>
      <c r="D11213" s="127">
        <v>8.07</v>
      </c>
      <c r="E11213" s="127">
        <v>1.032</v>
      </c>
      <c r="F11213" s="127">
        <f>TRUNC(E11213*D11213,2)</f>
        <v>8.32</v>
      </c>
      <c r="G11213" s="144"/>
    </row>
    <row r="11214" spans="1:7" ht="12.75" customHeight="1" x14ac:dyDescent="0.2">
      <c r="A11214" s="311" t="s">
        <v>4125</v>
      </c>
      <c r="B11214" s="311"/>
      <c r="C11214" s="311"/>
      <c r="D11214" s="311"/>
      <c r="E11214" s="311"/>
      <c r="F11214" s="165">
        <f>F11213</f>
        <v>8.32</v>
      </c>
      <c r="G11214" s="144"/>
    </row>
    <row r="11215" spans="1:7" ht="12.75" customHeight="1" x14ac:dyDescent="0.2">
      <c r="G11215" s="144"/>
    </row>
    <row r="11216" spans="1:7" ht="12.75" customHeight="1" x14ac:dyDescent="0.2">
      <c r="A11216" s="312" t="s">
        <v>4124</v>
      </c>
      <c r="B11216" s="312"/>
      <c r="C11216" s="312"/>
      <c r="D11216" s="312"/>
      <c r="E11216" s="312"/>
      <c r="F11216" s="173">
        <f>F11214+G11210</f>
        <v>12.32</v>
      </c>
      <c r="G11216" s="144"/>
    </row>
    <row r="11217" spans="1:7" ht="12.75" customHeight="1" x14ac:dyDescent="0.2">
      <c r="A11217" s="312" t="s">
        <v>4742</v>
      </c>
      <c r="B11217" s="312"/>
      <c r="C11217" s="312"/>
      <c r="D11217" s="312"/>
      <c r="E11217" s="313"/>
      <c r="F11217" s="180">
        <f>TRUNC('compos apresentar'!F11216*bdi!$D$19,2)</f>
        <v>2.5</v>
      </c>
      <c r="G11217" s="144"/>
    </row>
    <row r="11218" spans="1:7" ht="12.75" customHeight="1" x14ac:dyDescent="0.2">
      <c r="A11218" s="312" t="s">
        <v>4123</v>
      </c>
      <c r="B11218" s="312"/>
      <c r="C11218" s="312"/>
      <c r="D11218" s="312"/>
      <c r="E11218" s="312"/>
      <c r="F11218" s="179">
        <f>SUM(F11216:F11217)</f>
        <v>14.82</v>
      </c>
      <c r="G11218" s="144"/>
    </row>
    <row r="11219" spans="1:7" ht="12.75" customHeight="1" x14ac:dyDescent="0.2">
      <c r="A11219" s="178"/>
      <c r="B11219" s="178"/>
      <c r="C11219" s="178"/>
      <c r="D11219" s="178"/>
      <c r="E11219" s="178"/>
      <c r="F11219" s="178"/>
      <c r="G11219" s="144"/>
    </row>
    <row r="11220" spans="1:7" ht="12.75" customHeight="1" x14ac:dyDescent="0.2">
      <c r="A11220" s="178"/>
      <c r="B11220" s="178"/>
      <c r="C11220" s="178"/>
      <c r="D11220" s="178"/>
      <c r="E11220" s="178"/>
      <c r="F11220" s="178"/>
      <c r="G11220" s="144"/>
    </row>
    <row r="11221" spans="1:7" ht="25.5" customHeight="1" x14ac:dyDescent="0.2">
      <c r="A11221" s="314" t="s">
        <v>4193</v>
      </c>
      <c r="B11221" s="314"/>
      <c r="C11221" s="314"/>
      <c r="D11221" s="314"/>
      <c r="E11221" s="314"/>
      <c r="F11221" s="314"/>
      <c r="G11221" s="175" t="s">
        <v>4188</v>
      </c>
    </row>
    <row r="11222" spans="1:7" ht="12.75" customHeight="1" x14ac:dyDescent="0.2">
      <c r="G11222" s="144"/>
    </row>
    <row r="11223" spans="1:7" ht="24" customHeight="1" x14ac:dyDescent="0.2">
      <c r="A11223" s="175" t="s">
        <v>4118</v>
      </c>
      <c r="B11223" s="174" t="s">
        <v>4117</v>
      </c>
      <c r="C11223" s="171" t="s">
        <v>4114</v>
      </c>
      <c r="D11223" s="171" t="s">
        <v>4113</v>
      </c>
      <c r="E11223" s="171" t="s">
        <v>4112</v>
      </c>
      <c r="F11223" s="182" t="s">
        <v>4116</v>
      </c>
      <c r="G11223" s="181" t="s">
        <v>4115</v>
      </c>
    </row>
    <row r="11224" spans="1:7" ht="12.75" customHeight="1" x14ac:dyDescent="0.2">
      <c r="A11224" s="162">
        <v>8</v>
      </c>
      <c r="B11224" s="128" t="s">
        <v>4141</v>
      </c>
      <c r="C11224" s="152">
        <v>5.65</v>
      </c>
      <c r="D11224" s="152">
        <v>12.31</v>
      </c>
      <c r="E11224" s="83">
        <v>117.99</v>
      </c>
      <c r="F11224" s="127">
        <v>0.223</v>
      </c>
      <c r="G11224" s="161">
        <f>TRUNC(F11224*D11224,2)</f>
        <v>2.74</v>
      </c>
    </row>
    <row r="11225" spans="1:7" ht="12.75" customHeight="1" x14ac:dyDescent="0.2">
      <c r="A11225" s="149">
        <v>11</v>
      </c>
      <c r="B11225" s="138" t="s">
        <v>4146</v>
      </c>
      <c r="C11225" s="152">
        <v>8.56</v>
      </c>
      <c r="D11225" s="152">
        <v>18.649999999999999</v>
      </c>
      <c r="E11225" s="83">
        <v>117.99</v>
      </c>
      <c r="F11225" s="137">
        <v>0.22500000000000001</v>
      </c>
      <c r="G11225" s="161">
        <f>TRUNC(F11225*D11225,2)</f>
        <v>4.1900000000000004</v>
      </c>
    </row>
    <row r="11226" spans="1:7" ht="12.75" customHeight="1" x14ac:dyDescent="0.2">
      <c r="A11226" s="311" t="s">
        <v>4138</v>
      </c>
      <c r="B11226" s="311"/>
      <c r="C11226" s="311"/>
      <c r="D11226" s="311"/>
      <c r="E11226" s="311"/>
      <c r="F11226" s="311"/>
      <c r="G11226" s="155">
        <f>SUM(G11224:G11225)</f>
        <v>6.9300000000000006</v>
      </c>
    </row>
    <row r="11227" spans="1:7" ht="12.75" customHeight="1" x14ac:dyDescent="0.2">
      <c r="G11227" s="144"/>
    </row>
    <row r="11228" spans="1:7" ht="27.75" customHeight="1" x14ac:dyDescent="0.2">
      <c r="A11228" s="175" t="s">
        <v>4118</v>
      </c>
      <c r="B11228" s="174" t="s">
        <v>4130</v>
      </c>
      <c r="C11228" s="171" t="s">
        <v>4129</v>
      </c>
      <c r="D11228" s="171" t="s">
        <v>4128</v>
      </c>
      <c r="E11228" s="171" t="s">
        <v>4116</v>
      </c>
      <c r="F11228" s="173" t="s">
        <v>4127</v>
      </c>
      <c r="G11228" s="144"/>
    </row>
    <row r="11229" spans="1:7" ht="12.75" customHeight="1" x14ac:dyDescent="0.2">
      <c r="A11229" s="129" t="s">
        <v>4192</v>
      </c>
      <c r="B11229" s="128" t="s">
        <v>1552</v>
      </c>
      <c r="C11229" s="127" t="s">
        <v>3290</v>
      </c>
      <c r="D11229" s="127">
        <v>12.75</v>
      </c>
      <c r="E11229" s="127">
        <v>1.022</v>
      </c>
      <c r="F11229" s="127">
        <f>TRUNC(E11229*D11229,2)</f>
        <v>13.03</v>
      </c>
      <c r="G11229" s="144"/>
    </row>
    <row r="11230" spans="1:7" ht="12.75" customHeight="1" x14ac:dyDescent="0.2">
      <c r="A11230" s="311" t="s">
        <v>4125</v>
      </c>
      <c r="B11230" s="311"/>
      <c r="C11230" s="311"/>
      <c r="D11230" s="311"/>
      <c r="E11230" s="311"/>
      <c r="F11230" s="165">
        <f>F11229</f>
        <v>13.03</v>
      </c>
      <c r="G11230" s="144"/>
    </row>
    <row r="11231" spans="1:7" ht="12.75" customHeight="1" x14ac:dyDescent="0.2">
      <c r="G11231" s="144"/>
    </row>
    <row r="11232" spans="1:7" ht="12.75" customHeight="1" x14ac:dyDescent="0.2">
      <c r="A11232" s="312" t="s">
        <v>4124</v>
      </c>
      <c r="B11232" s="312"/>
      <c r="C11232" s="312"/>
      <c r="D11232" s="312"/>
      <c r="E11232" s="312"/>
      <c r="F11232" s="173">
        <f>F11230+G11226</f>
        <v>19.96</v>
      </c>
      <c r="G11232" s="144"/>
    </row>
    <row r="11233" spans="1:7" ht="12.75" customHeight="1" x14ac:dyDescent="0.2">
      <c r="A11233" s="312" t="s">
        <v>4742</v>
      </c>
      <c r="B11233" s="312"/>
      <c r="C11233" s="312"/>
      <c r="D11233" s="312"/>
      <c r="E11233" s="313"/>
      <c r="F11233" s="180">
        <f>TRUNC('compos apresentar'!F11232*bdi!$D$19,2)</f>
        <v>4.05</v>
      </c>
      <c r="G11233" s="144"/>
    </row>
    <row r="11234" spans="1:7" ht="12.75" customHeight="1" x14ac:dyDescent="0.2">
      <c r="A11234" s="312" t="s">
        <v>4123</v>
      </c>
      <c r="B11234" s="312"/>
      <c r="C11234" s="312"/>
      <c r="D11234" s="312"/>
      <c r="E11234" s="312"/>
      <c r="F11234" s="179">
        <f>SUM(F11232:F11233)</f>
        <v>24.01</v>
      </c>
      <c r="G11234" s="144"/>
    </row>
    <row r="11235" spans="1:7" ht="12.75" customHeight="1" x14ac:dyDescent="0.2">
      <c r="A11235" s="178"/>
      <c r="B11235" s="178"/>
      <c r="C11235" s="178"/>
      <c r="D11235" s="178"/>
      <c r="E11235" s="178"/>
      <c r="F11235" s="178"/>
      <c r="G11235" s="144"/>
    </row>
    <row r="11236" spans="1:7" ht="18.75" customHeight="1" x14ac:dyDescent="0.2">
      <c r="A11236" s="314" t="s">
        <v>4191</v>
      </c>
      <c r="B11236" s="314"/>
      <c r="C11236" s="314"/>
      <c r="D11236" s="314"/>
      <c r="E11236" s="314"/>
      <c r="F11236" s="314"/>
      <c r="G11236" s="175" t="s">
        <v>4188</v>
      </c>
    </row>
    <row r="11237" spans="1:7" ht="12.75" customHeight="1" x14ac:dyDescent="0.2">
      <c r="G11237" s="144"/>
    </row>
    <row r="11238" spans="1:7" ht="23.25" customHeight="1" x14ac:dyDescent="0.2">
      <c r="A11238" s="175" t="s">
        <v>4118</v>
      </c>
      <c r="B11238" s="174" t="s">
        <v>4117</v>
      </c>
      <c r="C11238" s="171" t="s">
        <v>4114</v>
      </c>
      <c r="D11238" s="171" t="s">
        <v>4113</v>
      </c>
      <c r="E11238" s="171" t="s">
        <v>4112</v>
      </c>
      <c r="F11238" s="182" t="s">
        <v>4116</v>
      </c>
      <c r="G11238" s="181" t="s">
        <v>4115</v>
      </c>
    </row>
    <row r="11239" spans="1:7" ht="12.75" customHeight="1" x14ac:dyDescent="0.2">
      <c r="A11239" s="162">
        <v>8</v>
      </c>
      <c r="B11239" s="128" t="s">
        <v>4141</v>
      </c>
      <c r="C11239" s="152">
        <v>5.65</v>
      </c>
      <c r="D11239" s="152">
        <v>12.31</v>
      </c>
      <c r="E11239" s="83">
        <v>117.99</v>
      </c>
      <c r="F11239" s="127">
        <v>0.29799999999999999</v>
      </c>
      <c r="G11239" s="161">
        <f>TRUNC(F11239*D11239,2)</f>
        <v>3.66</v>
      </c>
    </row>
    <row r="11240" spans="1:7" ht="12.75" customHeight="1" x14ac:dyDescent="0.2">
      <c r="A11240" s="149">
        <v>11</v>
      </c>
      <c r="B11240" s="138" t="s">
        <v>4146</v>
      </c>
      <c r="C11240" s="152">
        <v>8.56</v>
      </c>
      <c r="D11240" s="152">
        <v>18.649999999999999</v>
      </c>
      <c r="E11240" s="83">
        <v>117.99</v>
      </c>
      <c r="F11240" s="137">
        <v>0.29899999999999999</v>
      </c>
      <c r="G11240" s="161">
        <f>TRUNC(F11240*D11240,2)</f>
        <v>5.57</v>
      </c>
    </row>
    <row r="11241" spans="1:7" ht="12.75" customHeight="1" x14ac:dyDescent="0.2">
      <c r="A11241" s="311" t="s">
        <v>4138</v>
      </c>
      <c r="B11241" s="311"/>
      <c r="C11241" s="311"/>
      <c r="D11241" s="311"/>
      <c r="E11241" s="311"/>
      <c r="F11241" s="311"/>
      <c r="G11241" s="155">
        <f>SUM(G11239:G11240)</f>
        <v>9.23</v>
      </c>
    </row>
    <row r="11242" spans="1:7" ht="12.75" customHeight="1" x14ac:dyDescent="0.2">
      <c r="G11242" s="144"/>
    </row>
    <row r="11243" spans="1:7" ht="23.25" customHeight="1" x14ac:dyDescent="0.2">
      <c r="A11243" s="175" t="s">
        <v>4118</v>
      </c>
      <c r="B11243" s="174" t="s">
        <v>4130</v>
      </c>
      <c r="C11243" s="171" t="s">
        <v>4129</v>
      </c>
      <c r="D11243" s="171" t="s">
        <v>4128</v>
      </c>
      <c r="E11243" s="171" t="s">
        <v>4116</v>
      </c>
      <c r="F11243" s="173" t="s">
        <v>4127</v>
      </c>
      <c r="G11243" s="144"/>
    </row>
    <row r="11244" spans="1:7" ht="12.75" customHeight="1" x14ac:dyDescent="0.2">
      <c r="A11244" s="129" t="s">
        <v>4190</v>
      </c>
      <c r="B11244" s="128" t="s">
        <v>581</v>
      </c>
      <c r="C11244" s="127" t="s">
        <v>3290</v>
      </c>
      <c r="D11244" s="127">
        <v>20.309999999999999</v>
      </c>
      <c r="E11244" s="127">
        <v>1.038</v>
      </c>
      <c r="F11244" s="127">
        <f>TRUNC(E11244*D11244,2)</f>
        <v>21.08</v>
      </c>
      <c r="G11244" s="144"/>
    </row>
    <row r="11245" spans="1:7" ht="12.75" customHeight="1" x14ac:dyDescent="0.2">
      <c r="A11245" s="311" t="s">
        <v>4125</v>
      </c>
      <c r="B11245" s="311"/>
      <c r="C11245" s="311"/>
      <c r="D11245" s="311"/>
      <c r="E11245" s="311"/>
      <c r="F11245" s="165">
        <f>F11244</f>
        <v>21.08</v>
      </c>
      <c r="G11245" s="144"/>
    </row>
    <row r="11246" spans="1:7" ht="12.75" customHeight="1" x14ac:dyDescent="0.2">
      <c r="G11246" s="144"/>
    </row>
    <row r="11247" spans="1:7" ht="12.75" customHeight="1" x14ac:dyDescent="0.2">
      <c r="A11247" s="312" t="s">
        <v>4124</v>
      </c>
      <c r="B11247" s="312"/>
      <c r="C11247" s="312"/>
      <c r="D11247" s="312"/>
      <c r="E11247" s="312"/>
      <c r="F11247" s="173">
        <f>F11245+G11241</f>
        <v>30.31</v>
      </c>
      <c r="G11247" s="144"/>
    </row>
    <row r="11248" spans="1:7" ht="12.75" customHeight="1" x14ac:dyDescent="0.2">
      <c r="A11248" s="312" t="s">
        <v>4742</v>
      </c>
      <c r="B11248" s="312"/>
      <c r="C11248" s="312"/>
      <c r="D11248" s="312"/>
      <c r="E11248" s="313"/>
      <c r="F11248" s="180">
        <f>TRUNC('compos apresentar'!F11247*bdi!$D$19,2)</f>
        <v>6.16</v>
      </c>
      <c r="G11248" s="144"/>
    </row>
    <row r="11249" spans="1:7" ht="12.75" customHeight="1" x14ac:dyDescent="0.2">
      <c r="A11249" s="312" t="s">
        <v>4123</v>
      </c>
      <c r="B11249" s="312"/>
      <c r="C11249" s="312"/>
      <c r="D11249" s="312"/>
      <c r="E11249" s="312"/>
      <c r="F11249" s="179">
        <f>SUM(F11247:F11248)</f>
        <v>36.47</v>
      </c>
      <c r="G11249" s="144"/>
    </row>
    <row r="11250" spans="1:7" ht="12.75" customHeight="1" x14ac:dyDescent="0.2">
      <c r="A11250" s="178"/>
      <c r="B11250" s="178"/>
      <c r="C11250" s="178"/>
      <c r="D11250" s="178"/>
      <c r="E11250" s="178"/>
      <c r="F11250" s="178"/>
      <c r="G11250" s="144"/>
    </row>
    <row r="11251" spans="1:7" ht="12.75" customHeight="1" x14ac:dyDescent="0.2">
      <c r="A11251" s="178"/>
      <c r="B11251" s="178"/>
      <c r="C11251" s="178"/>
      <c r="D11251" s="178"/>
      <c r="E11251" s="178"/>
      <c r="F11251" s="178"/>
      <c r="G11251" s="144"/>
    </row>
    <row r="11252" spans="1:7" ht="12.75" customHeight="1" x14ac:dyDescent="0.2">
      <c r="A11252" s="314" t="s">
        <v>4189</v>
      </c>
      <c r="B11252" s="314"/>
      <c r="C11252" s="314"/>
      <c r="D11252" s="314"/>
      <c r="E11252" s="314"/>
      <c r="F11252" s="314"/>
      <c r="G11252" s="175" t="s">
        <v>4188</v>
      </c>
    </row>
    <row r="11253" spans="1:7" ht="12.75" customHeight="1" x14ac:dyDescent="0.2">
      <c r="G11253" s="144"/>
    </row>
    <row r="11254" spans="1:7" ht="23.25" customHeight="1" x14ac:dyDescent="0.2">
      <c r="A11254" s="175" t="s">
        <v>4118</v>
      </c>
      <c r="B11254" s="174" t="s">
        <v>4117</v>
      </c>
      <c r="C11254" s="171" t="s">
        <v>4114</v>
      </c>
      <c r="D11254" s="171" t="s">
        <v>4113</v>
      </c>
      <c r="E11254" s="171" t="s">
        <v>4112</v>
      </c>
      <c r="F11254" s="182" t="s">
        <v>4116</v>
      </c>
      <c r="G11254" s="181" t="s">
        <v>4115</v>
      </c>
    </row>
    <row r="11255" spans="1:7" ht="12.75" customHeight="1" x14ac:dyDescent="0.2">
      <c r="A11255" s="162">
        <v>8</v>
      </c>
      <c r="B11255" s="128" t="s">
        <v>4141</v>
      </c>
      <c r="C11255" s="152">
        <v>5.65</v>
      </c>
      <c r="D11255" s="152">
        <v>12.31</v>
      </c>
      <c r="E11255" s="83">
        <v>117.99</v>
      </c>
      <c r="F11255" s="127">
        <v>0.47699999999999998</v>
      </c>
      <c r="G11255" s="161">
        <f>TRUNC(F11255*D11255,2)</f>
        <v>5.87</v>
      </c>
    </row>
    <row r="11256" spans="1:7" ht="12.75" customHeight="1" x14ac:dyDescent="0.2">
      <c r="A11256" s="149">
        <v>11</v>
      </c>
      <c r="B11256" s="138" t="s">
        <v>4146</v>
      </c>
      <c r="C11256" s="152">
        <v>8.56</v>
      </c>
      <c r="D11256" s="152">
        <v>18.649999999999999</v>
      </c>
      <c r="E11256" s="83">
        <v>117.99</v>
      </c>
      <c r="F11256" s="137">
        <v>0.47799999999999998</v>
      </c>
      <c r="G11256" s="161">
        <f>TRUNC(F11256*D11256,2)</f>
        <v>8.91</v>
      </c>
    </row>
    <row r="11257" spans="1:7" ht="12.75" customHeight="1" x14ac:dyDescent="0.2">
      <c r="A11257" s="311" t="s">
        <v>4138</v>
      </c>
      <c r="B11257" s="311"/>
      <c r="C11257" s="311"/>
      <c r="D11257" s="311"/>
      <c r="E11257" s="311"/>
      <c r="F11257" s="311"/>
      <c r="G11257" s="155">
        <f>SUM(G11255:G11256)</f>
        <v>14.780000000000001</v>
      </c>
    </row>
    <row r="11258" spans="1:7" ht="12.75" customHeight="1" x14ac:dyDescent="0.2">
      <c r="G11258" s="144"/>
    </row>
    <row r="11259" spans="1:7" ht="21.75" customHeight="1" x14ac:dyDescent="0.2">
      <c r="A11259" s="175" t="s">
        <v>4118</v>
      </c>
      <c r="B11259" s="174" t="s">
        <v>4130</v>
      </c>
      <c r="C11259" s="171" t="s">
        <v>4129</v>
      </c>
      <c r="D11259" s="171" t="s">
        <v>4128</v>
      </c>
      <c r="E11259" s="171" t="s">
        <v>4116</v>
      </c>
      <c r="F11259" s="173" t="s">
        <v>4127</v>
      </c>
      <c r="G11259" s="144"/>
    </row>
    <row r="11260" spans="1:7" ht="12.75" customHeight="1" x14ac:dyDescent="0.2">
      <c r="A11260" s="129" t="s">
        <v>4187</v>
      </c>
      <c r="B11260" s="128" t="s">
        <v>1554</v>
      </c>
      <c r="C11260" s="127" t="s">
        <v>3290</v>
      </c>
      <c r="D11260" s="127">
        <v>43.96</v>
      </c>
      <c r="E11260" s="127">
        <v>1.0166999999999999</v>
      </c>
      <c r="F11260" s="127">
        <f>TRUNC(E11260*D11260,2)</f>
        <v>44.69</v>
      </c>
      <c r="G11260" s="144"/>
    </row>
    <row r="11261" spans="1:7" ht="12.75" customHeight="1" x14ac:dyDescent="0.2">
      <c r="A11261" s="311" t="s">
        <v>4125</v>
      </c>
      <c r="B11261" s="311"/>
      <c r="C11261" s="311"/>
      <c r="D11261" s="311"/>
      <c r="E11261" s="311"/>
      <c r="F11261" s="165">
        <f>F11260</f>
        <v>44.69</v>
      </c>
      <c r="G11261" s="144"/>
    </row>
    <row r="11262" spans="1:7" ht="12.75" customHeight="1" x14ac:dyDescent="0.2">
      <c r="G11262" s="144"/>
    </row>
    <row r="11263" spans="1:7" ht="12.75" customHeight="1" x14ac:dyDescent="0.2">
      <c r="A11263" s="312" t="s">
        <v>4124</v>
      </c>
      <c r="B11263" s="312"/>
      <c r="C11263" s="312"/>
      <c r="D11263" s="312"/>
      <c r="E11263" s="312"/>
      <c r="F11263" s="173">
        <f>F11261+G11257</f>
        <v>59.47</v>
      </c>
      <c r="G11263" s="144"/>
    </row>
    <row r="11264" spans="1:7" ht="12.75" customHeight="1" x14ac:dyDescent="0.2">
      <c r="A11264" s="312" t="s">
        <v>4742</v>
      </c>
      <c r="B11264" s="312"/>
      <c r="C11264" s="312"/>
      <c r="D11264" s="312"/>
      <c r="E11264" s="313"/>
      <c r="F11264" s="180">
        <f>TRUNC('compos apresentar'!F11263*bdi!$D$19,2)</f>
        <v>12.09</v>
      </c>
      <c r="G11264" s="144"/>
    </row>
    <row r="11265" spans="1:7" ht="12.75" customHeight="1" x14ac:dyDescent="0.2">
      <c r="A11265" s="312" t="s">
        <v>4123</v>
      </c>
      <c r="B11265" s="312"/>
      <c r="C11265" s="312"/>
      <c r="D11265" s="312"/>
      <c r="E11265" s="312"/>
      <c r="F11265" s="179">
        <f>SUM(F11263:F11264)</f>
        <v>71.56</v>
      </c>
      <c r="G11265" s="144"/>
    </row>
    <row r="11266" spans="1:7" ht="12.75" customHeight="1" x14ac:dyDescent="0.2">
      <c r="A11266" s="178"/>
      <c r="B11266" s="178"/>
      <c r="C11266" s="178"/>
      <c r="D11266" s="178"/>
      <c r="E11266" s="178"/>
      <c r="F11266" s="178"/>
      <c r="G11266" s="144"/>
    </row>
    <row r="11267" spans="1:7" ht="26.25" customHeight="1" x14ac:dyDescent="0.2">
      <c r="A11267" s="314" t="s">
        <v>5245</v>
      </c>
      <c r="B11267" s="314"/>
      <c r="C11267" s="314"/>
      <c r="D11267" s="314"/>
      <c r="E11267" s="314"/>
      <c r="F11267" s="314"/>
      <c r="G11267" s="175" t="s">
        <v>4188</v>
      </c>
    </row>
    <row r="11268" spans="1:7" ht="12.75" customHeight="1" x14ac:dyDescent="0.2">
      <c r="G11268" s="144"/>
    </row>
    <row r="11269" spans="1:7" ht="23.25" customHeight="1" x14ac:dyDescent="0.2">
      <c r="A11269" s="175" t="s">
        <v>4118</v>
      </c>
      <c r="B11269" s="174" t="s">
        <v>4117</v>
      </c>
      <c r="C11269" s="171" t="s">
        <v>4114</v>
      </c>
      <c r="D11269" s="171" t="s">
        <v>4113</v>
      </c>
      <c r="E11269" s="171" t="s">
        <v>4112</v>
      </c>
      <c r="F11269" s="182" t="s">
        <v>4116</v>
      </c>
      <c r="G11269" s="181" t="s">
        <v>4115</v>
      </c>
    </row>
    <row r="11270" spans="1:7" ht="12.75" customHeight="1" x14ac:dyDescent="0.2">
      <c r="A11270" s="162">
        <v>8</v>
      </c>
      <c r="B11270" s="128" t="s">
        <v>4141</v>
      </c>
      <c r="C11270" s="152">
        <v>5.65</v>
      </c>
      <c r="D11270" s="152">
        <v>12.31</v>
      </c>
      <c r="E11270" s="83">
        <v>117.99</v>
      </c>
      <c r="F11270" s="127">
        <v>2.35E-2</v>
      </c>
      <c r="G11270" s="161">
        <f>TRUNC(F11270*D11270,2)</f>
        <v>0.28000000000000003</v>
      </c>
    </row>
    <row r="11271" spans="1:7" ht="12.75" customHeight="1" x14ac:dyDescent="0.2">
      <c r="A11271" s="149">
        <v>11</v>
      </c>
      <c r="B11271" s="138" t="s">
        <v>4146</v>
      </c>
      <c r="C11271" s="152">
        <v>8.56</v>
      </c>
      <c r="D11271" s="152">
        <v>18.649999999999999</v>
      </c>
      <c r="E11271" s="83">
        <v>117.99</v>
      </c>
      <c r="F11271" s="137">
        <v>2.3E-2</v>
      </c>
      <c r="G11271" s="161">
        <f>TRUNC(F11271*D11271,2)</f>
        <v>0.42</v>
      </c>
    </row>
    <row r="11272" spans="1:7" ht="12.75" customHeight="1" x14ac:dyDescent="0.2">
      <c r="A11272" s="311" t="s">
        <v>4138</v>
      </c>
      <c r="B11272" s="311"/>
      <c r="C11272" s="311"/>
      <c r="D11272" s="311"/>
      <c r="E11272" s="311"/>
      <c r="F11272" s="311"/>
      <c r="G11272" s="155">
        <f>SUM(G11270:G11271)</f>
        <v>0.7</v>
      </c>
    </row>
    <row r="11273" spans="1:7" ht="12.75" customHeight="1" x14ac:dyDescent="0.2">
      <c r="G11273" s="144"/>
    </row>
    <row r="11274" spans="1:7" ht="21.75" customHeight="1" x14ac:dyDescent="0.2">
      <c r="A11274" s="175" t="s">
        <v>4118</v>
      </c>
      <c r="B11274" s="174" t="s">
        <v>4130</v>
      </c>
      <c r="C11274" s="171" t="s">
        <v>4129</v>
      </c>
      <c r="D11274" s="171" t="s">
        <v>4128</v>
      </c>
      <c r="E11274" s="171" t="s">
        <v>4116</v>
      </c>
      <c r="F11274" s="173" t="s">
        <v>4127</v>
      </c>
      <c r="G11274" s="144"/>
    </row>
    <row r="11275" spans="1:7" ht="12.75" customHeight="1" x14ac:dyDescent="0.2">
      <c r="A11275" s="129">
        <v>9869</v>
      </c>
      <c r="B11275" s="128" t="s">
        <v>5246</v>
      </c>
      <c r="C11275" s="127" t="s">
        <v>3290</v>
      </c>
      <c r="D11275" s="127">
        <v>10.29</v>
      </c>
      <c r="E11275" s="127">
        <v>1</v>
      </c>
      <c r="F11275" s="127">
        <f>TRUNC(E11275*D11275,2)</f>
        <v>10.29</v>
      </c>
      <c r="G11275" s="144"/>
    </row>
    <row r="11276" spans="1:7" ht="12.75" customHeight="1" x14ac:dyDescent="0.2">
      <c r="A11276" s="311" t="s">
        <v>4125</v>
      </c>
      <c r="B11276" s="311"/>
      <c r="C11276" s="311"/>
      <c r="D11276" s="311"/>
      <c r="E11276" s="311"/>
      <c r="F11276" s="165">
        <f>F11275</f>
        <v>10.29</v>
      </c>
      <c r="G11276" s="144"/>
    </row>
    <row r="11277" spans="1:7" ht="12.75" customHeight="1" x14ac:dyDescent="0.2">
      <c r="G11277" s="144"/>
    </row>
    <row r="11278" spans="1:7" ht="12.75" customHeight="1" x14ac:dyDescent="0.2">
      <c r="A11278" s="312" t="s">
        <v>4124</v>
      </c>
      <c r="B11278" s="312"/>
      <c r="C11278" s="312"/>
      <c r="D11278" s="312"/>
      <c r="E11278" s="312"/>
      <c r="F11278" s="173">
        <f>F11276+G11272</f>
        <v>10.989999999999998</v>
      </c>
      <c r="G11278" s="144"/>
    </row>
    <row r="11279" spans="1:7" ht="12.75" customHeight="1" x14ac:dyDescent="0.2">
      <c r="A11279" s="312" t="s">
        <v>4742</v>
      </c>
      <c r="B11279" s="312"/>
      <c r="C11279" s="312"/>
      <c r="D11279" s="312"/>
      <c r="E11279" s="313"/>
      <c r="F11279" s="180">
        <f>TRUNC('compos apresentar'!F11278*bdi!$D$19,2)</f>
        <v>2.23</v>
      </c>
      <c r="G11279" s="144"/>
    </row>
    <row r="11280" spans="1:7" ht="12.75" customHeight="1" x14ac:dyDescent="0.2">
      <c r="A11280" s="312" t="s">
        <v>4123</v>
      </c>
      <c r="B11280" s="312"/>
      <c r="C11280" s="312"/>
      <c r="D11280" s="312"/>
      <c r="E11280" s="312"/>
      <c r="F11280" s="179">
        <f>SUM(F11278:F11279)</f>
        <v>13.219999999999999</v>
      </c>
      <c r="G11280" s="144"/>
    </row>
    <row r="11281" spans="1:7" ht="12.75" customHeight="1" x14ac:dyDescent="0.2">
      <c r="A11281" s="178"/>
      <c r="B11281" s="178"/>
      <c r="C11281" s="178"/>
      <c r="D11281" s="178"/>
      <c r="E11281" s="178"/>
      <c r="F11281" s="178"/>
      <c r="G11281" s="144"/>
    </row>
    <row r="11282" spans="1:7" ht="32.25" customHeight="1" x14ac:dyDescent="0.2">
      <c r="A11282" s="314" t="s">
        <v>5247</v>
      </c>
      <c r="B11282" s="314"/>
      <c r="C11282" s="314"/>
      <c r="D11282" s="314"/>
      <c r="E11282" s="314"/>
      <c r="F11282" s="314"/>
      <c r="G11282" s="175" t="s">
        <v>4188</v>
      </c>
    </row>
    <row r="11283" spans="1:7" ht="12.75" customHeight="1" x14ac:dyDescent="0.2">
      <c r="G11283" s="144"/>
    </row>
    <row r="11284" spans="1:7" ht="22.5" customHeight="1" x14ac:dyDescent="0.2">
      <c r="A11284" s="175" t="s">
        <v>4118</v>
      </c>
      <c r="B11284" s="174" t="s">
        <v>4117</v>
      </c>
      <c r="C11284" s="171" t="s">
        <v>4114</v>
      </c>
      <c r="D11284" s="171" t="s">
        <v>4113</v>
      </c>
      <c r="E11284" s="171" t="s">
        <v>4112</v>
      </c>
      <c r="F11284" s="182" t="s">
        <v>4116</v>
      </c>
      <c r="G11284" s="181" t="s">
        <v>4115</v>
      </c>
    </row>
    <row r="11285" spans="1:7" ht="12.75" customHeight="1" x14ac:dyDescent="0.2">
      <c r="A11285" s="162">
        <v>8</v>
      </c>
      <c r="B11285" s="128" t="s">
        <v>4141</v>
      </c>
      <c r="C11285" s="152">
        <v>5.65</v>
      </c>
      <c r="D11285" s="152">
        <v>12.31</v>
      </c>
      <c r="E11285" s="83">
        <v>117.99</v>
      </c>
      <c r="F11285" s="127">
        <v>3.4000000000000002E-2</v>
      </c>
      <c r="G11285" s="161">
        <f>TRUNC(F11285*D11285,2)</f>
        <v>0.41</v>
      </c>
    </row>
    <row r="11286" spans="1:7" ht="12.75" customHeight="1" x14ac:dyDescent="0.2">
      <c r="A11286" s="149">
        <v>11</v>
      </c>
      <c r="B11286" s="138" t="s">
        <v>4146</v>
      </c>
      <c r="C11286" s="152">
        <v>8.56</v>
      </c>
      <c r="D11286" s="152">
        <v>18.649999999999999</v>
      </c>
      <c r="E11286" s="83">
        <v>117.99</v>
      </c>
      <c r="F11286" s="137">
        <v>3.4000000000000002E-2</v>
      </c>
      <c r="G11286" s="161">
        <f>TRUNC(F11286*D11286,2)</f>
        <v>0.63</v>
      </c>
    </row>
    <row r="11287" spans="1:7" ht="12.75" customHeight="1" x14ac:dyDescent="0.2">
      <c r="A11287" s="311" t="s">
        <v>4138</v>
      </c>
      <c r="B11287" s="311"/>
      <c r="C11287" s="311"/>
      <c r="D11287" s="311"/>
      <c r="E11287" s="311"/>
      <c r="F11287" s="311"/>
      <c r="G11287" s="155">
        <f>SUM(G11285:G11286)</f>
        <v>1.04</v>
      </c>
    </row>
    <row r="11288" spans="1:7" ht="12.75" customHeight="1" x14ac:dyDescent="0.2">
      <c r="G11288" s="144"/>
    </row>
    <row r="11289" spans="1:7" ht="21" customHeight="1" x14ac:dyDescent="0.2">
      <c r="A11289" s="175" t="s">
        <v>4118</v>
      </c>
      <c r="B11289" s="174" t="s">
        <v>4130</v>
      </c>
      <c r="C11289" s="171" t="s">
        <v>4129</v>
      </c>
      <c r="D11289" s="171" t="s">
        <v>4128</v>
      </c>
      <c r="E11289" s="171" t="s">
        <v>4116</v>
      </c>
      <c r="F11289" s="173" t="s">
        <v>4127</v>
      </c>
      <c r="G11289" s="144"/>
    </row>
    <row r="11290" spans="1:7" ht="12.75" customHeight="1" x14ac:dyDescent="0.2">
      <c r="A11290" s="129">
        <v>9875</v>
      </c>
      <c r="B11290" s="128" t="s">
        <v>5248</v>
      </c>
      <c r="C11290" s="127" t="s">
        <v>3290</v>
      </c>
      <c r="D11290" s="127">
        <v>17.66</v>
      </c>
      <c r="E11290" s="127">
        <v>1</v>
      </c>
      <c r="F11290" s="127">
        <f>TRUNC(E11290*D11290,2)</f>
        <v>17.66</v>
      </c>
      <c r="G11290" s="144"/>
    </row>
    <row r="11291" spans="1:7" ht="12.75" customHeight="1" x14ac:dyDescent="0.2">
      <c r="A11291" s="311" t="s">
        <v>4125</v>
      </c>
      <c r="B11291" s="311"/>
      <c r="C11291" s="311"/>
      <c r="D11291" s="311"/>
      <c r="E11291" s="311"/>
      <c r="F11291" s="165">
        <f>F11290</f>
        <v>17.66</v>
      </c>
      <c r="G11291" s="144"/>
    </row>
    <row r="11292" spans="1:7" ht="12.75" customHeight="1" x14ac:dyDescent="0.2">
      <c r="G11292" s="144"/>
    </row>
    <row r="11293" spans="1:7" ht="12.75" customHeight="1" x14ac:dyDescent="0.2">
      <c r="A11293" s="312" t="s">
        <v>4124</v>
      </c>
      <c r="B11293" s="312"/>
      <c r="C11293" s="312"/>
      <c r="D11293" s="312"/>
      <c r="E11293" s="312"/>
      <c r="F11293" s="173">
        <f>F11291+G11287</f>
        <v>18.7</v>
      </c>
      <c r="G11293" s="144"/>
    </row>
    <row r="11294" spans="1:7" ht="12.75" customHeight="1" x14ac:dyDescent="0.2">
      <c r="A11294" s="312" t="s">
        <v>4742</v>
      </c>
      <c r="B11294" s="312"/>
      <c r="C11294" s="312"/>
      <c r="D11294" s="312"/>
      <c r="E11294" s="313"/>
      <c r="F11294" s="180">
        <f>TRUNC('compos apresentar'!F11293*bdi!$D$19,2)</f>
        <v>3.8</v>
      </c>
      <c r="G11294" s="144"/>
    </row>
    <row r="11295" spans="1:7" ht="12.75" customHeight="1" x14ac:dyDescent="0.2">
      <c r="A11295" s="312" t="s">
        <v>4123</v>
      </c>
      <c r="B11295" s="312"/>
      <c r="C11295" s="312"/>
      <c r="D11295" s="312"/>
      <c r="E11295" s="312"/>
      <c r="F11295" s="179">
        <f>SUM(F11293:F11294)</f>
        <v>22.5</v>
      </c>
      <c r="G11295" s="144"/>
    </row>
    <row r="11296" spans="1:7" ht="12.75" customHeight="1" x14ac:dyDescent="0.2">
      <c r="A11296" s="178"/>
      <c r="B11296" s="178"/>
      <c r="C11296" s="178"/>
      <c r="D11296" s="178"/>
      <c r="E11296" s="178"/>
      <c r="F11296" s="178"/>
      <c r="G11296" s="144"/>
    </row>
    <row r="11297" spans="1:7" ht="12.75" customHeight="1" x14ac:dyDescent="0.2">
      <c r="A11297" s="178"/>
      <c r="B11297" s="178"/>
      <c r="C11297" s="178"/>
      <c r="D11297" s="178"/>
      <c r="E11297" s="178"/>
      <c r="F11297" s="178"/>
      <c r="G11297" s="144"/>
    </row>
    <row r="11298" spans="1:7" ht="44.25" customHeight="1" x14ac:dyDescent="0.2">
      <c r="A11298" s="314" t="s">
        <v>4186</v>
      </c>
      <c r="B11298" s="314"/>
      <c r="C11298" s="314"/>
      <c r="D11298" s="314"/>
      <c r="E11298" s="314"/>
      <c r="F11298" s="314"/>
      <c r="G11298" s="175" t="s">
        <v>4185</v>
      </c>
    </row>
    <row r="11299" spans="1:7" ht="12.75" customHeight="1" x14ac:dyDescent="0.2">
      <c r="G11299" s="144"/>
    </row>
    <row r="11300" spans="1:7" ht="24.75" customHeight="1" x14ac:dyDescent="0.2">
      <c r="A11300" s="175" t="s">
        <v>4118</v>
      </c>
      <c r="B11300" s="174" t="s">
        <v>4117</v>
      </c>
      <c r="C11300" s="171" t="s">
        <v>4114</v>
      </c>
      <c r="D11300" s="171" t="s">
        <v>4113</v>
      </c>
      <c r="E11300" s="171" t="s">
        <v>4112</v>
      </c>
      <c r="F11300" s="182" t="s">
        <v>4116</v>
      </c>
      <c r="G11300" s="181" t="s">
        <v>4115</v>
      </c>
    </row>
    <row r="11301" spans="1:7" ht="12.75" customHeight="1" x14ac:dyDescent="0.2">
      <c r="A11301" s="162">
        <v>8</v>
      </c>
      <c r="B11301" s="128" t="s">
        <v>4141</v>
      </c>
      <c r="C11301" s="152">
        <v>5.65</v>
      </c>
      <c r="D11301" s="152">
        <v>12.31</v>
      </c>
      <c r="E11301" s="83">
        <v>117.99</v>
      </c>
      <c r="F11301" s="127">
        <v>0.85</v>
      </c>
      <c r="G11301" s="161">
        <f>TRUNC(F11301*D11301,2)</f>
        <v>10.46</v>
      </c>
    </row>
    <row r="11302" spans="1:7" ht="12.75" customHeight="1" x14ac:dyDescent="0.2">
      <c r="A11302" s="149">
        <v>11</v>
      </c>
      <c r="B11302" s="138" t="s">
        <v>3794</v>
      </c>
      <c r="C11302" s="152">
        <v>8.56</v>
      </c>
      <c r="D11302" s="152">
        <v>18.649999999999999</v>
      </c>
      <c r="E11302" s="83">
        <v>117.99</v>
      </c>
      <c r="F11302" s="137">
        <v>0.75549999999999995</v>
      </c>
      <c r="G11302" s="161">
        <f>TRUNC(F11302*D11302,2)</f>
        <v>14.09</v>
      </c>
    </row>
    <row r="11303" spans="1:7" ht="18" customHeight="1" x14ac:dyDescent="0.2">
      <c r="A11303" s="149">
        <v>11</v>
      </c>
      <c r="B11303" s="128" t="s">
        <v>4184</v>
      </c>
      <c r="C11303" s="152">
        <v>21.074999999999999</v>
      </c>
      <c r="D11303" s="152">
        <v>36.76</v>
      </c>
      <c r="E11303" s="83">
        <v>74.45</v>
      </c>
      <c r="F11303" s="127">
        <v>0.45800000000000002</v>
      </c>
      <c r="G11303" s="161">
        <f>TRUNC(F11303*D11303,2)</f>
        <v>16.829999999999998</v>
      </c>
    </row>
    <row r="11304" spans="1:7" ht="21.75" customHeight="1" x14ac:dyDescent="0.2">
      <c r="A11304" s="149">
        <v>11</v>
      </c>
      <c r="B11304" s="128" t="s">
        <v>4183</v>
      </c>
      <c r="C11304" s="152">
        <v>42.29</v>
      </c>
      <c r="D11304" s="152">
        <v>73.77</v>
      </c>
      <c r="E11304" s="83">
        <v>74.45</v>
      </c>
      <c r="F11304" s="127">
        <v>0.126</v>
      </c>
      <c r="G11304" s="161">
        <f>TRUNC(F11304*D11304,2)</f>
        <v>9.2899999999999991</v>
      </c>
    </row>
    <row r="11305" spans="1:7" ht="12.75" customHeight="1" x14ac:dyDescent="0.2">
      <c r="A11305" s="311" t="s">
        <v>4138</v>
      </c>
      <c r="B11305" s="311"/>
      <c r="C11305" s="311"/>
      <c r="D11305" s="311"/>
      <c r="E11305" s="311"/>
      <c r="F11305" s="311"/>
      <c r="G11305" s="155">
        <f>SUM(G11301:G11304)</f>
        <v>50.669999999999995</v>
      </c>
    </row>
    <row r="11306" spans="1:7" ht="12.75" customHeight="1" x14ac:dyDescent="0.2">
      <c r="G11306" s="144"/>
    </row>
    <row r="11307" spans="1:7" ht="22.5" customHeight="1" x14ac:dyDescent="0.2">
      <c r="A11307" s="175" t="s">
        <v>4118</v>
      </c>
      <c r="B11307" s="174" t="s">
        <v>4130</v>
      </c>
      <c r="C11307" s="171" t="s">
        <v>4129</v>
      </c>
      <c r="D11307" s="171" t="s">
        <v>4128</v>
      </c>
      <c r="E11307" s="171" t="s">
        <v>4116</v>
      </c>
      <c r="F11307" s="173" t="s">
        <v>4127</v>
      </c>
      <c r="G11307" s="144"/>
    </row>
    <row r="11308" spans="1:7" ht="48.75" customHeight="1" x14ac:dyDescent="0.2">
      <c r="A11308" s="129">
        <v>38405</v>
      </c>
      <c r="B11308" s="128" t="s">
        <v>3284</v>
      </c>
      <c r="C11308" s="127" t="s">
        <v>280</v>
      </c>
      <c r="D11308" s="127">
        <v>496.06</v>
      </c>
      <c r="E11308" s="127">
        <v>1.149</v>
      </c>
      <c r="F11308" s="127">
        <f t="shared" ref="F11308:F11314" si="100">TRUNC(E11308*D11308,2)</f>
        <v>569.97</v>
      </c>
      <c r="G11308" s="144"/>
    </row>
    <row r="11309" spans="1:7" ht="70.5" customHeight="1" x14ac:dyDescent="0.2">
      <c r="A11309" s="129">
        <v>90680</v>
      </c>
      <c r="B11309" s="128" t="s">
        <v>3283</v>
      </c>
      <c r="C11309" s="127" t="s">
        <v>3282</v>
      </c>
      <c r="D11309" s="127">
        <v>325.02</v>
      </c>
      <c r="E11309" s="127">
        <v>0.151</v>
      </c>
      <c r="F11309" s="127">
        <f t="shared" si="100"/>
        <v>49.07</v>
      </c>
      <c r="G11309" s="144"/>
    </row>
    <row r="11310" spans="1:7" ht="48.75" customHeight="1" x14ac:dyDescent="0.2">
      <c r="A11310" s="129">
        <v>90681</v>
      </c>
      <c r="B11310" s="128" t="s">
        <v>3281</v>
      </c>
      <c r="C11310" s="127" t="s">
        <v>3280</v>
      </c>
      <c r="D11310" s="127">
        <v>129.69999999999999</v>
      </c>
      <c r="E11310" s="127">
        <v>0.22800000000000001</v>
      </c>
      <c r="F11310" s="127">
        <f t="shared" si="100"/>
        <v>29.57</v>
      </c>
      <c r="G11310" s="144"/>
    </row>
    <row r="11311" spans="1:7" ht="22.5" customHeight="1" x14ac:dyDescent="0.2">
      <c r="A11311" s="129">
        <v>95576</v>
      </c>
      <c r="B11311" s="128" t="s">
        <v>3279</v>
      </c>
      <c r="C11311" s="127" t="s">
        <v>333</v>
      </c>
      <c r="D11311" s="127">
        <v>11.37</v>
      </c>
      <c r="E11311" s="127">
        <v>2.585</v>
      </c>
      <c r="F11311" s="127">
        <f t="shared" si="100"/>
        <v>29.39</v>
      </c>
      <c r="G11311" s="144"/>
    </row>
    <row r="11312" spans="1:7" ht="25.5" customHeight="1" x14ac:dyDescent="0.2">
      <c r="A11312" s="129">
        <v>95579</v>
      </c>
      <c r="B11312" s="128" t="s">
        <v>3278</v>
      </c>
      <c r="C11312" s="127" t="s">
        <v>333</v>
      </c>
      <c r="D11312" s="127">
        <v>7.92</v>
      </c>
      <c r="E11312" s="127">
        <v>12</v>
      </c>
      <c r="F11312" s="127">
        <f t="shared" si="100"/>
        <v>95.04</v>
      </c>
      <c r="G11312" s="144"/>
    </row>
    <row r="11313" spans="1:7" ht="30.75" customHeight="1" x14ac:dyDescent="0.2">
      <c r="A11313" s="129">
        <v>97913</v>
      </c>
      <c r="B11313" s="128" t="s">
        <v>3277</v>
      </c>
      <c r="C11313" s="127" t="s">
        <v>3276</v>
      </c>
      <c r="D11313" s="127">
        <v>2.4700000000000002</v>
      </c>
      <c r="E11313" s="127">
        <v>0.41</v>
      </c>
      <c r="F11313" s="127">
        <f t="shared" si="100"/>
        <v>1.01</v>
      </c>
      <c r="G11313" s="144"/>
    </row>
    <row r="11314" spans="1:7" ht="39.75" customHeight="1" x14ac:dyDescent="0.2">
      <c r="A11314" s="129">
        <v>100973</v>
      </c>
      <c r="B11314" s="128" t="s">
        <v>3275</v>
      </c>
      <c r="C11314" s="127" t="s">
        <v>280</v>
      </c>
      <c r="D11314" s="127">
        <v>6.73</v>
      </c>
      <c r="E11314" s="127">
        <v>1.24</v>
      </c>
      <c r="F11314" s="127">
        <f t="shared" si="100"/>
        <v>8.34</v>
      </c>
      <c r="G11314" s="144"/>
    </row>
    <row r="11315" spans="1:7" ht="12.75" customHeight="1" x14ac:dyDescent="0.2">
      <c r="A11315" s="311" t="s">
        <v>4125</v>
      </c>
      <c r="B11315" s="311"/>
      <c r="C11315" s="311"/>
      <c r="D11315" s="311"/>
      <c r="E11315" s="311"/>
      <c r="F11315" s="165">
        <f>SUM(F11308:F11314)</f>
        <v>782.3900000000001</v>
      </c>
      <c r="G11315" s="144"/>
    </row>
    <row r="11316" spans="1:7" ht="12.75" customHeight="1" x14ac:dyDescent="0.2">
      <c r="G11316" s="144"/>
    </row>
    <row r="11317" spans="1:7" ht="12.75" customHeight="1" x14ac:dyDescent="0.2">
      <c r="A11317" s="312" t="s">
        <v>4124</v>
      </c>
      <c r="B11317" s="312"/>
      <c r="C11317" s="312"/>
      <c r="D11317" s="312"/>
      <c r="E11317" s="312"/>
      <c r="F11317" s="173">
        <f>F11315+G11305</f>
        <v>833.06000000000006</v>
      </c>
      <c r="G11317" s="144"/>
    </row>
    <row r="11318" spans="1:7" ht="12.75" customHeight="1" x14ac:dyDescent="0.2">
      <c r="A11318" s="312" t="s">
        <v>4742</v>
      </c>
      <c r="B11318" s="312"/>
      <c r="C11318" s="312"/>
      <c r="D11318" s="312"/>
      <c r="E11318" s="313"/>
      <c r="F11318" s="180">
        <f>TRUNC('compos apresentar'!F11317*bdi!$D$19,2)</f>
        <v>169.44</v>
      </c>
      <c r="G11318" s="144"/>
    </row>
    <row r="11319" spans="1:7" ht="12.75" customHeight="1" x14ac:dyDescent="0.2">
      <c r="A11319" s="312" t="s">
        <v>4123</v>
      </c>
      <c r="B11319" s="312"/>
      <c r="C11319" s="312"/>
      <c r="D11319" s="312"/>
      <c r="E11319" s="312"/>
      <c r="F11319" s="179">
        <f>SUM(F11317:F11318)</f>
        <v>1002.5</v>
      </c>
      <c r="G11319" s="144"/>
    </row>
    <row r="11320" spans="1:7" ht="12.75" customHeight="1" x14ac:dyDescent="0.2">
      <c r="A11320" s="178"/>
      <c r="B11320" s="178"/>
      <c r="C11320" s="178"/>
      <c r="D11320" s="178"/>
      <c r="E11320" s="178"/>
      <c r="F11320" s="178"/>
      <c r="G11320" s="144"/>
    </row>
    <row r="11321" spans="1:7" ht="29.25" customHeight="1" x14ac:dyDescent="0.2">
      <c r="A11321" s="191" t="s">
        <v>1617</v>
      </c>
      <c r="B11321" s="315" t="s">
        <v>1618</v>
      </c>
      <c r="C11321" s="315"/>
      <c r="D11321" s="315"/>
      <c r="E11321" s="315"/>
      <c r="F11321" s="315"/>
      <c r="G11321" s="183" t="s">
        <v>230</v>
      </c>
    </row>
    <row r="11322" spans="1:7" ht="12.75" customHeight="1" x14ac:dyDescent="0.2">
      <c r="G11322" s="144"/>
    </row>
    <row r="11323" spans="1:7" ht="28.5" customHeight="1" x14ac:dyDescent="0.2">
      <c r="A11323" s="175" t="s">
        <v>4118</v>
      </c>
      <c r="B11323" s="174" t="s">
        <v>4117</v>
      </c>
      <c r="C11323" s="171" t="s">
        <v>4114</v>
      </c>
      <c r="D11323" s="171" t="s">
        <v>4113</v>
      </c>
      <c r="E11323" s="171" t="s">
        <v>4112</v>
      </c>
      <c r="F11323" s="182" t="s">
        <v>4116</v>
      </c>
      <c r="G11323" s="181" t="s">
        <v>4115</v>
      </c>
    </row>
    <row r="11324" spans="1:7" ht="12.75" customHeight="1" x14ac:dyDescent="0.2">
      <c r="A11324" s="162">
        <v>11</v>
      </c>
      <c r="B11324" s="128" t="s">
        <v>4146</v>
      </c>
      <c r="C11324" s="152">
        <v>8.56</v>
      </c>
      <c r="D11324" s="152">
        <v>18.649999999999999</v>
      </c>
      <c r="E11324" s="83">
        <v>117.99</v>
      </c>
      <c r="F11324" s="141">
        <v>0.40310000000000001</v>
      </c>
      <c r="G11324" s="161">
        <f>TRUNC(F11324*D11324,2)</f>
        <v>7.51</v>
      </c>
    </row>
    <row r="11325" spans="1:7" ht="12.75" customHeight="1" x14ac:dyDescent="0.2">
      <c r="A11325" s="149">
        <v>8</v>
      </c>
      <c r="B11325" s="138" t="s">
        <v>4141</v>
      </c>
      <c r="C11325" s="152">
        <v>5.65</v>
      </c>
      <c r="D11325" s="152">
        <v>12.31</v>
      </c>
      <c r="E11325" s="83">
        <v>117.99</v>
      </c>
      <c r="F11325" s="153">
        <v>0.4</v>
      </c>
      <c r="G11325" s="161">
        <f>TRUNC(F11325*D11325,2)</f>
        <v>4.92</v>
      </c>
    </row>
    <row r="11326" spans="1:7" ht="12.75" customHeight="1" x14ac:dyDescent="0.2">
      <c r="A11326" s="311" t="s">
        <v>4138</v>
      </c>
      <c r="B11326" s="311"/>
      <c r="C11326" s="311"/>
      <c r="D11326" s="311"/>
      <c r="E11326" s="311"/>
      <c r="F11326" s="311"/>
      <c r="G11326" s="155">
        <f>SUM(G11324:G11325)</f>
        <v>12.43</v>
      </c>
    </row>
    <row r="11327" spans="1:7" ht="12.75" customHeight="1" x14ac:dyDescent="0.2">
      <c r="G11327" s="144"/>
    </row>
    <row r="11328" spans="1:7" ht="23.25" customHeight="1" x14ac:dyDescent="0.2">
      <c r="A11328" s="175" t="s">
        <v>4118</v>
      </c>
      <c r="B11328" s="174" t="s">
        <v>4130</v>
      </c>
      <c r="C11328" s="171" t="s">
        <v>4129</v>
      </c>
      <c r="D11328" s="171" t="s">
        <v>4128</v>
      </c>
      <c r="E11328" s="171" t="s">
        <v>4116</v>
      </c>
      <c r="F11328" s="173" t="s">
        <v>4127</v>
      </c>
      <c r="G11328" s="144"/>
    </row>
    <row r="11329" spans="1:7" ht="12.75" customHeight="1" x14ac:dyDescent="0.2">
      <c r="A11329" s="132" t="s">
        <v>3910</v>
      </c>
      <c r="B11329" s="131" t="s">
        <v>3909</v>
      </c>
      <c r="C11329" s="130" t="s">
        <v>3384</v>
      </c>
      <c r="D11329" s="137">
        <v>0.38</v>
      </c>
      <c r="E11329" s="141">
        <v>2.0699999999999998</v>
      </c>
      <c r="F11329" s="127">
        <f>TRUNC(E11329*D11329,2)</f>
        <v>0.78</v>
      </c>
      <c r="G11329" s="144"/>
    </row>
    <row r="11330" spans="1:7" ht="12.75" customHeight="1" x14ac:dyDescent="0.2">
      <c r="A11330" s="142">
        <v>9886</v>
      </c>
      <c r="B11330" s="134" t="s">
        <v>4182</v>
      </c>
      <c r="C11330" s="133" t="s">
        <v>230</v>
      </c>
      <c r="D11330" s="153">
        <v>29.26</v>
      </c>
      <c r="E11330" s="153">
        <v>1</v>
      </c>
      <c r="F11330" s="127">
        <f>TRUNC(E11330*D11330,2)</f>
        <v>29.26</v>
      </c>
      <c r="G11330" s="144"/>
    </row>
    <row r="11331" spans="1:7" ht="12.75" customHeight="1" x14ac:dyDescent="0.2">
      <c r="A11331" s="311" t="s">
        <v>4125</v>
      </c>
      <c r="B11331" s="311"/>
      <c r="C11331" s="311"/>
      <c r="D11331" s="311"/>
      <c r="E11331" s="311"/>
      <c r="F11331" s="165">
        <f>SUM(F11329:F11330)</f>
        <v>30.040000000000003</v>
      </c>
      <c r="G11331" s="144"/>
    </row>
    <row r="11332" spans="1:7" ht="12.75" customHeight="1" x14ac:dyDescent="0.2">
      <c r="G11332" s="144"/>
    </row>
    <row r="11333" spans="1:7" ht="12.75" customHeight="1" x14ac:dyDescent="0.2">
      <c r="A11333" s="312" t="s">
        <v>4124</v>
      </c>
      <c r="B11333" s="312"/>
      <c r="C11333" s="312"/>
      <c r="D11333" s="312"/>
      <c r="E11333" s="312"/>
      <c r="F11333" s="173">
        <f>F11331+G11326</f>
        <v>42.47</v>
      </c>
      <c r="G11333" s="144"/>
    </row>
    <row r="11334" spans="1:7" ht="12.75" customHeight="1" x14ac:dyDescent="0.2">
      <c r="A11334" s="312" t="s">
        <v>4742</v>
      </c>
      <c r="B11334" s="312"/>
      <c r="C11334" s="312"/>
      <c r="D11334" s="312"/>
      <c r="E11334" s="313"/>
      <c r="F11334" s="180">
        <f>TRUNC('compos apresentar'!F11333*bdi!$D$19,2)</f>
        <v>8.6300000000000008</v>
      </c>
      <c r="G11334" s="144"/>
    </row>
    <row r="11335" spans="1:7" ht="12.75" customHeight="1" x14ac:dyDescent="0.2">
      <c r="A11335" s="312" t="s">
        <v>4123</v>
      </c>
      <c r="B11335" s="312"/>
      <c r="C11335" s="312"/>
      <c r="D11335" s="312"/>
      <c r="E11335" s="312"/>
      <c r="F11335" s="179">
        <f>SUM(F11333:F11334)</f>
        <v>51.1</v>
      </c>
      <c r="G11335" s="144"/>
    </row>
    <row r="11336" spans="1:7" ht="12.75" customHeight="1" x14ac:dyDescent="0.2">
      <c r="A11336" s="178"/>
      <c r="B11336" s="178"/>
      <c r="C11336" s="178"/>
      <c r="D11336" s="178"/>
      <c r="E11336" s="178"/>
      <c r="F11336" s="178"/>
      <c r="G11336" s="144"/>
    </row>
    <row r="11337" spans="1:7" ht="21" x14ac:dyDescent="0.2">
      <c r="A11337" s="316" t="s">
        <v>4181</v>
      </c>
      <c r="B11337" s="316"/>
      <c r="C11337" s="316"/>
      <c r="D11337" s="316"/>
      <c r="E11337" s="316"/>
      <c r="F11337" s="316"/>
      <c r="G11337" s="175" t="s">
        <v>4173</v>
      </c>
    </row>
    <row r="11338" spans="1:7" x14ac:dyDescent="0.2">
      <c r="G11338" s="144"/>
    </row>
    <row r="11339" spans="1:7" x14ac:dyDescent="0.2">
      <c r="G11339" s="144"/>
    </row>
    <row r="11340" spans="1:7" ht="21" x14ac:dyDescent="0.2">
      <c r="A11340" s="175" t="s">
        <v>4118</v>
      </c>
      <c r="B11340" s="174" t="s">
        <v>4117</v>
      </c>
      <c r="C11340" s="171" t="s">
        <v>4114</v>
      </c>
      <c r="D11340" s="171" t="s">
        <v>4113</v>
      </c>
      <c r="E11340" s="171" t="s">
        <v>4112</v>
      </c>
      <c r="F11340" s="182" t="s">
        <v>4116</v>
      </c>
      <c r="G11340" s="181" t="s">
        <v>4115</v>
      </c>
    </row>
    <row r="11341" spans="1:7" x14ac:dyDescent="0.2">
      <c r="A11341" s="162">
        <v>11</v>
      </c>
      <c r="B11341" s="128" t="s">
        <v>4146</v>
      </c>
      <c r="C11341" s="152">
        <v>8.56</v>
      </c>
      <c r="D11341" s="152">
        <v>18.649999999999999</v>
      </c>
      <c r="E11341" s="83">
        <v>117.99</v>
      </c>
      <c r="F11341" s="127">
        <v>0.16200000000000001</v>
      </c>
      <c r="G11341" s="161">
        <f>TRUNC(F11341*D11341,2)</f>
        <v>3.02</v>
      </c>
    </row>
    <row r="11342" spans="1:7" x14ac:dyDescent="0.2">
      <c r="A11342" s="149">
        <v>8</v>
      </c>
      <c r="B11342" s="138" t="s">
        <v>4141</v>
      </c>
      <c r="C11342" s="152">
        <v>5.65</v>
      </c>
      <c r="D11342" s="152">
        <v>12.31</v>
      </c>
      <c r="E11342" s="83">
        <v>117.99</v>
      </c>
      <c r="F11342" s="137">
        <v>0.16</v>
      </c>
      <c r="G11342" s="161">
        <f>TRUNC(F11342*D11342,2)</f>
        <v>1.96</v>
      </c>
    </row>
    <row r="11343" spans="1:7" x14ac:dyDescent="0.2">
      <c r="A11343" s="311" t="s">
        <v>4138</v>
      </c>
      <c r="B11343" s="311"/>
      <c r="C11343" s="311"/>
      <c r="D11343" s="311"/>
      <c r="E11343" s="311"/>
      <c r="F11343" s="311"/>
      <c r="G11343" s="155">
        <f>SUM(G11341:G11342)</f>
        <v>4.9800000000000004</v>
      </c>
    </row>
    <row r="11344" spans="1:7" x14ac:dyDescent="0.2">
      <c r="G11344" s="144"/>
    </row>
    <row r="11345" spans="1:7" ht="21" x14ac:dyDescent="0.2">
      <c r="A11345" s="175" t="s">
        <v>4118</v>
      </c>
      <c r="B11345" s="174" t="s">
        <v>4130</v>
      </c>
      <c r="C11345" s="171" t="s">
        <v>4129</v>
      </c>
      <c r="D11345" s="171" t="s">
        <v>4128</v>
      </c>
      <c r="E11345" s="171" t="s">
        <v>4116</v>
      </c>
      <c r="F11345" s="173" t="s">
        <v>4127</v>
      </c>
      <c r="G11345" s="144"/>
    </row>
    <row r="11346" spans="1:7" ht="33.75" x14ac:dyDescent="0.2">
      <c r="A11346" s="129" t="s">
        <v>3649</v>
      </c>
      <c r="B11346" s="128" t="s">
        <v>3648</v>
      </c>
      <c r="C11346" s="127" t="s">
        <v>3287</v>
      </c>
      <c r="D11346" s="127">
        <v>28.78</v>
      </c>
      <c r="E11346" s="127">
        <v>1</v>
      </c>
      <c r="F11346" s="127">
        <f>TRUNC(E11346*D11346,2)</f>
        <v>28.78</v>
      </c>
      <c r="G11346" s="144"/>
    </row>
    <row r="11347" spans="1:7" x14ac:dyDescent="0.2">
      <c r="A11347" s="311" t="s">
        <v>4125</v>
      </c>
      <c r="B11347" s="311"/>
      <c r="C11347" s="311"/>
      <c r="D11347" s="311"/>
      <c r="E11347" s="311"/>
      <c r="F11347" s="165">
        <f>F11346</f>
        <v>28.78</v>
      </c>
      <c r="G11347" s="144"/>
    </row>
    <row r="11348" spans="1:7" x14ac:dyDescent="0.2">
      <c r="G11348" s="144"/>
    </row>
    <row r="11349" spans="1:7" x14ac:dyDescent="0.2">
      <c r="A11349" s="312" t="s">
        <v>4124</v>
      </c>
      <c r="B11349" s="312"/>
      <c r="C11349" s="312"/>
      <c r="D11349" s="312"/>
      <c r="E11349" s="312"/>
      <c r="F11349" s="173">
        <f>F11347+G11343</f>
        <v>33.760000000000005</v>
      </c>
      <c r="G11349" s="144"/>
    </row>
    <row r="11350" spans="1:7" ht="12.75" customHeight="1" x14ac:dyDescent="0.2">
      <c r="A11350" s="312" t="s">
        <v>4742</v>
      </c>
      <c r="B11350" s="312"/>
      <c r="C11350" s="312"/>
      <c r="D11350" s="312"/>
      <c r="E11350" s="313"/>
      <c r="F11350" s="180">
        <f>TRUNC('compos apresentar'!F11349*bdi!$D$19,2)</f>
        <v>6.86</v>
      </c>
      <c r="G11350" s="144"/>
    </row>
    <row r="11351" spans="1:7" ht="12.75" customHeight="1" x14ac:dyDescent="0.2">
      <c r="A11351" s="312" t="s">
        <v>4123</v>
      </c>
      <c r="B11351" s="312"/>
      <c r="C11351" s="312"/>
      <c r="D11351" s="312"/>
      <c r="E11351" s="312"/>
      <c r="F11351" s="179">
        <f>SUM(F11349:F11350)</f>
        <v>40.620000000000005</v>
      </c>
      <c r="G11351" s="144"/>
    </row>
    <row r="11352" spans="1:7" x14ac:dyDescent="0.2">
      <c r="G11352" s="144"/>
    </row>
    <row r="11353" spans="1:7" x14ac:dyDescent="0.2">
      <c r="G11353" s="144"/>
    </row>
    <row r="11354" spans="1:7" ht="21" x14ac:dyDescent="0.2">
      <c r="A11354" s="191" t="s">
        <v>1836</v>
      </c>
      <c r="B11354" s="315" t="s">
        <v>1837</v>
      </c>
      <c r="C11354" s="315"/>
      <c r="D11354" s="315"/>
      <c r="E11354" s="315"/>
      <c r="F11354" s="315"/>
      <c r="G11354" s="183" t="s">
        <v>230</v>
      </c>
    </row>
    <row r="11355" spans="1:7" x14ac:dyDescent="0.2">
      <c r="G11355" s="144"/>
    </row>
    <row r="11356" spans="1:7" ht="21" x14ac:dyDescent="0.2">
      <c r="A11356" s="175" t="s">
        <v>4118</v>
      </c>
      <c r="B11356" s="174" t="s">
        <v>4117</v>
      </c>
      <c r="C11356" s="171" t="s">
        <v>4114</v>
      </c>
      <c r="D11356" s="171" t="s">
        <v>4113</v>
      </c>
      <c r="E11356" s="171" t="s">
        <v>4112</v>
      </c>
      <c r="F11356" s="182" t="s">
        <v>4116</v>
      </c>
      <c r="G11356" s="181" t="s">
        <v>4115</v>
      </c>
    </row>
    <row r="11357" spans="1:7" x14ac:dyDescent="0.2">
      <c r="A11357" s="162">
        <v>11</v>
      </c>
      <c r="B11357" s="128" t="s">
        <v>4146</v>
      </c>
      <c r="C11357" s="152">
        <v>8.56</v>
      </c>
      <c r="D11357" s="152">
        <v>18.649999999999999</v>
      </c>
      <c r="E11357" s="83">
        <v>117.99</v>
      </c>
      <c r="F11357" s="141">
        <v>0.40310000000000001</v>
      </c>
      <c r="G11357" s="161">
        <f>TRUNC(F11357*D11357,2)</f>
        <v>7.51</v>
      </c>
    </row>
    <row r="11358" spans="1:7" x14ac:dyDescent="0.2">
      <c r="A11358" s="149">
        <v>8</v>
      </c>
      <c r="B11358" s="138" t="s">
        <v>4141</v>
      </c>
      <c r="C11358" s="152">
        <v>5.65</v>
      </c>
      <c r="D11358" s="152">
        <v>12.31</v>
      </c>
      <c r="E11358" s="83">
        <v>117.99</v>
      </c>
      <c r="F11358" s="153">
        <v>0.4</v>
      </c>
      <c r="G11358" s="161">
        <f>TRUNC(F11358*D11358,2)</f>
        <v>4.92</v>
      </c>
    </row>
    <row r="11359" spans="1:7" x14ac:dyDescent="0.2">
      <c r="A11359" s="311" t="s">
        <v>4138</v>
      </c>
      <c r="B11359" s="311"/>
      <c r="C11359" s="311"/>
      <c r="D11359" s="311"/>
      <c r="E11359" s="311"/>
      <c r="F11359" s="311"/>
      <c r="G11359" s="155">
        <f>SUM(G11357:G11358)</f>
        <v>12.43</v>
      </c>
    </row>
    <row r="11360" spans="1:7" x14ac:dyDescent="0.2">
      <c r="G11360" s="144"/>
    </row>
    <row r="11361" spans="1:7" ht="21" x14ac:dyDescent="0.2">
      <c r="A11361" s="175" t="s">
        <v>4118</v>
      </c>
      <c r="B11361" s="174" t="s">
        <v>4130</v>
      </c>
      <c r="C11361" s="171" t="s">
        <v>4129</v>
      </c>
      <c r="D11361" s="171" t="s">
        <v>4128</v>
      </c>
      <c r="E11361" s="171" t="s">
        <v>4116</v>
      </c>
      <c r="F11361" s="173" t="s">
        <v>4127</v>
      </c>
      <c r="G11361" s="144"/>
    </row>
    <row r="11362" spans="1:7" x14ac:dyDescent="0.2">
      <c r="A11362" s="132" t="s">
        <v>3910</v>
      </c>
      <c r="B11362" s="131" t="s">
        <v>3909</v>
      </c>
      <c r="C11362" s="130" t="s">
        <v>3384</v>
      </c>
      <c r="D11362" s="137">
        <v>0.38</v>
      </c>
      <c r="E11362" s="141">
        <v>2.4700000000000002</v>
      </c>
      <c r="F11362" s="127">
        <f>TRUNC(E11362*D11362,2)</f>
        <v>0.93</v>
      </c>
      <c r="G11362" s="144"/>
    </row>
    <row r="11363" spans="1:7" ht="22.5" x14ac:dyDescent="0.2">
      <c r="A11363" s="142">
        <v>12427</v>
      </c>
      <c r="B11363" s="134" t="s">
        <v>3650</v>
      </c>
      <c r="C11363" s="133" t="s">
        <v>230</v>
      </c>
      <c r="D11363" s="153">
        <v>227.8</v>
      </c>
      <c r="E11363" s="153">
        <v>1</v>
      </c>
      <c r="F11363" s="127">
        <f>TRUNC(E11363*D11363,2)</f>
        <v>227.8</v>
      </c>
      <c r="G11363" s="144"/>
    </row>
    <row r="11364" spans="1:7" x14ac:dyDescent="0.2">
      <c r="A11364" s="311" t="s">
        <v>4125</v>
      </c>
      <c r="B11364" s="311"/>
      <c r="C11364" s="311"/>
      <c r="D11364" s="311"/>
      <c r="E11364" s="311"/>
      <c r="F11364" s="165">
        <f>SUM(F11362:F11363)</f>
        <v>228.73000000000002</v>
      </c>
      <c r="G11364" s="144"/>
    </row>
    <row r="11365" spans="1:7" x14ac:dyDescent="0.2">
      <c r="G11365" s="144"/>
    </row>
    <row r="11366" spans="1:7" x14ac:dyDescent="0.2">
      <c r="A11366" s="312" t="s">
        <v>4124</v>
      </c>
      <c r="B11366" s="312"/>
      <c r="C11366" s="312"/>
      <c r="D11366" s="312"/>
      <c r="E11366" s="312"/>
      <c r="F11366" s="173">
        <f>F11364+G11359</f>
        <v>241.16000000000003</v>
      </c>
      <c r="G11366" s="144"/>
    </row>
    <row r="11367" spans="1:7" ht="12.75" customHeight="1" x14ac:dyDescent="0.2">
      <c r="A11367" s="312" t="s">
        <v>4742</v>
      </c>
      <c r="B11367" s="312"/>
      <c r="C11367" s="312"/>
      <c r="D11367" s="312"/>
      <c r="E11367" s="313"/>
      <c r="F11367" s="180">
        <f>TRUNC('compos apresentar'!F11366*bdi!$D$19,2)</f>
        <v>49.05</v>
      </c>
      <c r="G11367" s="144"/>
    </row>
    <row r="11368" spans="1:7" ht="12.75" customHeight="1" x14ac:dyDescent="0.2">
      <c r="A11368" s="312" t="s">
        <v>4123</v>
      </c>
      <c r="B11368" s="312"/>
      <c r="C11368" s="312"/>
      <c r="D11368" s="312"/>
      <c r="E11368" s="312"/>
      <c r="F11368" s="179">
        <f>SUM(F11366:F11367)</f>
        <v>290.21000000000004</v>
      </c>
      <c r="G11368" s="144"/>
    </row>
    <row r="11369" spans="1:7" ht="12.75" customHeight="1" x14ac:dyDescent="0.2">
      <c r="A11369" s="178"/>
      <c r="B11369" s="178"/>
      <c r="C11369" s="178"/>
      <c r="D11369" s="178"/>
      <c r="E11369" s="178"/>
      <c r="F11369" s="178"/>
      <c r="G11369" s="144"/>
    </row>
    <row r="11370" spans="1:7" ht="28.5" customHeight="1" x14ac:dyDescent="0.2">
      <c r="A11370" s="316" t="s">
        <v>4180</v>
      </c>
      <c r="B11370" s="316"/>
      <c r="C11370" s="316"/>
      <c r="D11370" s="316"/>
      <c r="E11370" s="316"/>
      <c r="F11370" s="316"/>
      <c r="G11370" s="175" t="s">
        <v>4173</v>
      </c>
    </row>
    <row r="11371" spans="1:7" ht="12.75" customHeight="1" x14ac:dyDescent="0.2">
      <c r="G11371" s="144"/>
    </row>
    <row r="11372" spans="1:7" ht="12.75" customHeight="1" x14ac:dyDescent="0.2">
      <c r="G11372" s="144"/>
    </row>
    <row r="11373" spans="1:7" ht="24" customHeight="1" x14ac:dyDescent="0.2">
      <c r="A11373" s="175" t="s">
        <v>4118</v>
      </c>
      <c r="B11373" s="174" t="s">
        <v>4117</v>
      </c>
      <c r="C11373" s="171" t="s">
        <v>4114</v>
      </c>
      <c r="D11373" s="171" t="s">
        <v>4113</v>
      </c>
      <c r="E11373" s="171" t="s">
        <v>4112</v>
      </c>
      <c r="F11373" s="182" t="s">
        <v>4116</v>
      </c>
      <c r="G11373" s="181" t="s">
        <v>4115</v>
      </c>
    </row>
    <row r="11374" spans="1:7" ht="12.75" customHeight="1" x14ac:dyDescent="0.2">
      <c r="A11374" s="162">
        <v>11</v>
      </c>
      <c r="B11374" s="128" t="s">
        <v>4146</v>
      </c>
      <c r="C11374" s="152">
        <v>8.56</v>
      </c>
      <c r="D11374" s="152">
        <v>18.649999999999999</v>
      </c>
      <c r="E11374" s="83">
        <v>117.99</v>
      </c>
      <c r="F11374" s="127">
        <v>9.1200000000000003E-2</v>
      </c>
      <c r="G11374" s="161">
        <f>TRUNC(F11374*D11374,2)</f>
        <v>1.7</v>
      </c>
    </row>
    <row r="11375" spans="1:7" ht="12.75" customHeight="1" x14ac:dyDescent="0.2">
      <c r="A11375" s="149">
        <v>8</v>
      </c>
      <c r="B11375" s="138" t="s">
        <v>4141</v>
      </c>
      <c r="C11375" s="152">
        <v>5.65</v>
      </c>
      <c r="D11375" s="152">
        <v>12.31</v>
      </c>
      <c r="E11375" s="83">
        <v>117.99</v>
      </c>
      <c r="F11375" s="137">
        <v>0.09</v>
      </c>
      <c r="G11375" s="161">
        <f>TRUNC(F11375*D11375,2)</f>
        <v>1.1000000000000001</v>
      </c>
    </row>
    <row r="11376" spans="1:7" ht="12.75" customHeight="1" x14ac:dyDescent="0.2">
      <c r="A11376" s="311" t="s">
        <v>4138</v>
      </c>
      <c r="B11376" s="311"/>
      <c r="C11376" s="311"/>
      <c r="D11376" s="311"/>
      <c r="E11376" s="311"/>
      <c r="F11376" s="311"/>
      <c r="G11376" s="155">
        <f>SUM(G11374:G11375)</f>
        <v>2.8</v>
      </c>
    </row>
    <row r="11377" spans="1:7" ht="12.75" customHeight="1" x14ac:dyDescent="0.2">
      <c r="G11377" s="144"/>
    </row>
    <row r="11378" spans="1:7" ht="25.5" customHeight="1" x14ac:dyDescent="0.2">
      <c r="A11378" s="175" t="s">
        <v>4118</v>
      </c>
      <c r="B11378" s="174" t="s">
        <v>4130</v>
      </c>
      <c r="C11378" s="171" t="s">
        <v>4129</v>
      </c>
      <c r="D11378" s="171" t="s">
        <v>4128</v>
      </c>
      <c r="E11378" s="171" t="s">
        <v>4116</v>
      </c>
      <c r="F11378" s="173" t="s">
        <v>4127</v>
      </c>
      <c r="G11378" s="144"/>
    </row>
    <row r="11379" spans="1:7" ht="24" customHeight="1" x14ac:dyDescent="0.2">
      <c r="A11379" s="129" t="s">
        <v>3592</v>
      </c>
      <c r="B11379" s="128" t="s">
        <v>4179</v>
      </c>
      <c r="C11379" s="127" t="s">
        <v>3287</v>
      </c>
      <c r="D11379" s="127">
        <v>13.95</v>
      </c>
      <c r="E11379" s="127">
        <v>1</v>
      </c>
      <c r="F11379" s="127">
        <f>TRUNC(E11379*D11379,2)</f>
        <v>13.95</v>
      </c>
      <c r="G11379" s="144"/>
    </row>
    <row r="11380" spans="1:7" ht="12.75" customHeight="1" x14ac:dyDescent="0.2">
      <c r="A11380" s="311" t="s">
        <v>4125</v>
      </c>
      <c r="B11380" s="311"/>
      <c r="C11380" s="311"/>
      <c r="D11380" s="311"/>
      <c r="E11380" s="311"/>
      <c r="F11380" s="165">
        <f>F11379</f>
        <v>13.95</v>
      </c>
      <c r="G11380" s="144"/>
    </row>
    <row r="11381" spans="1:7" ht="12.75" customHeight="1" x14ac:dyDescent="0.2">
      <c r="G11381" s="144"/>
    </row>
    <row r="11382" spans="1:7" ht="12.75" customHeight="1" x14ac:dyDescent="0.2">
      <c r="A11382" s="312" t="s">
        <v>4124</v>
      </c>
      <c r="B11382" s="312"/>
      <c r="C11382" s="312"/>
      <c r="D11382" s="312"/>
      <c r="E11382" s="312"/>
      <c r="F11382" s="173">
        <f>F11380+G11376</f>
        <v>16.75</v>
      </c>
      <c r="G11382" s="144"/>
    </row>
    <row r="11383" spans="1:7" ht="12.75" customHeight="1" x14ac:dyDescent="0.2">
      <c r="A11383" s="312" t="s">
        <v>4742</v>
      </c>
      <c r="B11383" s="312"/>
      <c r="C11383" s="312"/>
      <c r="D11383" s="312"/>
      <c r="E11383" s="313"/>
      <c r="F11383" s="180">
        <f>TRUNC('compos apresentar'!F11382*bdi!$D$19,2)</f>
        <v>3.4</v>
      </c>
      <c r="G11383" s="144"/>
    </row>
    <row r="11384" spans="1:7" ht="12.75" customHeight="1" x14ac:dyDescent="0.2">
      <c r="A11384" s="312" t="s">
        <v>4123</v>
      </c>
      <c r="B11384" s="312"/>
      <c r="C11384" s="312"/>
      <c r="D11384" s="312"/>
      <c r="E11384" s="312"/>
      <c r="F11384" s="179">
        <f>SUM(F11382:F11383)</f>
        <v>20.149999999999999</v>
      </c>
      <c r="G11384" s="144"/>
    </row>
    <row r="11385" spans="1:7" ht="12.75" customHeight="1" x14ac:dyDescent="0.2">
      <c r="A11385" s="178"/>
      <c r="B11385" s="178"/>
      <c r="C11385" s="178"/>
      <c r="D11385" s="178"/>
      <c r="E11385" s="178"/>
      <c r="F11385" s="178"/>
      <c r="G11385" s="144"/>
    </row>
    <row r="11386" spans="1:7" ht="20.25" customHeight="1" x14ac:dyDescent="0.2">
      <c r="A11386" s="316" t="s">
        <v>4178</v>
      </c>
      <c r="B11386" s="316"/>
      <c r="C11386" s="316"/>
      <c r="D11386" s="316"/>
      <c r="E11386" s="316"/>
      <c r="F11386" s="316"/>
      <c r="G11386" s="175" t="s">
        <v>4173</v>
      </c>
    </row>
    <row r="11387" spans="1:7" ht="12.75" customHeight="1" x14ac:dyDescent="0.2">
      <c r="G11387" s="144"/>
    </row>
    <row r="11388" spans="1:7" ht="33" customHeight="1" x14ac:dyDescent="0.2">
      <c r="A11388" s="175" t="s">
        <v>4118</v>
      </c>
      <c r="B11388" s="174" t="s">
        <v>4117</v>
      </c>
      <c r="C11388" s="171" t="s">
        <v>4114</v>
      </c>
      <c r="D11388" s="171" t="s">
        <v>4113</v>
      </c>
      <c r="E11388" s="171" t="s">
        <v>4112</v>
      </c>
      <c r="F11388" s="182" t="s">
        <v>4116</v>
      </c>
      <c r="G11388" s="181" t="s">
        <v>4115</v>
      </c>
    </row>
    <row r="11389" spans="1:7" ht="12.75" customHeight="1" x14ac:dyDescent="0.2">
      <c r="A11389" s="162">
        <v>11</v>
      </c>
      <c r="B11389" s="128" t="s">
        <v>4146</v>
      </c>
      <c r="C11389" s="152">
        <v>8.56</v>
      </c>
      <c r="D11389" s="152">
        <v>18.649999999999999</v>
      </c>
      <c r="E11389" s="83">
        <v>117.99</v>
      </c>
      <c r="F11389" s="127">
        <v>0.14130000000000001</v>
      </c>
      <c r="G11389" s="161">
        <f>TRUNC(F11389*D11389,2)</f>
        <v>2.63</v>
      </c>
    </row>
    <row r="11390" spans="1:7" ht="12.75" customHeight="1" x14ac:dyDescent="0.2">
      <c r="A11390" s="149">
        <v>8</v>
      </c>
      <c r="B11390" s="138" t="s">
        <v>4141</v>
      </c>
      <c r="C11390" s="152">
        <v>5.65</v>
      </c>
      <c r="D11390" s="152">
        <v>12.31</v>
      </c>
      <c r="E11390" s="83">
        <v>117.99</v>
      </c>
      <c r="F11390" s="137">
        <v>0.14000000000000001</v>
      </c>
      <c r="G11390" s="161">
        <f>TRUNC(F11390*D11390,2)</f>
        <v>1.72</v>
      </c>
    </row>
    <row r="11391" spans="1:7" ht="12.75" customHeight="1" x14ac:dyDescent="0.2">
      <c r="A11391" s="311" t="s">
        <v>4138</v>
      </c>
      <c r="B11391" s="311"/>
      <c r="C11391" s="311"/>
      <c r="D11391" s="311"/>
      <c r="E11391" s="311"/>
      <c r="F11391" s="311"/>
      <c r="G11391" s="155">
        <f>SUM(G11389:G11390)</f>
        <v>4.3499999999999996</v>
      </c>
    </row>
    <row r="11392" spans="1:7" ht="12.75" customHeight="1" x14ac:dyDescent="0.2">
      <c r="G11392" s="144"/>
    </row>
    <row r="11393" spans="1:7" ht="25.5" customHeight="1" x14ac:dyDescent="0.2">
      <c r="A11393" s="175" t="s">
        <v>4118</v>
      </c>
      <c r="B11393" s="174" t="s">
        <v>4130</v>
      </c>
      <c r="C11393" s="171" t="s">
        <v>4129</v>
      </c>
      <c r="D11393" s="171" t="s">
        <v>4128</v>
      </c>
      <c r="E11393" s="171" t="s">
        <v>4116</v>
      </c>
      <c r="F11393" s="173" t="s">
        <v>4127</v>
      </c>
      <c r="G11393" s="144"/>
    </row>
    <row r="11394" spans="1:7" ht="12.75" customHeight="1" x14ac:dyDescent="0.2">
      <c r="A11394" s="129" t="s">
        <v>4177</v>
      </c>
      <c r="B11394" s="128" t="s">
        <v>4176</v>
      </c>
      <c r="C11394" s="127" t="s">
        <v>3287</v>
      </c>
      <c r="D11394" s="127">
        <v>21.18</v>
      </c>
      <c r="E11394" s="127">
        <v>1</v>
      </c>
      <c r="F11394" s="127">
        <f>TRUNC(E11394*D11394,2)</f>
        <v>21.18</v>
      </c>
      <c r="G11394" s="144"/>
    </row>
    <row r="11395" spans="1:7" ht="12.75" customHeight="1" x14ac:dyDescent="0.2">
      <c r="A11395" s="311" t="s">
        <v>4125</v>
      </c>
      <c r="B11395" s="311"/>
      <c r="C11395" s="311"/>
      <c r="D11395" s="311"/>
      <c r="E11395" s="311"/>
      <c r="F11395" s="165">
        <f>F11394</f>
        <v>21.18</v>
      </c>
      <c r="G11395" s="144"/>
    </row>
    <row r="11396" spans="1:7" ht="12.75" customHeight="1" x14ac:dyDescent="0.2">
      <c r="G11396" s="144"/>
    </row>
    <row r="11397" spans="1:7" ht="12.75" customHeight="1" x14ac:dyDescent="0.2">
      <c r="A11397" s="312" t="s">
        <v>4124</v>
      </c>
      <c r="B11397" s="312"/>
      <c r="C11397" s="312"/>
      <c r="D11397" s="312"/>
      <c r="E11397" s="312"/>
      <c r="F11397" s="173">
        <f>F11395+G11391</f>
        <v>25.53</v>
      </c>
      <c r="G11397" s="144"/>
    </row>
    <row r="11398" spans="1:7" ht="12.75" customHeight="1" x14ac:dyDescent="0.2">
      <c r="A11398" s="312" t="s">
        <v>4742</v>
      </c>
      <c r="B11398" s="312"/>
      <c r="C11398" s="312"/>
      <c r="D11398" s="312"/>
      <c r="E11398" s="313"/>
      <c r="F11398" s="180">
        <f>TRUNC('compos apresentar'!F11397*bdi!$D$19,2)</f>
        <v>5.19</v>
      </c>
      <c r="G11398" s="144"/>
    </row>
    <row r="11399" spans="1:7" ht="12.75" customHeight="1" x14ac:dyDescent="0.2">
      <c r="A11399" s="312" t="s">
        <v>4123</v>
      </c>
      <c r="B11399" s="312"/>
      <c r="C11399" s="312"/>
      <c r="D11399" s="312"/>
      <c r="E11399" s="312"/>
      <c r="F11399" s="179">
        <f>SUM(F11397:F11398)</f>
        <v>30.720000000000002</v>
      </c>
      <c r="G11399" s="144"/>
    </row>
    <row r="11400" spans="1:7" ht="12.75" customHeight="1" x14ac:dyDescent="0.2">
      <c r="A11400" s="178"/>
      <c r="B11400" s="178"/>
      <c r="C11400" s="178"/>
      <c r="D11400" s="178"/>
      <c r="E11400" s="178"/>
      <c r="F11400" s="178"/>
      <c r="G11400" s="144"/>
    </row>
    <row r="11401" spans="1:7" ht="21" x14ac:dyDescent="0.2">
      <c r="A11401" s="316" t="s">
        <v>5249</v>
      </c>
      <c r="B11401" s="316"/>
      <c r="C11401" s="316"/>
      <c r="D11401" s="316"/>
      <c r="E11401" s="316"/>
      <c r="F11401" s="316"/>
      <c r="G11401" s="175" t="s">
        <v>4173</v>
      </c>
    </row>
    <row r="11402" spans="1:7" ht="12.75" customHeight="1" x14ac:dyDescent="0.2">
      <c r="G11402" s="144"/>
    </row>
    <row r="11403" spans="1:7" ht="21" x14ac:dyDescent="0.2">
      <c r="A11403" s="175" t="s">
        <v>4118</v>
      </c>
      <c r="B11403" s="174" t="s">
        <v>4117</v>
      </c>
      <c r="C11403" s="171" t="s">
        <v>4114</v>
      </c>
      <c r="D11403" s="171" t="s">
        <v>4113</v>
      </c>
      <c r="E11403" s="171" t="s">
        <v>4112</v>
      </c>
      <c r="F11403" s="182" t="s">
        <v>4116</v>
      </c>
      <c r="G11403" s="181" t="s">
        <v>4115</v>
      </c>
    </row>
    <row r="11404" spans="1:7" ht="12.75" customHeight="1" x14ac:dyDescent="0.2">
      <c r="A11404" s="162">
        <v>11</v>
      </c>
      <c r="B11404" s="128" t="s">
        <v>4146</v>
      </c>
      <c r="C11404" s="152">
        <v>8.56</v>
      </c>
      <c r="D11404" s="152">
        <v>18.649999999999999</v>
      </c>
      <c r="E11404" s="83">
        <v>117.99</v>
      </c>
      <c r="F11404" s="127">
        <v>0.14130000000000001</v>
      </c>
      <c r="G11404" s="161">
        <f>TRUNC(F11404*D11404,2)</f>
        <v>2.63</v>
      </c>
    </row>
    <row r="11405" spans="1:7" ht="12.75" customHeight="1" x14ac:dyDescent="0.2">
      <c r="A11405" s="149">
        <v>8</v>
      </c>
      <c r="B11405" s="138" t="s">
        <v>4141</v>
      </c>
      <c r="C11405" s="152">
        <v>5.65</v>
      </c>
      <c r="D11405" s="152">
        <v>12.31</v>
      </c>
      <c r="E11405" s="83">
        <v>117.99</v>
      </c>
      <c r="F11405" s="137">
        <v>0.14000000000000001</v>
      </c>
      <c r="G11405" s="161">
        <f>TRUNC(F11405*D11405,2)</f>
        <v>1.72</v>
      </c>
    </row>
    <row r="11406" spans="1:7" ht="12.75" customHeight="1" x14ac:dyDescent="0.2">
      <c r="A11406" s="311" t="s">
        <v>4138</v>
      </c>
      <c r="B11406" s="311"/>
      <c r="C11406" s="311"/>
      <c r="D11406" s="311"/>
      <c r="E11406" s="311"/>
      <c r="F11406" s="311"/>
      <c r="G11406" s="155">
        <f>SUM(G11404:G11405)</f>
        <v>4.3499999999999996</v>
      </c>
    </row>
    <row r="11407" spans="1:7" ht="12.75" customHeight="1" x14ac:dyDescent="0.2">
      <c r="G11407" s="144"/>
    </row>
    <row r="11408" spans="1:7" ht="21" x14ac:dyDescent="0.2">
      <c r="A11408" s="175" t="s">
        <v>4118</v>
      </c>
      <c r="B11408" s="174" t="s">
        <v>4130</v>
      </c>
      <c r="C11408" s="171" t="s">
        <v>4129</v>
      </c>
      <c r="D11408" s="171" t="s">
        <v>4128</v>
      </c>
      <c r="E11408" s="171" t="s">
        <v>4116</v>
      </c>
      <c r="F11408" s="173" t="s">
        <v>4127</v>
      </c>
      <c r="G11408" s="144"/>
    </row>
    <row r="11409" spans="1:7" ht="12.75" customHeight="1" x14ac:dyDescent="0.2">
      <c r="A11409" s="129" t="s">
        <v>5250</v>
      </c>
      <c r="B11409" s="128" t="s">
        <v>5251</v>
      </c>
      <c r="C11409" s="127" t="s">
        <v>3287</v>
      </c>
      <c r="D11409" s="127">
        <v>70.59</v>
      </c>
      <c r="E11409" s="127">
        <v>1</v>
      </c>
      <c r="F11409" s="127">
        <f>TRUNC(E11409*D11409,2)</f>
        <v>70.59</v>
      </c>
      <c r="G11409" s="144"/>
    </row>
    <row r="11410" spans="1:7" ht="12.75" customHeight="1" x14ac:dyDescent="0.2">
      <c r="A11410" s="311" t="s">
        <v>4125</v>
      </c>
      <c r="B11410" s="311"/>
      <c r="C11410" s="311"/>
      <c r="D11410" s="311"/>
      <c r="E11410" s="311"/>
      <c r="F11410" s="165">
        <f>F11409</f>
        <v>70.59</v>
      </c>
      <c r="G11410" s="144"/>
    </row>
    <row r="11411" spans="1:7" ht="12.75" customHeight="1" x14ac:dyDescent="0.2">
      <c r="G11411" s="144"/>
    </row>
    <row r="11412" spans="1:7" ht="12.75" customHeight="1" x14ac:dyDescent="0.2">
      <c r="A11412" s="312" t="s">
        <v>4124</v>
      </c>
      <c r="B11412" s="312"/>
      <c r="C11412" s="312"/>
      <c r="D11412" s="312"/>
      <c r="E11412" s="312"/>
      <c r="F11412" s="173">
        <f>F11410+G11406</f>
        <v>74.94</v>
      </c>
      <c r="G11412" s="144"/>
    </row>
    <row r="11413" spans="1:7" ht="12.75" customHeight="1" x14ac:dyDescent="0.2">
      <c r="A11413" s="312" t="s">
        <v>4742</v>
      </c>
      <c r="B11413" s="312"/>
      <c r="C11413" s="312"/>
      <c r="D11413" s="312"/>
      <c r="E11413" s="313"/>
      <c r="F11413" s="180">
        <f>TRUNC('compos apresentar'!F11412*bdi!$D$19,2)</f>
        <v>15.24</v>
      </c>
      <c r="G11413" s="144"/>
    </row>
    <row r="11414" spans="1:7" ht="12.75" customHeight="1" x14ac:dyDescent="0.2">
      <c r="A11414" s="312" t="s">
        <v>4123</v>
      </c>
      <c r="B11414" s="312"/>
      <c r="C11414" s="312"/>
      <c r="D11414" s="312"/>
      <c r="E11414" s="312"/>
      <c r="F11414" s="179">
        <f>SUM(F11412:F11413)</f>
        <v>90.179999999999993</v>
      </c>
      <c r="G11414" s="144"/>
    </row>
    <row r="11415" spans="1:7" ht="12.75" customHeight="1" x14ac:dyDescent="0.2">
      <c r="A11415" s="178"/>
      <c r="B11415" s="178"/>
      <c r="C11415" s="178"/>
      <c r="D11415" s="178"/>
      <c r="E11415" s="178"/>
      <c r="F11415" s="178"/>
      <c r="G11415" s="144"/>
    </row>
    <row r="11416" spans="1:7" ht="12.75" customHeight="1" x14ac:dyDescent="0.2">
      <c r="A11416" s="178"/>
      <c r="B11416" s="178"/>
      <c r="C11416" s="178"/>
      <c r="D11416" s="178"/>
      <c r="E11416" s="178"/>
      <c r="F11416" s="178"/>
      <c r="G11416" s="144"/>
    </row>
    <row r="11417" spans="1:7" ht="32.25" customHeight="1" x14ac:dyDescent="0.2">
      <c r="A11417" s="316" t="s">
        <v>4175</v>
      </c>
      <c r="B11417" s="316"/>
      <c r="C11417" s="316"/>
      <c r="D11417" s="316"/>
      <c r="E11417" s="316"/>
      <c r="F11417" s="316"/>
      <c r="G11417" s="175" t="s">
        <v>4173</v>
      </c>
    </row>
    <row r="11418" spans="1:7" ht="12.75" customHeight="1" x14ac:dyDescent="0.2">
      <c r="G11418" s="144"/>
    </row>
    <row r="11419" spans="1:7" ht="21" customHeight="1" x14ac:dyDescent="0.2">
      <c r="A11419" s="175" t="s">
        <v>4118</v>
      </c>
      <c r="B11419" s="174" t="s">
        <v>4117</v>
      </c>
      <c r="C11419" s="171" t="s">
        <v>4114</v>
      </c>
      <c r="D11419" s="171" t="s">
        <v>4113</v>
      </c>
      <c r="E11419" s="171" t="s">
        <v>4112</v>
      </c>
      <c r="F11419" s="182" t="s">
        <v>4116</v>
      </c>
      <c r="G11419" s="181" t="s">
        <v>4115</v>
      </c>
    </row>
    <row r="11420" spans="1:7" ht="12.75" customHeight="1" x14ac:dyDescent="0.2">
      <c r="A11420" s="162">
        <v>11</v>
      </c>
      <c r="B11420" s="128" t="s">
        <v>4146</v>
      </c>
      <c r="C11420" s="152">
        <v>8.56</v>
      </c>
      <c r="D11420" s="152">
        <v>18.649999999999999</v>
      </c>
      <c r="E11420" s="83">
        <v>117.99</v>
      </c>
      <c r="F11420" s="127">
        <v>0.55700000000000005</v>
      </c>
      <c r="G11420" s="161">
        <f>TRUNC(F11420*D11420,2)</f>
        <v>10.38</v>
      </c>
    </row>
    <row r="11421" spans="1:7" ht="12.75" customHeight="1" x14ac:dyDescent="0.2">
      <c r="A11421" s="149">
        <v>8</v>
      </c>
      <c r="B11421" s="138" t="s">
        <v>4141</v>
      </c>
      <c r="C11421" s="152">
        <v>5.65</v>
      </c>
      <c r="D11421" s="152">
        <v>12.31</v>
      </c>
      <c r="E11421" s="83">
        <v>117.99</v>
      </c>
      <c r="F11421" s="137">
        <v>0.501</v>
      </c>
      <c r="G11421" s="161">
        <f>TRUNC(F11421*D11421,2)</f>
        <v>6.16</v>
      </c>
    </row>
    <row r="11422" spans="1:7" ht="12.75" customHeight="1" x14ac:dyDescent="0.2">
      <c r="A11422" s="311" t="s">
        <v>4138</v>
      </c>
      <c r="B11422" s="311"/>
      <c r="C11422" s="311"/>
      <c r="D11422" s="311"/>
      <c r="E11422" s="311"/>
      <c r="F11422" s="311"/>
      <c r="G11422" s="155">
        <f>SUM(G11420:G11421)</f>
        <v>16.54</v>
      </c>
    </row>
    <row r="11423" spans="1:7" ht="12.75" customHeight="1" x14ac:dyDescent="0.2">
      <c r="G11423" s="144"/>
    </row>
    <row r="11424" spans="1:7" ht="21" customHeight="1" x14ac:dyDescent="0.2">
      <c r="A11424" s="175" t="s">
        <v>4118</v>
      </c>
      <c r="B11424" s="174" t="s">
        <v>4130</v>
      </c>
      <c r="C11424" s="171" t="s">
        <v>4129</v>
      </c>
      <c r="D11424" s="171" t="s">
        <v>4128</v>
      </c>
      <c r="E11424" s="171" t="s">
        <v>4116</v>
      </c>
      <c r="F11424" s="173" t="s">
        <v>4127</v>
      </c>
      <c r="G11424" s="144"/>
    </row>
    <row r="11425" spans="1:7" ht="12.75" customHeight="1" x14ac:dyDescent="0.2">
      <c r="A11425" s="129">
        <v>3148</v>
      </c>
      <c r="B11425" s="128" t="s">
        <v>3911</v>
      </c>
      <c r="C11425" s="127" t="s">
        <v>230</v>
      </c>
      <c r="D11425" s="127">
        <v>11.76</v>
      </c>
      <c r="E11425" s="127">
        <v>1.7999999999999999E-2</v>
      </c>
      <c r="F11425" s="127">
        <f>TRUNC(E11425*D11425,2)</f>
        <v>0.21</v>
      </c>
      <c r="G11425" s="144"/>
    </row>
    <row r="11426" spans="1:7" ht="22.5" x14ac:dyDescent="0.2">
      <c r="A11426" s="129">
        <v>7307</v>
      </c>
      <c r="B11426" s="128" t="s">
        <v>3905</v>
      </c>
      <c r="C11426" s="127" t="s">
        <v>3359</v>
      </c>
      <c r="D11426" s="127">
        <v>31.43</v>
      </c>
      <c r="E11426" s="127">
        <v>4.0000000000000001E-3</v>
      </c>
      <c r="F11426" s="127">
        <f>TRUNC(E11426*D11426,2)</f>
        <v>0.12</v>
      </c>
      <c r="G11426" s="144"/>
    </row>
    <row r="11427" spans="1:7" ht="27.75" customHeight="1" x14ac:dyDescent="0.2">
      <c r="A11427" s="129">
        <v>9888</v>
      </c>
      <c r="B11427" s="128" t="s">
        <v>4174</v>
      </c>
      <c r="C11427" s="127" t="s">
        <v>230</v>
      </c>
      <c r="D11427" s="127">
        <v>53.81</v>
      </c>
      <c r="E11427" s="127">
        <v>1</v>
      </c>
      <c r="F11427" s="127">
        <f>TRUNC(E11427*D11427,2)</f>
        <v>53.81</v>
      </c>
      <c r="G11427" s="144"/>
    </row>
    <row r="11428" spans="1:7" ht="12.75" customHeight="1" x14ac:dyDescent="0.2">
      <c r="A11428" s="311" t="s">
        <v>4125</v>
      </c>
      <c r="B11428" s="311"/>
      <c r="C11428" s="311"/>
      <c r="D11428" s="311"/>
      <c r="E11428" s="311"/>
      <c r="F11428" s="165">
        <f>SUM(F11425:F11427)</f>
        <v>54.14</v>
      </c>
      <c r="G11428" s="144"/>
    </row>
    <row r="11429" spans="1:7" ht="12.75" customHeight="1" x14ac:dyDescent="0.2">
      <c r="G11429" s="144"/>
    </row>
    <row r="11430" spans="1:7" ht="12.75" customHeight="1" x14ac:dyDescent="0.2">
      <c r="A11430" s="312" t="s">
        <v>4124</v>
      </c>
      <c r="B11430" s="312"/>
      <c r="C11430" s="312"/>
      <c r="D11430" s="312"/>
      <c r="E11430" s="312"/>
      <c r="F11430" s="173">
        <f>F11428+G11422</f>
        <v>70.680000000000007</v>
      </c>
      <c r="G11430" s="144"/>
    </row>
    <row r="11431" spans="1:7" ht="12.75" customHeight="1" x14ac:dyDescent="0.2">
      <c r="A11431" s="312" t="s">
        <v>4742</v>
      </c>
      <c r="B11431" s="312"/>
      <c r="C11431" s="312"/>
      <c r="D11431" s="312"/>
      <c r="E11431" s="313"/>
      <c r="F11431" s="180">
        <f>TRUNC('compos apresentar'!F11430*bdi!$D$19,2)</f>
        <v>14.37</v>
      </c>
      <c r="G11431" s="144"/>
    </row>
    <row r="11432" spans="1:7" ht="12.75" customHeight="1" x14ac:dyDescent="0.2">
      <c r="A11432" s="312" t="s">
        <v>4123</v>
      </c>
      <c r="B11432" s="312"/>
      <c r="C11432" s="312"/>
      <c r="D11432" s="312"/>
      <c r="E11432" s="312"/>
      <c r="F11432" s="179">
        <f>SUM(F11430:F11431)</f>
        <v>85.050000000000011</v>
      </c>
      <c r="G11432" s="144"/>
    </row>
    <row r="11433" spans="1:7" ht="12.75" customHeight="1" x14ac:dyDescent="0.2">
      <c r="A11433" s="178"/>
      <c r="B11433" s="178"/>
      <c r="C11433" s="178"/>
      <c r="D11433" s="178"/>
      <c r="E11433" s="178"/>
      <c r="F11433" s="178"/>
      <c r="G11433" s="144"/>
    </row>
    <row r="11434" spans="1:7" ht="21" x14ac:dyDescent="0.2">
      <c r="A11434" s="316" t="s">
        <v>5252</v>
      </c>
      <c r="B11434" s="316"/>
      <c r="C11434" s="316"/>
      <c r="D11434" s="316"/>
      <c r="E11434" s="316"/>
      <c r="F11434" s="316"/>
      <c r="G11434" s="175" t="s">
        <v>4173</v>
      </c>
    </row>
    <row r="11435" spans="1:7" ht="12.75" customHeight="1" x14ac:dyDescent="0.2">
      <c r="G11435" s="144"/>
    </row>
    <row r="11436" spans="1:7" ht="21" x14ac:dyDescent="0.2">
      <c r="A11436" s="175" t="s">
        <v>4118</v>
      </c>
      <c r="B11436" s="174" t="s">
        <v>4117</v>
      </c>
      <c r="C11436" s="171" t="s">
        <v>4114</v>
      </c>
      <c r="D11436" s="171" t="s">
        <v>4113</v>
      </c>
      <c r="E11436" s="171" t="s">
        <v>4112</v>
      </c>
      <c r="F11436" s="182" t="s">
        <v>4116</v>
      </c>
      <c r="G11436" s="181" t="s">
        <v>4115</v>
      </c>
    </row>
    <row r="11437" spans="1:7" ht="12.75" customHeight="1" x14ac:dyDescent="0.2">
      <c r="A11437" s="162">
        <v>11</v>
      </c>
      <c r="B11437" s="128" t="s">
        <v>4146</v>
      </c>
      <c r="C11437" s="152">
        <v>8.56</v>
      </c>
      <c r="D11437" s="152">
        <v>18.649999999999999</v>
      </c>
      <c r="E11437" s="83">
        <v>117.99</v>
      </c>
      <c r="F11437" s="127">
        <v>0.13800000000000001</v>
      </c>
      <c r="G11437" s="161">
        <f>TRUNC(F11437*D11437,2)</f>
        <v>2.57</v>
      </c>
    </row>
    <row r="11438" spans="1:7" ht="12.75" customHeight="1" x14ac:dyDescent="0.2">
      <c r="A11438" s="149">
        <v>8</v>
      </c>
      <c r="B11438" s="138" t="s">
        <v>4141</v>
      </c>
      <c r="C11438" s="152">
        <v>5.65</v>
      </c>
      <c r="D11438" s="152">
        <v>12.31</v>
      </c>
      <c r="E11438" s="83">
        <v>117.99</v>
      </c>
      <c r="F11438" s="137">
        <v>0.13800000000000001</v>
      </c>
      <c r="G11438" s="161">
        <f>TRUNC(F11438*D11438,2)</f>
        <v>1.69</v>
      </c>
    </row>
    <row r="11439" spans="1:7" ht="12.75" customHeight="1" x14ac:dyDescent="0.2">
      <c r="A11439" s="311" t="s">
        <v>4138</v>
      </c>
      <c r="B11439" s="311"/>
      <c r="C11439" s="311"/>
      <c r="D11439" s="311"/>
      <c r="E11439" s="311"/>
      <c r="F11439" s="311"/>
      <c r="G11439" s="155">
        <f>SUM(G11437:G11438)</f>
        <v>4.26</v>
      </c>
    </row>
    <row r="11440" spans="1:7" ht="12.75" customHeight="1" x14ac:dyDescent="0.2">
      <c r="G11440" s="144"/>
    </row>
    <row r="11441" spans="1:7" ht="21" x14ac:dyDescent="0.2">
      <c r="A11441" s="175" t="s">
        <v>4118</v>
      </c>
      <c r="B11441" s="174" t="s">
        <v>4130</v>
      </c>
      <c r="C11441" s="171" t="s">
        <v>4129</v>
      </c>
      <c r="D11441" s="171" t="s">
        <v>4128</v>
      </c>
      <c r="E11441" s="171" t="s">
        <v>4116</v>
      </c>
      <c r="F11441" s="173" t="s">
        <v>4127</v>
      </c>
      <c r="G11441" s="144"/>
    </row>
    <row r="11442" spans="1:7" ht="12.75" customHeight="1" x14ac:dyDescent="0.2">
      <c r="A11442" s="129">
        <v>9907</v>
      </c>
      <c r="B11442" s="128" t="s">
        <v>5253</v>
      </c>
      <c r="C11442" s="127" t="s">
        <v>3287</v>
      </c>
      <c r="D11442" s="127">
        <v>191.99</v>
      </c>
      <c r="E11442" s="127">
        <v>1</v>
      </c>
      <c r="F11442" s="127">
        <f>TRUNC(E11442*D11442,2)</f>
        <v>191.99</v>
      </c>
      <c r="G11442" s="144"/>
    </row>
    <row r="11443" spans="1:7" ht="12.75" customHeight="1" x14ac:dyDescent="0.2">
      <c r="A11443" s="311" t="s">
        <v>4125</v>
      </c>
      <c r="B11443" s="311"/>
      <c r="C11443" s="311"/>
      <c r="D11443" s="311"/>
      <c r="E11443" s="311"/>
      <c r="F11443" s="165">
        <f>F11442</f>
        <v>191.99</v>
      </c>
      <c r="G11443" s="144"/>
    </row>
    <row r="11444" spans="1:7" ht="12.75" customHeight="1" x14ac:dyDescent="0.2">
      <c r="G11444" s="144"/>
    </row>
    <row r="11445" spans="1:7" ht="12.75" customHeight="1" x14ac:dyDescent="0.2">
      <c r="A11445" s="312" t="s">
        <v>4124</v>
      </c>
      <c r="B11445" s="312"/>
      <c r="C11445" s="312"/>
      <c r="D11445" s="312"/>
      <c r="E11445" s="312"/>
      <c r="F11445" s="173">
        <f>F11443+G11439</f>
        <v>196.25</v>
      </c>
      <c r="G11445" s="144"/>
    </row>
    <row r="11446" spans="1:7" ht="12.75" customHeight="1" x14ac:dyDescent="0.2">
      <c r="A11446" s="312" t="s">
        <v>4742</v>
      </c>
      <c r="B11446" s="312"/>
      <c r="C11446" s="312"/>
      <c r="D11446" s="312"/>
      <c r="E11446" s="313"/>
      <c r="F11446" s="180">
        <f>TRUNC('compos apresentar'!F11445*bdi!$D$19,2)</f>
        <v>39.909999999999997</v>
      </c>
      <c r="G11446" s="144"/>
    </row>
    <row r="11447" spans="1:7" ht="12.75" customHeight="1" x14ac:dyDescent="0.2">
      <c r="A11447" s="312" t="s">
        <v>4123</v>
      </c>
      <c r="B11447" s="312"/>
      <c r="C11447" s="312"/>
      <c r="D11447" s="312"/>
      <c r="E11447" s="312"/>
      <c r="F11447" s="179">
        <f>SUM(F11445:F11446)</f>
        <v>236.16</v>
      </c>
      <c r="G11447" s="144"/>
    </row>
    <row r="11448" spans="1:7" ht="12.75" customHeight="1" x14ac:dyDescent="0.2">
      <c r="A11448" s="178"/>
      <c r="B11448" s="178"/>
      <c r="C11448" s="178"/>
      <c r="D11448" s="178"/>
      <c r="E11448" s="178"/>
      <c r="F11448" s="178"/>
      <c r="G11448" s="144"/>
    </row>
    <row r="11449" spans="1:7" ht="12.75" customHeight="1" x14ac:dyDescent="0.2">
      <c r="A11449" s="178"/>
      <c r="B11449" s="178"/>
      <c r="C11449" s="178"/>
      <c r="D11449" s="178"/>
      <c r="E11449" s="178"/>
      <c r="F11449" s="178"/>
      <c r="G11449" s="144"/>
    </row>
    <row r="11450" spans="1:7" ht="21" x14ac:dyDescent="0.2">
      <c r="A11450" s="314" t="s">
        <v>5254</v>
      </c>
      <c r="B11450" s="314"/>
      <c r="C11450" s="314"/>
      <c r="D11450" s="314"/>
      <c r="E11450" s="314"/>
      <c r="F11450" s="314"/>
      <c r="G11450" s="175" t="s">
        <v>4155</v>
      </c>
    </row>
    <row r="11451" spans="1:7" x14ac:dyDescent="0.2">
      <c r="G11451" s="144"/>
    </row>
    <row r="11452" spans="1:7" ht="21" x14ac:dyDescent="0.2">
      <c r="A11452" s="175" t="s">
        <v>4118</v>
      </c>
      <c r="B11452" s="174" t="s">
        <v>4117</v>
      </c>
      <c r="C11452" s="171" t="s">
        <v>4114</v>
      </c>
      <c r="D11452" s="171" t="s">
        <v>4113</v>
      </c>
      <c r="E11452" s="171" t="s">
        <v>4112</v>
      </c>
      <c r="F11452" s="182" t="s">
        <v>4116</v>
      </c>
      <c r="G11452" s="181" t="s">
        <v>4115</v>
      </c>
    </row>
    <row r="11453" spans="1:7" x14ac:dyDescent="0.2">
      <c r="A11453" s="162">
        <v>8</v>
      </c>
      <c r="B11453" s="128" t="s">
        <v>4141</v>
      </c>
      <c r="C11453" s="152">
        <v>5.65</v>
      </c>
      <c r="D11453" s="152">
        <v>12.31</v>
      </c>
      <c r="E11453" s="83">
        <v>117.99</v>
      </c>
      <c r="F11453" s="127">
        <v>1.6325000000000001</v>
      </c>
      <c r="G11453" s="161">
        <f>TRUNC(F11453*D11453,2)</f>
        <v>20.09</v>
      </c>
    </row>
    <row r="11454" spans="1:7" x14ac:dyDescent="0.2">
      <c r="A11454" s="149">
        <v>11</v>
      </c>
      <c r="B11454" s="138" t="s">
        <v>4146</v>
      </c>
      <c r="C11454" s="152">
        <v>8.56</v>
      </c>
      <c r="D11454" s="152">
        <v>18.649999999999999</v>
      </c>
      <c r="E11454" s="83">
        <v>117.99</v>
      </c>
      <c r="F11454" s="137">
        <v>1.64</v>
      </c>
      <c r="G11454" s="161">
        <f>TRUNC(F11454*D11454,2)</f>
        <v>30.58</v>
      </c>
    </row>
    <row r="11455" spans="1:7" x14ac:dyDescent="0.2">
      <c r="A11455" s="311" t="s">
        <v>4138</v>
      </c>
      <c r="B11455" s="311"/>
      <c r="C11455" s="311"/>
      <c r="D11455" s="311"/>
      <c r="E11455" s="311"/>
      <c r="F11455" s="311"/>
      <c r="G11455" s="155">
        <f>SUM(G11453:G11454)</f>
        <v>50.67</v>
      </c>
    </row>
    <row r="11456" spans="1:7" x14ac:dyDescent="0.2">
      <c r="G11456" s="144"/>
    </row>
    <row r="11457" spans="1:7" ht="21" x14ac:dyDescent="0.2">
      <c r="A11457" s="175" t="s">
        <v>4118</v>
      </c>
      <c r="B11457" s="174" t="s">
        <v>4130</v>
      </c>
      <c r="C11457" s="171" t="s">
        <v>4129</v>
      </c>
      <c r="D11457" s="171" t="s">
        <v>4128</v>
      </c>
      <c r="E11457" s="171" t="s">
        <v>4116</v>
      </c>
      <c r="F11457" s="173" t="s">
        <v>4127</v>
      </c>
      <c r="G11457" s="144"/>
    </row>
    <row r="11458" spans="1:7" ht="33.75" x14ac:dyDescent="0.2">
      <c r="A11458" s="129" t="s">
        <v>3647</v>
      </c>
      <c r="B11458" s="128" t="s">
        <v>3646</v>
      </c>
      <c r="C11458" s="127" t="s">
        <v>3287</v>
      </c>
      <c r="D11458" s="127">
        <v>253.37</v>
      </c>
      <c r="E11458" s="127" t="s">
        <v>3616</v>
      </c>
      <c r="F11458" s="127">
        <f>TRUNC(E11458*D11458,2)</f>
        <v>253.37</v>
      </c>
      <c r="G11458" s="144"/>
    </row>
    <row r="11459" spans="1:7" x14ac:dyDescent="0.2">
      <c r="A11459" s="139" t="s">
        <v>4154</v>
      </c>
      <c r="B11459" s="138" t="s">
        <v>4153</v>
      </c>
      <c r="C11459" s="137" t="s">
        <v>3290</v>
      </c>
      <c r="D11459" s="137">
        <v>0.38</v>
      </c>
      <c r="E11459" s="137" t="s">
        <v>4172</v>
      </c>
      <c r="F11459" s="127">
        <f>TRUNC(E11459*D11459,2)</f>
        <v>0.71</v>
      </c>
      <c r="G11459" s="144"/>
    </row>
    <row r="11460" spans="1:7" x14ac:dyDescent="0.2">
      <c r="A11460" s="311" t="s">
        <v>4125</v>
      </c>
      <c r="B11460" s="311"/>
      <c r="C11460" s="311"/>
      <c r="D11460" s="311"/>
      <c r="E11460" s="311"/>
      <c r="F11460" s="165">
        <f>SUM(F11458:F11459)</f>
        <v>254.08</v>
      </c>
      <c r="G11460" s="144"/>
    </row>
    <row r="11461" spans="1:7" x14ac:dyDescent="0.2">
      <c r="G11461" s="144"/>
    </row>
    <row r="11462" spans="1:7" x14ac:dyDescent="0.2">
      <c r="A11462" s="312" t="s">
        <v>4124</v>
      </c>
      <c r="B11462" s="312"/>
      <c r="C11462" s="312"/>
      <c r="D11462" s="312"/>
      <c r="E11462" s="312"/>
      <c r="F11462" s="173">
        <f>F11460+G11455</f>
        <v>304.75</v>
      </c>
      <c r="G11462" s="144"/>
    </row>
    <row r="11463" spans="1:7" ht="12.75" customHeight="1" x14ac:dyDescent="0.2">
      <c r="A11463" s="312" t="s">
        <v>4742</v>
      </c>
      <c r="B11463" s="312"/>
      <c r="C11463" s="312"/>
      <c r="D11463" s="312"/>
      <c r="E11463" s="313"/>
      <c r="F11463" s="180">
        <f>TRUNC('compos apresentar'!F11462*bdi!$D$19,2)</f>
        <v>61.98</v>
      </c>
      <c r="G11463" s="144"/>
    </row>
    <row r="11464" spans="1:7" ht="12.75" customHeight="1" x14ac:dyDescent="0.2">
      <c r="A11464" s="312" t="s">
        <v>4123</v>
      </c>
      <c r="B11464" s="312"/>
      <c r="C11464" s="312"/>
      <c r="D11464" s="312"/>
      <c r="E11464" s="312"/>
      <c r="F11464" s="179">
        <f>SUM(F11462:F11463)</f>
        <v>366.73</v>
      </c>
      <c r="G11464" s="144"/>
    </row>
    <row r="11465" spans="1:7" ht="12.75" customHeight="1" x14ac:dyDescent="0.2">
      <c r="A11465" s="178"/>
      <c r="B11465" s="178"/>
      <c r="C11465" s="178"/>
      <c r="D11465" s="178"/>
      <c r="E11465" s="178"/>
      <c r="F11465" s="178"/>
      <c r="G11465" s="144"/>
    </row>
    <row r="11466" spans="1:7" ht="21" x14ac:dyDescent="0.2">
      <c r="A11466" s="314" t="s">
        <v>5255</v>
      </c>
      <c r="B11466" s="314"/>
      <c r="C11466" s="314"/>
      <c r="D11466" s="314"/>
      <c r="E11466" s="314"/>
      <c r="F11466" s="314"/>
      <c r="G11466" s="175" t="s">
        <v>4155</v>
      </c>
    </row>
    <row r="11467" spans="1:7" ht="12.75" customHeight="1" x14ac:dyDescent="0.2">
      <c r="G11467" s="144"/>
    </row>
    <row r="11468" spans="1:7" ht="21" x14ac:dyDescent="0.2">
      <c r="A11468" s="175" t="s">
        <v>4118</v>
      </c>
      <c r="B11468" s="174" t="s">
        <v>4117</v>
      </c>
      <c r="C11468" s="171" t="s">
        <v>4114</v>
      </c>
      <c r="D11468" s="171" t="s">
        <v>4113</v>
      </c>
      <c r="E11468" s="171" t="s">
        <v>4112</v>
      </c>
      <c r="F11468" s="182" t="s">
        <v>4116</v>
      </c>
      <c r="G11468" s="181" t="s">
        <v>4115</v>
      </c>
    </row>
    <row r="11469" spans="1:7" ht="12.75" customHeight="1" x14ac:dyDescent="0.2">
      <c r="A11469" s="162">
        <v>8</v>
      </c>
      <c r="B11469" s="128" t="s">
        <v>4141</v>
      </c>
      <c r="C11469" s="152">
        <v>5.65</v>
      </c>
      <c r="D11469" s="152">
        <v>12.31</v>
      </c>
      <c r="E11469" s="83">
        <v>117.99</v>
      </c>
      <c r="F11469" s="127">
        <v>1.6325000000000001</v>
      </c>
      <c r="G11469" s="161">
        <f>TRUNC(F11469*D11469,2)</f>
        <v>20.09</v>
      </c>
    </row>
    <row r="11470" spans="1:7" ht="12.75" customHeight="1" x14ac:dyDescent="0.2">
      <c r="A11470" s="149">
        <v>11</v>
      </c>
      <c r="B11470" s="138" t="s">
        <v>4146</v>
      </c>
      <c r="C11470" s="152">
        <v>8.56</v>
      </c>
      <c r="D11470" s="152">
        <v>18.649999999999999</v>
      </c>
      <c r="E11470" s="83">
        <v>117.99</v>
      </c>
      <c r="F11470" s="137">
        <v>1.64</v>
      </c>
      <c r="G11470" s="161">
        <f>TRUNC(F11470*D11470,2)</f>
        <v>30.58</v>
      </c>
    </row>
    <row r="11471" spans="1:7" ht="12.75" customHeight="1" x14ac:dyDescent="0.2">
      <c r="A11471" s="311" t="s">
        <v>4138</v>
      </c>
      <c r="B11471" s="311"/>
      <c r="C11471" s="311"/>
      <c r="D11471" s="311"/>
      <c r="E11471" s="311"/>
      <c r="F11471" s="311"/>
      <c r="G11471" s="155">
        <f>SUM(G11469:G11470)</f>
        <v>50.67</v>
      </c>
    </row>
    <row r="11472" spans="1:7" ht="12.75" customHeight="1" x14ac:dyDescent="0.2">
      <c r="G11472" s="144"/>
    </row>
    <row r="11473" spans="1:7" ht="21" x14ac:dyDescent="0.2">
      <c r="A11473" s="175" t="s">
        <v>4118</v>
      </c>
      <c r="B11473" s="174" t="s">
        <v>4130</v>
      </c>
      <c r="C11473" s="171" t="s">
        <v>4129</v>
      </c>
      <c r="D11473" s="171" t="s">
        <v>4128</v>
      </c>
      <c r="E11473" s="171" t="s">
        <v>4116</v>
      </c>
      <c r="F11473" s="173" t="s">
        <v>4127</v>
      </c>
      <c r="G11473" s="144"/>
    </row>
    <row r="11474" spans="1:7" ht="33.75" x14ac:dyDescent="0.2">
      <c r="A11474" s="129" t="s">
        <v>3645</v>
      </c>
      <c r="B11474" s="128" t="s">
        <v>5256</v>
      </c>
      <c r="C11474" s="127" t="s">
        <v>3287</v>
      </c>
      <c r="D11474" s="127">
        <v>331.98</v>
      </c>
      <c r="E11474" s="127" t="s">
        <v>3616</v>
      </c>
      <c r="F11474" s="127">
        <f>TRUNC(E11474*D11474,2)</f>
        <v>331.98</v>
      </c>
      <c r="G11474" s="144"/>
    </row>
    <row r="11475" spans="1:7" ht="12.75" customHeight="1" x14ac:dyDescent="0.2">
      <c r="A11475" s="139" t="s">
        <v>4154</v>
      </c>
      <c r="B11475" s="138" t="s">
        <v>4153</v>
      </c>
      <c r="C11475" s="137" t="s">
        <v>3290</v>
      </c>
      <c r="D11475" s="137">
        <v>0.38</v>
      </c>
      <c r="E11475" s="137" t="s">
        <v>4172</v>
      </c>
      <c r="F11475" s="127">
        <f>TRUNC(E11475*D11475,2)</f>
        <v>0.71</v>
      </c>
      <c r="G11475" s="144"/>
    </row>
    <row r="11476" spans="1:7" ht="12.75" customHeight="1" x14ac:dyDescent="0.2">
      <c r="A11476" s="311" t="s">
        <v>4125</v>
      </c>
      <c r="B11476" s="311"/>
      <c r="C11476" s="311"/>
      <c r="D11476" s="311"/>
      <c r="E11476" s="311"/>
      <c r="F11476" s="165">
        <f>SUM(F11474:F11475)</f>
        <v>332.69</v>
      </c>
      <c r="G11476" s="144"/>
    </row>
    <row r="11477" spans="1:7" ht="12.75" customHeight="1" x14ac:dyDescent="0.2">
      <c r="G11477" s="144"/>
    </row>
    <row r="11478" spans="1:7" ht="12.75" customHeight="1" x14ac:dyDescent="0.2">
      <c r="A11478" s="312" t="s">
        <v>4124</v>
      </c>
      <c r="B11478" s="312"/>
      <c r="C11478" s="312"/>
      <c r="D11478" s="312"/>
      <c r="E11478" s="312"/>
      <c r="F11478" s="173">
        <f>F11476+G11471</f>
        <v>383.36</v>
      </c>
      <c r="G11478" s="144"/>
    </row>
    <row r="11479" spans="1:7" ht="12.75" customHeight="1" x14ac:dyDescent="0.2">
      <c r="A11479" s="312" t="s">
        <v>4742</v>
      </c>
      <c r="B11479" s="312"/>
      <c r="C11479" s="312"/>
      <c r="D11479" s="312"/>
      <c r="E11479" s="313"/>
      <c r="F11479" s="180">
        <f>TRUNC('compos apresentar'!F11478*bdi!$D$19,2)</f>
        <v>77.97</v>
      </c>
      <c r="G11479" s="144"/>
    </row>
    <row r="11480" spans="1:7" ht="12.75" customHeight="1" x14ac:dyDescent="0.2">
      <c r="A11480" s="312" t="s">
        <v>4123</v>
      </c>
      <c r="B11480" s="312"/>
      <c r="C11480" s="312"/>
      <c r="D11480" s="312"/>
      <c r="E11480" s="312"/>
      <c r="F11480" s="179">
        <f>SUM(F11478:F11479)</f>
        <v>461.33000000000004</v>
      </c>
      <c r="G11480" s="144"/>
    </row>
    <row r="11481" spans="1:7" ht="12.75" customHeight="1" x14ac:dyDescent="0.2">
      <c r="A11481" s="178"/>
      <c r="B11481" s="178"/>
      <c r="C11481" s="178"/>
      <c r="D11481" s="178"/>
      <c r="E11481" s="178"/>
      <c r="F11481" s="178"/>
      <c r="G11481" s="144"/>
    </row>
    <row r="11482" spans="1:7" x14ac:dyDescent="0.2">
      <c r="G11482" s="144"/>
    </row>
    <row r="11483" spans="1:7" ht="21" x14ac:dyDescent="0.2">
      <c r="A11483" s="316" t="s">
        <v>4171</v>
      </c>
      <c r="B11483" s="316"/>
      <c r="C11483" s="316"/>
      <c r="D11483" s="316"/>
      <c r="E11483" s="316"/>
      <c r="F11483" s="316"/>
      <c r="G11483" s="175" t="s">
        <v>4170</v>
      </c>
    </row>
    <row r="11484" spans="1:7" x14ac:dyDescent="0.2">
      <c r="G11484" s="144"/>
    </row>
    <row r="11485" spans="1:7" x14ac:dyDescent="0.2">
      <c r="G11485" s="144"/>
    </row>
    <row r="11486" spans="1:7" ht="21" x14ac:dyDescent="0.2">
      <c r="A11486" s="175" t="s">
        <v>4118</v>
      </c>
      <c r="B11486" s="174" t="s">
        <v>4117</v>
      </c>
      <c r="C11486" s="171" t="s">
        <v>4114</v>
      </c>
      <c r="D11486" s="171" t="s">
        <v>4113</v>
      </c>
      <c r="E11486" s="171" t="s">
        <v>4112</v>
      </c>
      <c r="F11486" s="182" t="s">
        <v>4116</v>
      </c>
      <c r="G11486" s="181" t="s">
        <v>4115</v>
      </c>
    </row>
    <row r="11487" spans="1:7" x14ac:dyDescent="0.2">
      <c r="A11487" s="162">
        <v>8</v>
      </c>
      <c r="B11487" s="128" t="s">
        <v>4141</v>
      </c>
      <c r="C11487" s="152">
        <v>5.65</v>
      </c>
      <c r="D11487" s="152">
        <v>12.31</v>
      </c>
      <c r="E11487" s="83">
        <v>117.99</v>
      </c>
      <c r="F11487" s="127">
        <v>0.43180000000000002</v>
      </c>
      <c r="G11487" s="161">
        <f>TRUNC(F11487*D11487,2)</f>
        <v>5.31</v>
      </c>
    </row>
    <row r="11488" spans="1:7" x14ac:dyDescent="0.2">
      <c r="A11488" s="149">
        <v>11</v>
      </c>
      <c r="B11488" s="138" t="s">
        <v>4146</v>
      </c>
      <c r="C11488" s="152">
        <v>8.56</v>
      </c>
      <c r="D11488" s="152">
        <v>18.649999999999999</v>
      </c>
      <c r="E11488" s="83">
        <v>117.99</v>
      </c>
      <c r="F11488" s="137">
        <v>0.436</v>
      </c>
      <c r="G11488" s="161">
        <f>TRUNC(F11488*D11488,2)</f>
        <v>8.1300000000000008</v>
      </c>
    </row>
    <row r="11489" spans="1:7" x14ac:dyDescent="0.2">
      <c r="A11489" s="311" t="s">
        <v>4138</v>
      </c>
      <c r="B11489" s="311"/>
      <c r="C11489" s="311"/>
      <c r="D11489" s="311"/>
      <c r="E11489" s="311"/>
      <c r="F11489" s="311"/>
      <c r="G11489" s="155">
        <f>SUM(G11487:G11488)</f>
        <v>13.440000000000001</v>
      </c>
    </row>
    <row r="11490" spans="1:7" x14ac:dyDescent="0.2">
      <c r="G11490" s="144"/>
    </row>
    <row r="11491" spans="1:7" ht="21" x14ac:dyDescent="0.2">
      <c r="A11491" s="175" t="s">
        <v>4118</v>
      </c>
      <c r="B11491" s="174" t="s">
        <v>4130</v>
      </c>
      <c r="C11491" s="171" t="s">
        <v>4129</v>
      </c>
      <c r="D11491" s="171" t="s">
        <v>4128</v>
      </c>
      <c r="E11491" s="171" t="s">
        <v>4116</v>
      </c>
      <c r="F11491" s="173" t="s">
        <v>4127</v>
      </c>
      <c r="G11491" s="144"/>
    </row>
    <row r="11492" spans="1:7" ht="33.75" x14ac:dyDescent="0.2">
      <c r="A11492" s="129" t="s">
        <v>3644</v>
      </c>
      <c r="B11492" s="128" t="s">
        <v>3643</v>
      </c>
      <c r="C11492" s="127" t="s">
        <v>3287</v>
      </c>
      <c r="D11492" s="127">
        <v>109.29</v>
      </c>
      <c r="E11492" s="127">
        <v>1</v>
      </c>
      <c r="F11492" s="127">
        <f>TRUNC(E11492*D11492,2)</f>
        <v>109.29</v>
      </c>
      <c r="G11492" s="144"/>
    </row>
    <row r="11493" spans="1:7" x14ac:dyDescent="0.2">
      <c r="A11493" s="311" t="s">
        <v>4125</v>
      </c>
      <c r="B11493" s="311"/>
      <c r="C11493" s="311"/>
      <c r="D11493" s="311"/>
      <c r="E11493" s="311"/>
      <c r="F11493" s="165">
        <f>SUM(F11492)</f>
        <v>109.29</v>
      </c>
      <c r="G11493" s="144"/>
    </row>
    <row r="11494" spans="1:7" x14ac:dyDescent="0.2">
      <c r="G11494" s="144"/>
    </row>
    <row r="11495" spans="1:7" x14ac:dyDescent="0.2">
      <c r="A11495" s="312" t="s">
        <v>4124</v>
      </c>
      <c r="B11495" s="312"/>
      <c r="C11495" s="312"/>
      <c r="D11495" s="312"/>
      <c r="E11495" s="312"/>
      <c r="F11495" s="173">
        <f>F11493+G11489</f>
        <v>122.73</v>
      </c>
      <c r="G11495" s="144"/>
    </row>
    <row r="11496" spans="1:7" ht="12.75" customHeight="1" x14ac:dyDescent="0.2">
      <c r="A11496" s="312" t="s">
        <v>4742</v>
      </c>
      <c r="B11496" s="312"/>
      <c r="C11496" s="312"/>
      <c r="D11496" s="312"/>
      <c r="E11496" s="313"/>
      <c r="F11496" s="180">
        <f>TRUNC('compos apresentar'!F11495*bdi!$D$19,2)</f>
        <v>24.96</v>
      </c>
      <c r="G11496" s="144"/>
    </row>
    <row r="11497" spans="1:7" ht="12.75" customHeight="1" x14ac:dyDescent="0.2">
      <c r="A11497" s="312" t="s">
        <v>4123</v>
      </c>
      <c r="B11497" s="312"/>
      <c r="C11497" s="312"/>
      <c r="D11497" s="312"/>
      <c r="E11497" s="312"/>
      <c r="F11497" s="179">
        <f>SUM(F11495:F11496)</f>
        <v>147.69</v>
      </c>
      <c r="G11497" s="144"/>
    </row>
    <row r="11498" spans="1:7" x14ac:dyDescent="0.2">
      <c r="G11498" s="144"/>
    </row>
    <row r="11499" spans="1:7" x14ac:dyDescent="0.2">
      <c r="G11499" s="144"/>
    </row>
    <row r="11500" spans="1:7" ht="21" x14ac:dyDescent="0.2">
      <c r="A11500" s="314" t="s">
        <v>4169</v>
      </c>
      <c r="B11500" s="314"/>
      <c r="C11500" s="314"/>
      <c r="D11500" s="314"/>
      <c r="E11500" s="314"/>
      <c r="F11500" s="314"/>
      <c r="G11500" s="175" t="s">
        <v>4155</v>
      </c>
    </row>
    <row r="11501" spans="1:7" x14ac:dyDescent="0.2">
      <c r="G11501" s="144"/>
    </row>
    <row r="11502" spans="1:7" ht="21" x14ac:dyDescent="0.2">
      <c r="A11502" s="175" t="s">
        <v>4118</v>
      </c>
      <c r="B11502" s="174" t="s">
        <v>4117</v>
      </c>
      <c r="C11502" s="171" t="s">
        <v>4114</v>
      </c>
      <c r="D11502" s="171" t="s">
        <v>4113</v>
      </c>
      <c r="E11502" s="171" t="s">
        <v>4112</v>
      </c>
      <c r="F11502" s="182" t="s">
        <v>4116</v>
      </c>
      <c r="G11502" s="181" t="s">
        <v>4115</v>
      </c>
    </row>
    <row r="11503" spans="1:7" x14ac:dyDescent="0.2">
      <c r="A11503" s="162">
        <v>11</v>
      </c>
      <c r="B11503" s="128" t="s">
        <v>4146</v>
      </c>
      <c r="C11503" s="152">
        <v>8.56</v>
      </c>
      <c r="D11503" s="152">
        <v>18.649999999999999</v>
      </c>
      <c r="E11503" s="83">
        <v>117.99</v>
      </c>
      <c r="F11503" s="127">
        <v>0.16200000000000001</v>
      </c>
      <c r="G11503" s="161">
        <f>TRUNC(F11503*D11503,2)</f>
        <v>3.02</v>
      </c>
    </row>
    <row r="11504" spans="1:7" x14ac:dyDescent="0.2">
      <c r="A11504" s="149">
        <v>8</v>
      </c>
      <c r="B11504" s="138" t="s">
        <v>4141</v>
      </c>
      <c r="C11504" s="152">
        <v>5.65</v>
      </c>
      <c r="D11504" s="152">
        <v>12.31</v>
      </c>
      <c r="E11504" s="83">
        <v>117.99</v>
      </c>
      <c r="F11504" s="137">
        <v>0.16</v>
      </c>
      <c r="G11504" s="161">
        <f>TRUNC(F11504*D11504,2)</f>
        <v>1.96</v>
      </c>
    </row>
    <row r="11505" spans="1:7" x14ac:dyDescent="0.2">
      <c r="A11505" s="311" t="s">
        <v>4138</v>
      </c>
      <c r="B11505" s="311"/>
      <c r="C11505" s="311"/>
      <c r="D11505" s="311"/>
      <c r="E11505" s="311"/>
      <c r="F11505" s="311"/>
      <c r="G11505" s="155">
        <f>SUM(G11503:G11504)</f>
        <v>4.9800000000000004</v>
      </c>
    </row>
    <row r="11506" spans="1:7" x14ac:dyDescent="0.2">
      <c r="G11506" s="144"/>
    </row>
    <row r="11507" spans="1:7" ht="21" x14ac:dyDescent="0.2">
      <c r="A11507" s="175" t="s">
        <v>4118</v>
      </c>
      <c r="B11507" s="174" t="s">
        <v>4130</v>
      </c>
      <c r="C11507" s="171" t="s">
        <v>4129</v>
      </c>
      <c r="D11507" s="171" t="s">
        <v>4128</v>
      </c>
      <c r="E11507" s="171" t="s">
        <v>4116</v>
      </c>
      <c r="F11507" s="173" t="s">
        <v>4127</v>
      </c>
      <c r="G11507" s="144"/>
    </row>
    <row r="11508" spans="1:7" ht="22.5" x14ac:dyDescent="0.2">
      <c r="A11508" s="129" t="s">
        <v>3642</v>
      </c>
      <c r="B11508" s="128" t="s">
        <v>3641</v>
      </c>
      <c r="C11508" s="127" t="s">
        <v>3287</v>
      </c>
      <c r="D11508" s="127">
        <v>20.6</v>
      </c>
      <c r="E11508" s="127">
        <v>1</v>
      </c>
      <c r="F11508" s="127">
        <f>TRUNC(E11508*D11508,2)</f>
        <v>20.6</v>
      </c>
      <c r="G11508" s="144"/>
    </row>
    <row r="11509" spans="1:7" x14ac:dyDescent="0.2">
      <c r="A11509" s="139" t="s">
        <v>4154</v>
      </c>
      <c r="B11509" s="138" t="s">
        <v>4153</v>
      </c>
      <c r="C11509" s="137" t="s">
        <v>3290</v>
      </c>
      <c r="D11509" s="137">
        <v>0.38</v>
      </c>
      <c r="E11509" s="137">
        <v>0.19950000000000001</v>
      </c>
      <c r="F11509" s="127">
        <f>TRUNC(E11509*D11509,2)</f>
        <v>7.0000000000000007E-2</v>
      </c>
      <c r="G11509" s="144"/>
    </row>
    <row r="11510" spans="1:7" x14ac:dyDescent="0.2">
      <c r="A11510" s="311" t="s">
        <v>4125</v>
      </c>
      <c r="B11510" s="311"/>
      <c r="C11510" s="311"/>
      <c r="D11510" s="311"/>
      <c r="E11510" s="311"/>
      <c r="F11510" s="165">
        <f>SUM(F11508:F11509)</f>
        <v>20.67</v>
      </c>
      <c r="G11510" s="144"/>
    </row>
    <row r="11511" spans="1:7" x14ac:dyDescent="0.2">
      <c r="G11511" s="144"/>
    </row>
    <row r="11512" spans="1:7" x14ac:dyDescent="0.2">
      <c r="A11512" s="312" t="s">
        <v>4124</v>
      </c>
      <c r="B11512" s="312"/>
      <c r="C11512" s="312"/>
      <c r="D11512" s="312"/>
      <c r="E11512" s="312"/>
      <c r="F11512" s="173">
        <f>F11510+G11505</f>
        <v>25.650000000000002</v>
      </c>
      <c r="G11512" s="144"/>
    </row>
    <row r="11513" spans="1:7" ht="12.75" customHeight="1" x14ac:dyDescent="0.2">
      <c r="A11513" s="312" t="s">
        <v>4742</v>
      </c>
      <c r="B11513" s="312"/>
      <c r="C11513" s="312"/>
      <c r="D11513" s="312"/>
      <c r="E11513" s="313"/>
      <c r="F11513" s="180">
        <f>TRUNC('compos apresentar'!F11512*bdi!$D$19,2)</f>
        <v>5.21</v>
      </c>
      <c r="G11513" s="144"/>
    </row>
    <row r="11514" spans="1:7" ht="12.75" customHeight="1" x14ac:dyDescent="0.2">
      <c r="A11514" s="312" t="s">
        <v>4123</v>
      </c>
      <c r="B11514" s="312"/>
      <c r="C11514" s="312"/>
      <c r="D11514" s="312"/>
      <c r="E11514" s="312"/>
      <c r="F11514" s="179">
        <f>SUM(F11512:F11513)</f>
        <v>30.860000000000003</v>
      </c>
      <c r="G11514" s="144"/>
    </row>
    <row r="11515" spans="1:7" ht="12.75" customHeight="1" x14ac:dyDescent="0.2">
      <c r="A11515" s="178"/>
      <c r="B11515" s="178"/>
      <c r="C11515" s="178"/>
      <c r="D11515" s="178"/>
      <c r="E11515" s="178"/>
      <c r="F11515" s="178"/>
      <c r="G11515" s="144"/>
    </row>
    <row r="11516" spans="1:7" ht="20.25" customHeight="1" x14ac:dyDescent="0.2">
      <c r="A11516" s="314" t="s">
        <v>4168</v>
      </c>
      <c r="B11516" s="314"/>
      <c r="C11516" s="314"/>
      <c r="D11516" s="314"/>
      <c r="E11516" s="314"/>
      <c r="F11516" s="314"/>
      <c r="G11516" s="175" t="s">
        <v>4155</v>
      </c>
    </row>
    <row r="11517" spans="1:7" ht="12.75" customHeight="1" x14ac:dyDescent="0.2">
      <c r="G11517" s="144"/>
    </row>
    <row r="11518" spans="1:7" ht="25.5" customHeight="1" x14ac:dyDescent="0.2">
      <c r="A11518" s="175" t="s">
        <v>4118</v>
      </c>
      <c r="B11518" s="174" t="s">
        <v>4117</v>
      </c>
      <c r="C11518" s="171" t="s">
        <v>4114</v>
      </c>
      <c r="D11518" s="171" t="s">
        <v>4113</v>
      </c>
      <c r="E11518" s="171" t="s">
        <v>4112</v>
      </c>
      <c r="F11518" s="182" t="s">
        <v>4116</v>
      </c>
      <c r="G11518" s="181" t="s">
        <v>4115</v>
      </c>
    </row>
    <row r="11519" spans="1:7" ht="12.75" customHeight="1" x14ac:dyDescent="0.2">
      <c r="A11519" s="162">
        <v>8</v>
      </c>
      <c r="B11519" s="128" t="s">
        <v>4141</v>
      </c>
      <c r="C11519" s="152">
        <v>5.65</v>
      </c>
      <c r="D11519" s="152">
        <v>12.31</v>
      </c>
      <c r="E11519" s="83">
        <v>117.99</v>
      </c>
      <c r="F11519" s="127">
        <v>0.54149999999999998</v>
      </c>
      <c r="G11519" s="161">
        <f>TRUNC(F11519*D11519,2)</f>
        <v>6.66</v>
      </c>
    </row>
    <row r="11520" spans="1:7" ht="12.75" customHeight="1" x14ac:dyDescent="0.2">
      <c r="A11520" s="149">
        <v>11</v>
      </c>
      <c r="B11520" s="138" t="s">
        <v>4146</v>
      </c>
      <c r="C11520" s="152">
        <v>8.56</v>
      </c>
      <c r="D11520" s="152">
        <v>18.649999999999999</v>
      </c>
      <c r="E11520" s="83">
        <v>117.99</v>
      </c>
      <c r="F11520" s="137">
        <v>0.54400000000000004</v>
      </c>
      <c r="G11520" s="161">
        <f>TRUNC(F11520*D11520,2)</f>
        <v>10.14</v>
      </c>
    </row>
    <row r="11521" spans="1:7" ht="12.75" customHeight="1" x14ac:dyDescent="0.2">
      <c r="A11521" s="311" t="s">
        <v>4138</v>
      </c>
      <c r="B11521" s="311"/>
      <c r="C11521" s="311"/>
      <c r="D11521" s="311"/>
      <c r="E11521" s="311"/>
      <c r="F11521" s="311"/>
      <c r="G11521" s="155">
        <f>SUM(G11519:G11520)</f>
        <v>16.8</v>
      </c>
    </row>
    <row r="11522" spans="1:7" ht="12.75" customHeight="1" x14ac:dyDescent="0.2">
      <c r="G11522" s="144"/>
    </row>
    <row r="11523" spans="1:7" ht="21" customHeight="1" x14ac:dyDescent="0.2">
      <c r="A11523" s="175" t="s">
        <v>4118</v>
      </c>
      <c r="B11523" s="174" t="s">
        <v>4130</v>
      </c>
      <c r="C11523" s="171" t="s">
        <v>4129</v>
      </c>
      <c r="D11523" s="171" t="s">
        <v>4128</v>
      </c>
      <c r="E11523" s="171" t="s">
        <v>4116</v>
      </c>
      <c r="F11523" s="173" t="s">
        <v>4127</v>
      </c>
      <c r="G11523" s="144"/>
    </row>
    <row r="11524" spans="1:7" ht="12.75" customHeight="1" x14ac:dyDescent="0.2">
      <c r="A11524" s="129" t="s">
        <v>4167</v>
      </c>
      <c r="B11524" s="128" t="s">
        <v>1597</v>
      </c>
      <c r="C11524" s="127" t="s">
        <v>3287</v>
      </c>
      <c r="D11524" s="127">
        <v>80.13</v>
      </c>
      <c r="E11524" s="127" t="s">
        <v>3616</v>
      </c>
      <c r="F11524" s="127">
        <f>TRUNC(E11524*D11524,2)</f>
        <v>80.13</v>
      </c>
      <c r="G11524" s="144"/>
    </row>
    <row r="11525" spans="1:7" ht="12.75" customHeight="1" x14ac:dyDescent="0.2">
      <c r="A11525" s="139" t="s">
        <v>4154</v>
      </c>
      <c r="B11525" s="138" t="s">
        <v>4153</v>
      </c>
      <c r="C11525" s="137" t="s">
        <v>3290</v>
      </c>
      <c r="D11525" s="137">
        <v>0.38</v>
      </c>
      <c r="E11525" s="137">
        <v>0.36</v>
      </c>
      <c r="F11525" s="127">
        <f>TRUNC(E11525*D11525,2)</f>
        <v>0.13</v>
      </c>
      <c r="G11525" s="144"/>
    </row>
    <row r="11526" spans="1:7" ht="12.75" customHeight="1" x14ac:dyDescent="0.2">
      <c r="A11526" s="311" t="s">
        <v>4125</v>
      </c>
      <c r="B11526" s="311"/>
      <c r="C11526" s="311"/>
      <c r="D11526" s="311"/>
      <c r="E11526" s="311"/>
      <c r="F11526" s="165">
        <f>SUM(F11524:F11525)</f>
        <v>80.259999999999991</v>
      </c>
      <c r="G11526" s="144"/>
    </row>
    <row r="11527" spans="1:7" ht="12.75" customHeight="1" x14ac:dyDescent="0.2">
      <c r="G11527" s="144"/>
    </row>
    <row r="11528" spans="1:7" ht="12.75" customHeight="1" x14ac:dyDescent="0.2">
      <c r="A11528" s="312" t="s">
        <v>4124</v>
      </c>
      <c r="B11528" s="312"/>
      <c r="C11528" s="312"/>
      <c r="D11528" s="312"/>
      <c r="E11528" s="312"/>
      <c r="F11528" s="173">
        <f>F11526+G11521</f>
        <v>97.059999999999988</v>
      </c>
      <c r="G11528" s="144"/>
    </row>
    <row r="11529" spans="1:7" ht="12.75" customHeight="1" x14ac:dyDescent="0.2">
      <c r="A11529" s="312" t="s">
        <v>4742</v>
      </c>
      <c r="B11529" s="312"/>
      <c r="C11529" s="312"/>
      <c r="D11529" s="312"/>
      <c r="E11529" s="313"/>
      <c r="F11529" s="180">
        <f>TRUNC('compos apresentar'!F11528*bdi!$D$19,2)</f>
        <v>19.739999999999998</v>
      </c>
      <c r="G11529" s="144"/>
    </row>
    <row r="11530" spans="1:7" ht="12.75" customHeight="1" x14ac:dyDescent="0.2">
      <c r="A11530" s="312" t="s">
        <v>4123</v>
      </c>
      <c r="B11530" s="312"/>
      <c r="C11530" s="312"/>
      <c r="D11530" s="312"/>
      <c r="E11530" s="312"/>
      <c r="F11530" s="179">
        <f>SUM(F11528:F11529)</f>
        <v>116.79999999999998</v>
      </c>
      <c r="G11530" s="144"/>
    </row>
    <row r="11531" spans="1:7" ht="12.75" customHeight="1" x14ac:dyDescent="0.2">
      <c r="A11531" s="178"/>
      <c r="B11531" s="178"/>
      <c r="C11531" s="178"/>
      <c r="D11531" s="178"/>
      <c r="E11531" s="178"/>
      <c r="F11531" s="178"/>
      <c r="G11531" s="144"/>
    </row>
    <row r="11532" spans="1:7" ht="21" x14ac:dyDescent="0.2">
      <c r="A11532" s="314" t="s">
        <v>4166</v>
      </c>
      <c r="B11532" s="314"/>
      <c r="C11532" s="314"/>
      <c r="D11532" s="314"/>
      <c r="E11532" s="314"/>
      <c r="F11532" s="314"/>
      <c r="G11532" s="175" t="s">
        <v>4155</v>
      </c>
    </row>
    <row r="11533" spans="1:7" x14ac:dyDescent="0.2">
      <c r="G11533" s="144"/>
    </row>
    <row r="11534" spans="1:7" ht="21" x14ac:dyDescent="0.2">
      <c r="A11534" s="175" t="s">
        <v>4118</v>
      </c>
      <c r="B11534" s="174" t="s">
        <v>4117</v>
      </c>
      <c r="C11534" s="171" t="s">
        <v>4114</v>
      </c>
      <c r="D11534" s="171" t="s">
        <v>4113</v>
      </c>
      <c r="E11534" s="171" t="s">
        <v>4112</v>
      </c>
      <c r="F11534" s="182" t="s">
        <v>4116</v>
      </c>
      <c r="G11534" s="181" t="s">
        <v>4115</v>
      </c>
    </row>
    <row r="11535" spans="1:7" x14ac:dyDescent="0.2">
      <c r="A11535" s="162">
        <v>8</v>
      </c>
      <c r="B11535" s="128" t="s">
        <v>4141</v>
      </c>
      <c r="C11535" s="152">
        <v>5.65</v>
      </c>
      <c r="D11535" s="152">
        <v>12.31</v>
      </c>
      <c r="E11535" s="83">
        <v>117.99</v>
      </c>
      <c r="F11535" s="127">
        <v>1.1499999999999999</v>
      </c>
      <c r="G11535" s="161">
        <f>TRUNC(F11535*D11535,2)</f>
        <v>14.15</v>
      </c>
    </row>
    <row r="11536" spans="1:7" x14ac:dyDescent="0.2">
      <c r="A11536" s="149">
        <v>11</v>
      </c>
      <c r="B11536" s="138" t="s">
        <v>4146</v>
      </c>
      <c r="C11536" s="152">
        <v>8.56</v>
      </c>
      <c r="D11536" s="152">
        <v>18.649999999999999</v>
      </c>
      <c r="E11536" s="83">
        <v>117.99</v>
      </c>
      <c r="F11536" s="137">
        <v>1.161</v>
      </c>
      <c r="G11536" s="161">
        <f>TRUNC(F11536*D11536,2)</f>
        <v>21.65</v>
      </c>
    </row>
    <row r="11537" spans="1:7" x14ac:dyDescent="0.2">
      <c r="A11537" s="311" t="s">
        <v>4138</v>
      </c>
      <c r="B11537" s="311"/>
      <c r="C11537" s="311"/>
      <c r="D11537" s="311"/>
      <c r="E11537" s="311"/>
      <c r="F11537" s="311"/>
      <c r="G11537" s="155">
        <f>SUM(G11535:G11536)</f>
        <v>35.799999999999997</v>
      </c>
    </row>
    <row r="11538" spans="1:7" x14ac:dyDescent="0.2">
      <c r="G11538" s="144"/>
    </row>
    <row r="11539" spans="1:7" ht="21" x14ac:dyDescent="0.2">
      <c r="A11539" s="175" t="s">
        <v>4118</v>
      </c>
      <c r="B11539" s="174" t="s">
        <v>4130</v>
      </c>
      <c r="C11539" s="171" t="s">
        <v>4129</v>
      </c>
      <c r="D11539" s="171" t="s">
        <v>4128</v>
      </c>
      <c r="E11539" s="171" t="s">
        <v>4116</v>
      </c>
      <c r="F11539" s="173" t="s">
        <v>4127</v>
      </c>
      <c r="G11539" s="144"/>
    </row>
    <row r="11540" spans="1:7" x14ac:dyDescent="0.2">
      <c r="A11540" s="129" t="s">
        <v>3640</v>
      </c>
      <c r="B11540" s="128" t="s">
        <v>3639</v>
      </c>
      <c r="C11540" s="127" t="s">
        <v>3287</v>
      </c>
      <c r="D11540" s="127">
        <v>353.29</v>
      </c>
      <c r="E11540" s="127">
        <v>1</v>
      </c>
      <c r="F11540" s="127">
        <f>TRUNC(E11540*D11540,2)</f>
        <v>353.29</v>
      </c>
      <c r="G11540" s="144"/>
    </row>
    <row r="11541" spans="1:7" x14ac:dyDescent="0.2">
      <c r="A11541" s="139" t="s">
        <v>4154</v>
      </c>
      <c r="B11541" s="138" t="s">
        <v>4153</v>
      </c>
      <c r="C11541" s="137" t="s">
        <v>3290</v>
      </c>
      <c r="D11541" s="137">
        <v>0.38</v>
      </c>
      <c r="E11541" s="137">
        <v>1.05</v>
      </c>
      <c r="F11541" s="127">
        <f>TRUNC(E11541*D11541,2)</f>
        <v>0.39</v>
      </c>
      <c r="G11541" s="144"/>
    </row>
    <row r="11542" spans="1:7" x14ac:dyDescent="0.2">
      <c r="A11542" s="311" t="s">
        <v>4125</v>
      </c>
      <c r="B11542" s="311"/>
      <c r="C11542" s="311"/>
      <c r="D11542" s="311"/>
      <c r="E11542" s="311"/>
      <c r="F11542" s="165">
        <f>SUM(F11540:F11541)</f>
        <v>353.68</v>
      </c>
      <c r="G11542" s="144"/>
    </row>
    <row r="11543" spans="1:7" x14ac:dyDescent="0.2">
      <c r="G11543" s="144"/>
    </row>
    <row r="11544" spans="1:7" x14ac:dyDescent="0.2">
      <c r="A11544" s="312" t="s">
        <v>4124</v>
      </c>
      <c r="B11544" s="312"/>
      <c r="C11544" s="312"/>
      <c r="D11544" s="312"/>
      <c r="E11544" s="312"/>
      <c r="F11544" s="173">
        <f>F11542+G11537</f>
        <v>389.48</v>
      </c>
      <c r="G11544" s="144"/>
    </row>
    <row r="11545" spans="1:7" ht="12.75" customHeight="1" x14ac:dyDescent="0.2">
      <c r="A11545" s="312" t="s">
        <v>4742</v>
      </c>
      <c r="B11545" s="312"/>
      <c r="C11545" s="312"/>
      <c r="D11545" s="312"/>
      <c r="E11545" s="313"/>
      <c r="F11545" s="180">
        <f>TRUNC('compos apresentar'!F11544*bdi!$D$19,2)</f>
        <v>79.22</v>
      </c>
      <c r="G11545" s="144"/>
    </row>
    <row r="11546" spans="1:7" x14ac:dyDescent="0.2">
      <c r="A11546" s="312" t="s">
        <v>4123</v>
      </c>
      <c r="B11546" s="312"/>
      <c r="C11546" s="312"/>
      <c r="D11546" s="312"/>
      <c r="E11546" s="312"/>
      <c r="F11546" s="179">
        <f>SUM(F11544:F11545)</f>
        <v>468.70000000000005</v>
      </c>
      <c r="G11546" s="144"/>
    </row>
    <row r="11547" spans="1:7" x14ac:dyDescent="0.2">
      <c r="A11547" s="178"/>
      <c r="B11547" s="178"/>
      <c r="C11547" s="178"/>
      <c r="D11547" s="178"/>
      <c r="E11547" s="178"/>
      <c r="F11547" s="178"/>
      <c r="G11547" s="144"/>
    </row>
    <row r="11548" spans="1:7" ht="22.15" customHeight="1" x14ac:dyDescent="0.2">
      <c r="A11548" s="314" t="s">
        <v>4165</v>
      </c>
      <c r="B11548" s="314"/>
      <c r="C11548" s="314"/>
      <c r="D11548" s="314"/>
      <c r="E11548" s="314"/>
      <c r="F11548" s="314"/>
      <c r="G11548" s="175" t="s">
        <v>4155</v>
      </c>
    </row>
    <row r="11549" spans="1:7" x14ac:dyDescent="0.2">
      <c r="G11549" s="144"/>
    </row>
    <row r="11550" spans="1:7" ht="21" x14ac:dyDescent="0.2">
      <c r="A11550" s="175" t="s">
        <v>4118</v>
      </c>
      <c r="B11550" s="174" t="s">
        <v>4117</v>
      </c>
      <c r="C11550" s="171" t="s">
        <v>4114</v>
      </c>
      <c r="D11550" s="171" t="s">
        <v>4113</v>
      </c>
      <c r="E11550" s="171" t="s">
        <v>4112</v>
      </c>
      <c r="F11550" s="182" t="s">
        <v>4116</v>
      </c>
      <c r="G11550" s="181" t="s">
        <v>4115</v>
      </c>
    </row>
    <row r="11551" spans="1:7" x14ac:dyDescent="0.2">
      <c r="A11551" s="162">
        <v>8</v>
      </c>
      <c r="B11551" s="128" t="s">
        <v>4141</v>
      </c>
      <c r="C11551" s="152">
        <v>5.65</v>
      </c>
      <c r="D11551" s="152">
        <v>12.31</v>
      </c>
      <c r="E11551" s="83">
        <v>117.99</v>
      </c>
      <c r="F11551" s="127">
        <v>0.54149999999999998</v>
      </c>
      <c r="G11551" s="161">
        <f>TRUNC(F11551*D11551,2)</f>
        <v>6.66</v>
      </c>
    </row>
    <row r="11552" spans="1:7" x14ac:dyDescent="0.2">
      <c r="A11552" s="149">
        <v>11</v>
      </c>
      <c r="B11552" s="138" t="s">
        <v>4146</v>
      </c>
      <c r="C11552" s="152">
        <v>8.56</v>
      </c>
      <c r="D11552" s="152">
        <v>18.649999999999999</v>
      </c>
      <c r="E11552" s="83">
        <v>117.99</v>
      </c>
      <c r="F11552" s="137">
        <v>0.54400000000000004</v>
      </c>
      <c r="G11552" s="161">
        <f>TRUNC(F11552*D11552,2)</f>
        <v>10.14</v>
      </c>
    </row>
    <row r="11553" spans="1:7" x14ac:dyDescent="0.2">
      <c r="A11553" s="311" t="s">
        <v>4138</v>
      </c>
      <c r="B11553" s="311"/>
      <c r="C11553" s="311"/>
      <c r="D11553" s="311"/>
      <c r="E11553" s="311"/>
      <c r="F11553" s="311"/>
      <c r="G11553" s="155">
        <f>SUM(G11551:G11552)</f>
        <v>16.8</v>
      </c>
    </row>
    <row r="11554" spans="1:7" x14ac:dyDescent="0.2">
      <c r="G11554" s="144"/>
    </row>
    <row r="11555" spans="1:7" ht="21" x14ac:dyDescent="0.2">
      <c r="A11555" s="175" t="s">
        <v>4118</v>
      </c>
      <c r="B11555" s="174" t="s">
        <v>4130</v>
      </c>
      <c r="C11555" s="171" t="s">
        <v>4129</v>
      </c>
      <c r="D11555" s="171" t="s">
        <v>4128</v>
      </c>
      <c r="E11555" s="171" t="s">
        <v>4116</v>
      </c>
      <c r="F11555" s="173" t="s">
        <v>4127</v>
      </c>
      <c r="G11555" s="144"/>
    </row>
    <row r="11556" spans="1:7" x14ac:dyDescent="0.2">
      <c r="A11556" s="129" t="s">
        <v>4164</v>
      </c>
      <c r="B11556" s="128" t="s">
        <v>4163</v>
      </c>
      <c r="C11556" s="127" t="s">
        <v>3287</v>
      </c>
      <c r="D11556" s="127">
        <v>58.77</v>
      </c>
      <c r="E11556" s="127">
        <v>1</v>
      </c>
      <c r="F11556" s="127">
        <f>TRUNC(E11556*D11556,2)</f>
        <v>58.77</v>
      </c>
      <c r="G11556" s="144"/>
    </row>
    <row r="11557" spans="1:7" x14ac:dyDescent="0.2">
      <c r="A11557" s="139" t="s">
        <v>4154</v>
      </c>
      <c r="B11557" s="138" t="s">
        <v>4153</v>
      </c>
      <c r="C11557" s="137" t="s">
        <v>3290</v>
      </c>
      <c r="D11557" s="137">
        <v>0.38</v>
      </c>
      <c r="E11557" s="137">
        <v>0.47</v>
      </c>
      <c r="F11557" s="127">
        <f>TRUNC(E11557*D11557,2)</f>
        <v>0.17</v>
      </c>
      <c r="G11557" s="144"/>
    </row>
    <row r="11558" spans="1:7" x14ac:dyDescent="0.2">
      <c r="A11558" s="311" t="s">
        <v>4125</v>
      </c>
      <c r="B11558" s="311"/>
      <c r="C11558" s="311"/>
      <c r="D11558" s="311"/>
      <c r="E11558" s="311"/>
      <c r="F11558" s="165">
        <f>SUM(F11556:F11557)</f>
        <v>58.940000000000005</v>
      </c>
      <c r="G11558" s="144"/>
    </row>
    <row r="11559" spans="1:7" x14ac:dyDescent="0.2">
      <c r="G11559" s="144"/>
    </row>
    <row r="11560" spans="1:7" x14ac:dyDescent="0.2">
      <c r="A11560" s="312" t="s">
        <v>4124</v>
      </c>
      <c r="B11560" s="312"/>
      <c r="C11560" s="312"/>
      <c r="D11560" s="312"/>
      <c r="E11560" s="312"/>
      <c r="F11560" s="173">
        <f>F11558+G11553</f>
        <v>75.740000000000009</v>
      </c>
      <c r="G11560" s="144"/>
    </row>
    <row r="11561" spans="1:7" ht="12.75" customHeight="1" x14ac:dyDescent="0.2">
      <c r="A11561" s="312" t="s">
        <v>4742</v>
      </c>
      <c r="B11561" s="312"/>
      <c r="C11561" s="312"/>
      <c r="D11561" s="312"/>
      <c r="E11561" s="313"/>
      <c r="F11561" s="180">
        <f>TRUNC('compos apresentar'!F11560*bdi!$D$19,2)</f>
        <v>15.4</v>
      </c>
      <c r="G11561" s="144"/>
    </row>
    <row r="11562" spans="1:7" x14ac:dyDescent="0.2">
      <c r="A11562" s="312" t="s">
        <v>4123</v>
      </c>
      <c r="B11562" s="312"/>
      <c r="C11562" s="312"/>
      <c r="D11562" s="312"/>
      <c r="E11562" s="312"/>
      <c r="F11562" s="179">
        <f>SUM(F11560:F11561)</f>
        <v>91.140000000000015</v>
      </c>
      <c r="G11562" s="144"/>
    </row>
    <row r="11563" spans="1:7" x14ac:dyDescent="0.2">
      <c r="A11563" s="178"/>
      <c r="B11563" s="178"/>
      <c r="C11563" s="178"/>
      <c r="D11563" s="178"/>
      <c r="E11563" s="178"/>
      <c r="F11563" s="178"/>
      <c r="G11563" s="144"/>
    </row>
    <row r="11564" spans="1:7" ht="42.6" customHeight="1" x14ac:dyDescent="0.2">
      <c r="A11564" s="314" t="s">
        <v>4162</v>
      </c>
      <c r="B11564" s="314"/>
      <c r="C11564" s="314"/>
      <c r="D11564" s="314"/>
      <c r="E11564" s="314"/>
      <c r="F11564" s="314"/>
      <c r="G11564" s="175" t="s">
        <v>4155</v>
      </c>
    </row>
    <row r="11565" spans="1:7" x14ac:dyDescent="0.2">
      <c r="G11565" s="144"/>
    </row>
    <row r="11566" spans="1:7" ht="21" x14ac:dyDescent="0.2">
      <c r="A11566" s="175" t="s">
        <v>4118</v>
      </c>
      <c r="B11566" s="174" t="s">
        <v>4117</v>
      </c>
      <c r="C11566" s="171" t="s">
        <v>4114</v>
      </c>
      <c r="D11566" s="171" t="s">
        <v>4113</v>
      </c>
      <c r="E11566" s="171" t="s">
        <v>4112</v>
      </c>
      <c r="F11566" s="182" t="s">
        <v>4116</v>
      </c>
      <c r="G11566" s="181" t="s">
        <v>4115</v>
      </c>
    </row>
    <row r="11567" spans="1:7" x14ac:dyDescent="0.2">
      <c r="A11567" s="162">
        <v>8</v>
      </c>
      <c r="B11567" s="128" t="s">
        <v>4141</v>
      </c>
      <c r="C11567" s="152">
        <v>5.65</v>
      </c>
      <c r="D11567" s="152">
        <v>12.31</v>
      </c>
      <c r="E11567" s="83">
        <v>117.99</v>
      </c>
      <c r="F11567" s="127">
        <v>5.5E-2</v>
      </c>
      <c r="G11567" s="161">
        <f>TRUNC(F11567*D11567,2)</f>
        <v>0.67</v>
      </c>
    </row>
    <row r="11568" spans="1:7" x14ac:dyDescent="0.2">
      <c r="A11568" s="149">
        <v>11</v>
      </c>
      <c r="B11568" s="138" t="s">
        <v>4146</v>
      </c>
      <c r="C11568" s="152">
        <v>8.56</v>
      </c>
      <c r="D11568" s="152">
        <v>18.649999999999999</v>
      </c>
      <c r="E11568" s="83">
        <v>117.99</v>
      </c>
      <c r="F11568" s="137">
        <v>0.17199999999999999</v>
      </c>
      <c r="G11568" s="161">
        <f>TRUNC(F11568*D11568,2)</f>
        <v>3.2</v>
      </c>
    </row>
    <row r="11569" spans="1:7" x14ac:dyDescent="0.2">
      <c r="A11569" s="311" t="s">
        <v>4138</v>
      </c>
      <c r="B11569" s="311"/>
      <c r="C11569" s="311"/>
      <c r="D11569" s="311"/>
      <c r="E11569" s="311"/>
      <c r="F11569" s="311"/>
      <c r="G11569" s="155">
        <f>SUM(G11567:G11568)</f>
        <v>3.87</v>
      </c>
    </row>
    <row r="11570" spans="1:7" x14ac:dyDescent="0.2">
      <c r="G11570" s="144"/>
    </row>
    <row r="11571" spans="1:7" ht="21" x14ac:dyDescent="0.2">
      <c r="A11571" s="175" t="s">
        <v>4118</v>
      </c>
      <c r="B11571" s="174" t="s">
        <v>4130</v>
      </c>
      <c r="C11571" s="171" t="s">
        <v>4129</v>
      </c>
      <c r="D11571" s="171" t="s">
        <v>4128</v>
      </c>
      <c r="E11571" s="171" t="s">
        <v>4116</v>
      </c>
      <c r="F11571" s="173" t="s">
        <v>4127</v>
      </c>
      <c r="G11571" s="144"/>
    </row>
    <row r="11572" spans="1:7" ht="33.75" x14ac:dyDescent="0.2">
      <c r="A11572" s="129">
        <v>37588</v>
      </c>
      <c r="B11572" s="128" t="s">
        <v>4161</v>
      </c>
      <c r="C11572" s="127" t="s">
        <v>3287</v>
      </c>
      <c r="D11572" s="127">
        <v>55.66</v>
      </c>
      <c r="E11572" s="127">
        <v>1</v>
      </c>
      <c r="F11572" s="127">
        <f>TRUNC(E11572*D11572,2)</f>
        <v>55.66</v>
      </c>
      <c r="G11572" s="144"/>
    </row>
    <row r="11573" spans="1:7" x14ac:dyDescent="0.2">
      <c r="A11573" s="139" t="s">
        <v>4154</v>
      </c>
      <c r="B11573" s="138" t="s">
        <v>4153</v>
      </c>
      <c r="C11573" s="137" t="s">
        <v>3290</v>
      </c>
      <c r="D11573" s="137">
        <v>0.38</v>
      </c>
      <c r="E11573" s="137">
        <v>0.06</v>
      </c>
      <c r="F11573" s="127">
        <f>TRUNC(E11573*D11573,2)</f>
        <v>0.02</v>
      </c>
      <c r="G11573" s="144"/>
    </row>
    <row r="11574" spans="1:7" x14ac:dyDescent="0.2">
      <c r="A11574" s="311" t="s">
        <v>4125</v>
      </c>
      <c r="B11574" s="311"/>
      <c r="C11574" s="311"/>
      <c r="D11574" s="311"/>
      <c r="E11574" s="311"/>
      <c r="F11574" s="165">
        <f>SUM(F11572:F11573)</f>
        <v>55.68</v>
      </c>
      <c r="G11574" s="144"/>
    </row>
    <row r="11575" spans="1:7" x14ac:dyDescent="0.2">
      <c r="G11575" s="144"/>
    </row>
    <row r="11576" spans="1:7" x14ac:dyDescent="0.2">
      <c r="A11576" s="312" t="s">
        <v>4124</v>
      </c>
      <c r="B11576" s="312"/>
      <c r="C11576" s="312"/>
      <c r="D11576" s="312"/>
      <c r="E11576" s="312"/>
      <c r="F11576" s="173">
        <f>F11574+G11569</f>
        <v>59.55</v>
      </c>
      <c r="G11576" s="144"/>
    </row>
    <row r="11577" spans="1:7" ht="12.75" customHeight="1" x14ac:dyDescent="0.2">
      <c r="A11577" s="312" t="s">
        <v>4742</v>
      </c>
      <c r="B11577" s="312"/>
      <c r="C11577" s="312"/>
      <c r="D11577" s="312"/>
      <c r="E11577" s="313"/>
      <c r="F11577" s="180">
        <f>TRUNC('compos apresentar'!F11576*bdi!$D$19,2)</f>
        <v>12.11</v>
      </c>
      <c r="G11577" s="144"/>
    </row>
    <row r="11578" spans="1:7" x14ac:dyDescent="0.2">
      <c r="A11578" s="312" t="s">
        <v>4123</v>
      </c>
      <c r="B11578" s="312"/>
      <c r="C11578" s="312"/>
      <c r="D11578" s="312"/>
      <c r="E11578" s="312"/>
      <c r="F11578" s="179">
        <f>SUM(F11576:F11577)</f>
        <v>71.66</v>
      </c>
      <c r="G11578" s="144"/>
    </row>
    <row r="11579" spans="1:7" x14ac:dyDescent="0.2">
      <c r="A11579" s="178"/>
      <c r="B11579" s="178"/>
      <c r="C11579" s="178"/>
      <c r="D11579" s="178"/>
      <c r="E11579" s="178"/>
      <c r="F11579" s="178"/>
      <c r="G11579" s="144"/>
    </row>
    <row r="11580" spans="1:7" ht="21" x14ac:dyDescent="0.2">
      <c r="A11580" s="314" t="s">
        <v>4160</v>
      </c>
      <c r="B11580" s="314"/>
      <c r="C11580" s="314"/>
      <c r="D11580" s="314"/>
      <c r="E11580" s="314"/>
      <c r="F11580" s="314"/>
      <c r="G11580" s="175" t="s">
        <v>4155</v>
      </c>
    </row>
    <row r="11581" spans="1:7" x14ac:dyDescent="0.2">
      <c r="G11581" s="144"/>
    </row>
    <row r="11582" spans="1:7" ht="21" x14ac:dyDescent="0.2">
      <c r="A11582" s="175" t="s">
        <v>4118</v>
      </c>
      <c r="B11582" s="174" t="s">
        <v>4117</v>
      </c>
      <c r="C11582" s="171" t="s">
        <v>4114</v>
      </c>
      <c r="D11582" s="171" t="s">
        <v>4113</v>
      </c>
      <c r="E11582" s="171" t="s">
        <v>4112</v>
      </c>
      <c r="F11582" s="182" t="s">
        <v>4116</v>
      </c>
      <c r="G11582" s="181" t="s">
        <v>4115</v>
      </c>
    </row>
    <row r="11583" spans="1:7" x14ac:dyDescent="0.2">
      <c r="A11583" s="162">
        <v>8</v>
      </c>
      <c r="B11583" s="128" t="s">
        <v>4141</v>
      </c>
      <c r="C11583" s="152">
        <v>5.65</v>
      </c>
      <c r="D11583" s="152">
        <v>12.31</v>
      </c>
      <c r="E11583" s="83">
        <v>117.99</v>
      </c>
      <c r="F11583" s="127">
        <v>0.151</v>
      </c>
      <c r="G11583" s="161">
        <f>TRUNC(F11583*D11583,2)</f>
        <v>1.85</v>
      </c>
    </row>
    <row r="11584" spans="1:7" x14ac:dyDescent="0.2">
      <c r="A11584" s="149">
        <v>11</v>
      </c>
      <c r="B11584" s="138" t="s">
        <v>4146</v>
      </c>
      <c r="C11584" s="152">
        <v>8.56</v>
      </c>
      <c r="D11584" s="152">
        <v>18.649999999999999</v>
      </c>
      <c r="E11584" s="83">
        <v>117.99</v>
      </c>
      <c r="F11584" s="137">
        <v>0.151</v>
      </c>
      <c r="G11584" s="161">
        <f>TRUNC(F11584*D11584,2)</f>
        <v>2.81</v>
      </c>
    </row>
    <row r="11585" spans="1:7" x14ac:dyDescent="0.2">
      <c r="A11585" s="311" t="s">
        <v>4138</v>
      </c>
      <c r="B11585" s="311"/>
      <c r="C11585" s="311"/>
      <c r="D11585" s="311"/>
      <c r="E11585" s="311"/>
      <c r="F11585" s="311"/>
      <c r="G11585" s="155">
        <f>SUM(G11583:G11584)</f>
        <v>4.66</v>
      </c>
    </row>
    <row r="11586" spans="1:7" x14ac:dyDescent="0.2">
      <c r="G11586" s="144"/>
    </row>
    <row r="11587" spans="1:7" ht="21" x14ac:dyDescent="0.2">
      <c r="A11587" s="175" t="s">
        <v>4118</v>
      </c>
      <c r="B11587" s="174" t="s">
        <v>4130</v>
      </c>
      <c r="C11587" s="171" t="s">
        <v>4129</v>
      </c>
      <c r="D11587" s="171" t="s">
        <v>4128</v>
      </c>
      <c r="E11587" s="171" t="s">
        <v>4116</v>
      </c>
      <c r="F11587" s="173" t="s">
        <v>4127</v>
      </c>
      <c r="G11587" s="144"/>
    </row>
    <row r="11588" spans="1:7" ht="22.5" x14ac:dyDescent="0.2">
      <c r="A11588" s="129" t="s">
        <v>3638</v>
      </c>
      <c r="B11588" s="128" t="s">
        <v>3637</v>
      </c>
      <c r="C11588" s="127" t="s">
        <v>3287</v>
      </c>
      <c r="D11588" s="127">
        <v>57.96</v>
      </c>
      <c r="E11588" s="127">
        <v>1</v>
      </c>
      <c r="F11588" s="127">
        <f>TRUNC(E11588*D11588,2)</f>
        <v>57.96</v>
      </c>
      <c r="G11588" s="144"/>
    </row>
    <row r="11589" spans="1:7" x14ac:dyDescent="0.2">
      <c r="A11589" s="311" t="s">
        <v>4125</v>
      </c>
      <c r="B11589" s="311"/>
      <c r="C11589" s="311"/>
      <c r="D11589" s="311"/>
      <c r="E11589" s="311"/>
      <c r="F11589" s="165">
        <f>F11588</f>
        <v>57.96</v>
      </c>
      <c r="G11589" s="144"/>
    </row>
    <row r="11590" spans="1:7" x14ac:dyDescent="0.2">
      <c r="G11590" s="144"/>
    </row>
    <row r="11591" spans="1:7" x14ac:dyDescent="0.2">
      <c r="A11591" s="312" t="s">
        <v>4124</v>
      </c>
      <c r="B11591" s="312"/>
      <c r="C11591" s="312"/>
      <c r="D11591" s="312"/>
      <c r="E11591" s="312"/>
      <c r="F11591" s="173">
        <f>F11589+G11585</f>
        <v>62.620000000000005</v>
      </c>
      <c r="G11591" s="144"/>
    </row>
    <row r="11592" spans="1:7" ht="12.75" customHeight="1" x14ac:dyDescent="0.2">
      <c r="A11592" s="312" t="s">
        <v>4742</v>
      </c>
      <c r="B11592" s="312"/>
      <c r="C11592" s="312"/>
      <c r="D11592" s="312"/>
      <c r="E11592" s="313"/>
      <c r="F11592" s="180">
        <f>TRUNC('compos apresentar'!F11591*bdi!$D$19,2)</f>
        <v>12.73</v>
      </c>
      <c r="G11592" s="144"/>
    </row>
    <row r="11593" spans="1:7" ht="12.75" customHeight="1" x14ac:dyDescent="0.2">
      <c r="A11593" s="312" t="s">
        <v>4123</v>
      </c>
      <c r="B11593" s="312"/>
      <c r="C11593" s="312"/>
      <c r="D11593" s="312"/>
      <c r="E11593" s="312"/>
      <c r="F11593" s="179">
        <f>SUM(F11591:F11592)</f>
        <v>75.350000000000009</v>
      </c>
      <c r="G11593" s="144"/>
    </row>
    <row r="11594" spans="1:7" x14ac:dyDescent="0.2">
      <c r="G11594" s="144"/>
    </row>
    <row r="11595" spans="1:7" x14ac:dyDescent="0.2">
      <c r="G11595" s="144"/>
    </row>
    <row r="11596" spans="1:7" ht="27.6" customHeight="1" x14ac:dyDescent="0.2">
      <c r="A11596" s="314" t="s">
        <v>4159</v>
      </c>
      <c r="B11596" s="314"/>
      <c r="C11596" s="314"/>
      <c r="D11596" s="314"/>
      <c r="E11596" s="314"/>
      <c r="F11596" s="314"/>
      <c r="G11596" s="175" t="s">
        <v>4155</v>
      </c>
    </row>
    <row r="11597" spans="1:7" x14ac:dyDescent="0.2">
      <c r="G11597" s="144"/>
    </row>
    <row r="11598" spans="1:7" ht="21" x14ac:dyDescent="0.2">
      <c r="A11598" s="175" t="s">
        <v>4118</v>
      </c>
      <c r="B11598" s="174" t="s">
        <v>4117</v>
      </c>
      <c r="C11598" s="171" t="s">
        <v>4114</v>
      </c>
      <c r="D11598" s="171" t="s">
        <v>4113</v>
      </c>
      <c r="E11598" s="171" t="s">
        <v>4112</v>
      </c>
      <c r="F11598" s="182" t="s">
        <v>4116</v>
      </c>
      <c r="G11598" s="181" t="s">
        <v>4115</v>
      </c>
    </row>
    <row r="11599" spans="1:7" x14ac:dyDescent="0.2">
      <c r="A11599" s="162">
        <v>11</v>
      </c>
      <c r="B11599" s="128" t="s">
        <v>4146</v>
      </c>
      <c r="C11599" s="152">
        <v>8.56</v>
      </c>
      <c r="D11599" s="152">
        <v>18.649999999999999</v>
      </c>
      <c r="E11599" s="83">
        <v>117.99</v>
      </c>
      <c r="F11599" s="127">
        <v>0.22239999999999999</v>
      </c>
      <c r="G11599" s="161">
        <f>TRUNC(F11599*D11599,2)</f>
        <v>4.1399999999999997</v>
      </c>
    </row>
    <row r="11600" spans="1:7" x14ac:dyDescent="0.2">
      <c r="A11600" s="149">
        <v>8</v>
      </c>
      <c r="B11600" s="138" t="s">
        <v>4141</v>
      </c>
      <c r="C11600" s="152">
        <v>5.65</v>
      </c>
      <c r="D11600" s="152">
        <v>12.31</v>
      </c>
      <c r="E11600" s="83">
        <v>117.99</v>
      </c>
      <c r="F11600" s="137">
        <v>0.22</v>
      </c>
      <c r="G11600" s="161">
        <f>TRUNC(F11600*D11600,2)</f>
        <v>2.7</v>
      </c>
    </row>
    <row r="11601" spans="1:7" x14ac:dyDescent="0.2">
      <c r="A11601" s="311" t="s">
        <v>4138</v>
      </c>
      <c r="B11601" s="311"/>
      <c r="C11601" s="311"/>
      <c r="D11601" s="311"/>
      <c r="E11601" s="311"/>
      <c r="F11601" s="311"/>
      <c r="G11601" s="155">
        <f>SUM(G11599:G11600)</f>
        <v>6.84</v>
      </c>
    </row>
    <row r="11602" spans="1:7" x14ac:dyDescent="0.2">
      <c r="G11602" s="144"/>
    </row>
    <row r="11603" spans="1:7" ht="21" x14ac:dyDescent="0.2">
      <c r="A11603" s="175" t="s">
        <v>4118</v>
      </c>
      <c r="B11603" s="174" t="s">
        <v>4130</v>
      </c>
      <c r="C11603" s="171" t="s">
        <v>4129</v>
      </c>
      <c r="D11603" s="171" t="s">
        <v>4128</v>
      </c>
      <c r="E11603" s="171" t="s">
        <v>4116</v>
      </c>
      <c r="F11603" s="173" t="s">
        <v>4127</v>
      </c>
      <c r="G11603" s="144"/>
    </row>
    <row r="11604" spans="1:7" ht="22.5" x14ac:dyDescent="0.2">
      <c r="A11604" s="129" t="s">
        <v>3598</v>
      </c>
      <c r="B11604" s="128" t="s">
        <v>3636</v>
      </c>
      <c r="C11604" s="127" t="s">
        <v>3287</v>
      </c>
      <c r="D11604" s="127">
        <v>52.16</v>
      </c>
      <c r="E11604" s="127">
        <v>1</v>
      </c>
      <c r="F11604" s="127">
        <f>TRUNC(E11604*D11604,2)</f>
        <v>52.16</v>
      </c>
      <c r="G11604" s="144"/>
    </row>
    <row r="11605" spans="1:7" x14ac:dyDescent="0.2">
      <c r="A11605" s="139" t="s">
        <v>4154</v>
      </c>
      <c r="B11605" s="138" t="s">
        <v>4153</v>
      </c>
      <c r="C11605" s="137" t="s">
        <v>3290</v>
      </c>
      <c r="D11605" s="137">
        <v>0.38</v>
      </c>
      <c r="E11605" s="137">
        <v>0.49</v>
      </c>
      <c r="F11605" s="127">
        <f>TRUNC(E11605*D11605,2)</f>
        <v>0.18</v>
      </c>
      <c r="G11605" s="144"/>
    </row>
    <row r="11606" spans="1:7" x14ac:dyDescent="0.2">
      <c r="A11606" s="311" t="s">
        <v>4125</v>
      </c>
      <c r="B11606" s="311"/>
      <c r="C11606" s="311"/>
      <c r="D11606" s="311"/>
      <c r="E11606" s="311"/>
      <c r="F11606" s="165">
        <f>SUM(F11604:F11605)</f>
        <v>52.339999999999996</v>
      </c>
      <c r="G11606" s="144"/>
    </row>
    <row r="11607" spans="1:7" x14ac:dyDescent="0.2">
      <c r="G11607" s="144"/>
    </row>
    <row r="11608" spans="1:7" x14ac:dyDescent="0.2">
      <c r="A11608" s="312" t="s">
        <v>4124</v>
      </c>
      <c r="B11608" s="312"/>
      <c r="C11608" s="312"/>
      <c r="D11608" s="312"/>
      <c r="E11608" s="312"/>
      <c r="F11608" s="173">
        <f>F11606+G11601</f>
        <v>59.179999999999993</v>
      </c>
      <c r="G11608" s="144"/>
    </row>
    <row r="11609" spans="1:7" ht="12.75" customHeight="1" x14ac:dyDescent="0.2">
      <c r="A11609" s="312" t="s">
        <v>4742</v>
      </c>
      <c r="B11609" s="312"/>
      <c r="C11609" s="312"/>
      <c r="D11609" s="312"/>
      <c r="E11609" s="313"/>
      <c r="F11609" s="180">
        <f>TRUNC('compos apresentar'!F11608*bdi!$D$19,2)</f>
        <v>12.03</v>
      </c>
      <c r="G11609" s="144"/>
    </row>
    <row r="11610" spans="1:7" ht="12.75" customHeight="1" x14ac:dyDescent="0.2">
      <c r="A11610" s="312" t="s">
        <v>4123</v>
      </c>
      <c r="B11610" s="312"/>
      <c r="C11610" s="312"/>
      <c r="D11610" s="312"/>
      <c r="E11610" s="312"/>
      <c r="F11610" s="179">
        <f>SUM(F11608:F11609)</f>
        <v>71.209999999999994</v>
      </c>
      <c r="G11610" s="144"/>
    </row>
    <row r="11611" spans="1:7" ht="12.75" customHeight="1" x14ac:dyDescent="0.2">
      <c r="A11611" s="178"/>
      <c r="B11611" s="178"/>
      <c r="C11611" s="178"/>
      <c r="D11611" s="178"/>
      <c r="E11611" s="178"/>
      <c r="F11611" s="178"/>
      <c r="G11611" s="144"/>
    </row>
    <row r="11612" spans="1:7" ht="21" x14ac:dyDescent="0.2">
      <c r="A11612" s="314" t="s">
        <v>5257</v>
      </c>
      <c r="B11612" s="314"/>
      <c r="C11612" s="314"/>
      <c r="D11612" s="314"/>
      <c r="E11612" s="314"/>
      <c r="F11612" s="314"/>
      <c r="G11612" s="175" t="s">
        <v>4155</v>
      </c>
    </row>
    <row r="11613" spans="1:7" ht="12.75" customHeight="1" x14ac:dyDescent="0.2">
      <c r="G11613" s="144"/>
    </row>
    <row r="11614" spans="1:7" ht="21" x14ac:dyDescent="0.2">
      <c r="A11614" s="175" t="s">
        <v>4118</v>
      </c>
      <c r="B11614" s="174" t="s">
        <v>4117</v>
      </c>
      <c r="C11614" s="171" t="s">
        <v>4114</v>
      </c>
      <c r="D11614" s="171" t="s">
        <v>4113</v>
      </c>
      <c r="E11614" s="171" t="s">
        <v>4112</v>
      </c>
      <c r="F11614" s="182" t="s">
        <v>4116</v>
      </c>
      <c r="G11614" s="181" t="s">
        <v>4115</v>
      </c>
    </row>
    <row r="11615" spans="1:7" ht="12.75" customHeight="1" x14ac:dyDescent="0.2">
      <c r="A11615" s="162">
        <v>11</v>
      </c>
      <c r="B11615" s="128" t="s">
        <v>4146</v>
      </c>
      <c r="C11615" s="152">
        <v>8.56</v>
      </c>
      <c r="D11615" s="152">
        <v>18.649999999999999</v>
      </c>
      <c r="E11615" s="83">
        <v>117.99</v>
      </c>
      <c r="F11615" s="127">
        <v>0.15</v>
      </c>
      <c r="G11615" s="161">
        <f>TRUNC(F11615*D11615,2)</f>
        <v>2.79</v>
      </c>
    </row>
    <row r="11616" spans="1:7" ht="12.75" customHeight="1" x14ac:dyDescent="0.2">
      <c r="A11616" s="149">
        <v>8</v>
      </c>
      <c r="B11616" s="138" t="s">
        <v>4141</v>
      </c>
      <c r="C11616" s="152">
        <v>5.65</v>
      </c>
      <c r="D11616" s="152">
        <v>12.31</v>
      </c>
      <c r="E11616" s="83">
        <v>117.99</v>
      </c>
      <c r="F11616" s="137">
        <v>0.153</v>
      </c>
      <c r="G11616" s="161">
        <f>TRUNC(F11616*D11616,2)</f>
        <v>1.88</v>
      </c>
    </row>
    <row r="11617" spans="1:7" ht="12.75" customHeight="1" x14ac:dyDescent="0.2">
      <c r="A11617" s="311" t="s">
        <v>4138</v>
      </c>
      <c r="B11617" s="311"/>
      <c r="C11617" s="311"/>
      <c r="D11617" s="311"/>
      <c r="E11617" s="311"/>
      <c r="F11617" s="311"/>
      <c r="G11617" s="155">
        <f>SUM(G11615:G11616)</f>
        <v>4.67</v>
      </c>
    </row>
    <row r="11618" spans="1:7" ht="12.75" customHeight="1" x14ac:dyDescent="0.2">
      <c r="G11618" s="144"/>
    </row>
    <row r="11619" spans="1:7" ht="21" x14ac:dyDescent="0.2">
      <c r="A11619" s="175" t="s">
        <v>4118</v>
      </c>
      <c r="B11619" s="174" t="s">
        <v>4130</v>
      </c>
      <c r="C11619" s="171" t="s">
        <v>4129</v>
      </c>
      <c r="D11619" s="171" t="s">
        <v>4128</v>
      </c>
      <c r="E11619" s="171" t="s">
        <v>4116</v>
      </c>
      <c r="F11619" s="173" t="s">
        <v>4127</v>
      </c>
      <c r="G11619" s="144"/>
    </row>
    <row r="11620" spans="1:7" ht="22.5" x14ac:dyDescent="0.2">
      <c r="A11620" s="129" t="s">
        <v>5258</v>
      </c>
      <c r="B11620" s="128" t="s">
        <v>1925</v>
      </c>
      <c r="C11620" s="127" t="s">
        <v>3287</v>
      </c>
      <c r="D11620" s="127">
        <v>20.16</v>
      </c>
      <c r="E11620" s="127">
        <v>1</v>
      </c>
      <c r="F11620" s="127">
        <f>TRUNC(E11620*D11620,2)</f>
        <v>20.16</v>
      </c>
      <c r="G11620" s="144"/>
    </row>
    <row r="11621" spans="1:7" ht="12.75" customHeight="1" x14ac:dyDescent="0.2">
      <c r="A11621" s="139" t="s">
        <v>4154</v>
      </c>
      <c r="B11621" s="138" t="s">
        <v>4153</v>
      </c>
      <c r="C11621" s="137" t="s">
        <v>3290</v>
      </c>
      <c r="D11621" s="137">
        <v>0.38</v>
      </c>
      <c r="E11621" s="137">
        <v>0.49</v>
      </c>
      <c r="F11621" s="127">
        <f>TRUNC(E11621*D11621,2)</f>
        <v>0.18</v>
      </c>
      <c r="G11621" s="144"/>
    </row>
    <row r="11622" spans="1:7" ht="12.75" customHeight="1" x14ac:dyDescent="0.2">
      <c r="A11622" s="311" t="s">
        <v>4125</v>
      </c>
      <c r="B11622" s="311"/>
      <c r="C11622" s="311"/>
      <c r="D11622" s="311"/>
      <c r="E11622" s="311"/>
      <c r="F11622" s="165">
        <f>SUM(F11620:F11621)</f>
        <v>20.34</v>
      </c>
      <c r="G11622" s="144"/>
    </row>
    <row r="11623" spans="1:7" ht="12.75" customHeight="1" x14ac:dyDescent="0.2">
      <c r="G11623" s="144"/>
    </row>
    <row r="11624" spans="1:7" ht="12.75" customHeight="1" x14ac:dyDescent="0.2">
      <c r="A11624" s="312" t="s">
        <v>4124</v>
      </c>
      <c r="B11624" s="312"/>
      <c r="C11624" s="312"/>
      <c r="D11624" s="312"/>
      <c r="E11624" s="312"/>
      <c r="F11624" s="173">
        <f>F11622+G11617</f>
        <v>25.009999999999998</v>
      </c>
      <c r="G11624" s="144"/>
    </row>
    <row r="11625" spans="1:7" ht="12.75" customHeight="1" x14ac:dyDescent="0.2">
      <c r="A11625" s="312" t="s">
        <v>4742</v>
      </c>
      <c r="B11625" s="312"/>
      <c r="C11625" s="312"/>
      <c r="D11625" s="312"/>
      <c r="E11625" s="313"/>
      <c r="F11625" s="180">
        <f>TRUNC('compos apresentar'!F11624*bdi!$D$19,2)</f>
        <v>5.08</v>
      </c>
      <c r="G11625" s="144"/>
    </row>
    <row r="11626" spans="1:7" ht="12.75" customHeight="1" x14ac:dyDescent="0.2">
      <c r="A11626" s="312" t="s">
        <v>4123</v>
      </c>
      <c r="B11626" s="312"/>
      <c r="C11626" s="312"/>
      <c r="D11626" s="312"/>
      <c r="E11626" s="312"/>
      <c r="F11626" s="179">
        <f>SUM(F11624:F11625)</f>
        <v>30.089999999999996</v>
      </c>
      <c r="G11626" s="144"/>
    </row>
    <row r="11627" spans="1:7" ht="12.75" customHeight="1" x14ac:dyDescent="0.2">
      <c r="A11627" s="178"/>
      <c r="B11627" s="178"/>
      <c r="C11627" s="178"/>
      <c r="D11627" s="178"/>
      <c r="E11627" s="178"/>
      <c r="F11627" s="178"/>
      <c r="G11627" s="144"/>
    </row>
    <row r="11628" spans="1:7" ht="12.75" customHeight="1" x14ac:dyDescent="0.2">
      <c r="A11628" s="178"/>
      <c r="B11628" s="178"/>
      <c r="C11628" s="178"/>
      <c r="D11628" s="178"/>
      <c r="E11628" s="178"/>
      <c r="F11628" s="178"/>
      <c r="G11628" s="144"/>
    </row>
    <row r="11629" spans="1:7" ht="22.5" customHeight="1" x14ac:dyDescent="0.2">
      <c r="A11629" s="314" t="s">
        <v>4158</v>
      </c>
      <c r="B11629" s="314"/>
      <c r="C11629" s="314"/>
      <c r="D11629" s="314"/>
      <c r="E11629" s="314"/>
      <c r="F11629" s="314"/>
      <c r="G11629" s="175" t="s">
        <v>4155</v>
      </c>
    </row>
    <row r="11630" spans="1:7" ht="12.75" customHeight="1" x14ac:dyDescent="0.2">
      <c r="G11630" s="144"/>
    </row>
    <row r="11631" spans="1:7" ht="29.25" customHeight="1" x14ac:dyDescent="0.2">
      <c r="A11631" s="175" t="s">
        <v>4118</v>
      </c>
      <c r="B11631" s="174" t="s">
        <v>4117</v>
      </c>
      <c r="C11631" s="171" t="s">
        <v>4114</v>
      </c>
      <c r="D11631" s="171" t="s">
        <v>4113</v>
      </c>
      <c r="E11631" s="171" t="s">
        <v>4112</v>
      </c>
      <c r="F11631" s="182" t="s">
        <v>4116</v>
      </c>
      <c r="G11631" s="181" t="s">
        <v>4115</v>
      </c>
    </row>
    <row r="11632" spans="1:7" ht="12.75" customHeight="1" x14ac:dyDescent="0.2">
      <c r="A11632" s="162">
        <v>11</v>
      </c>
      <c r="B11632" s="128" t="s">
        <v>4146</v>
      </c>
      <c r="C11632" s="152">
        <v>8.56</v>
      </c>
      <c r="D11632" s="152">
        <v>18.649999999999999</v>
      </c>
      <c r="E11632" s="83">
        <v>117.99</v>
      </c>
      <c r="F11632" s="127">
        <v>0.55500000000000005</v>
      </c>
      <c r="G11632" s="161">
        <f>TRUNC(F11632*D11632,2)</f>
        <v>10.35</v>
      </c>
    </row>
    <row r="11633" spans="1:7" ht="12.75" customHeight="1" x14ac:dyDescent="0.2">
      <c r="A11633" s="149">
        <v>8</v>
      </c>
      <c r="B11633" s="138" t="s">
        <v>4141</v>
      </c>
      <c r="C11633" s="152">
        <v>5.65</v>
      </c>
      <c r="D11633" s="152">
        <v>12.31</v>
      </c>
      <c r="E11633" s="83">
        <v>117.99</v>
      </c>
      <c r="F11633" s="137">
        <v>0.55000000000000004</v>
      </c>
      <c r="G11633" s="161">
        <f>TRUNC(F11633*D11633,2)</f>
        <v>6.77</v>
      </c>
    </row>
    <row r="11634" spans="1:7" ht="12.75" customHeight="1" x14ac:dyDescent="0.2">
      <c r="A11634" s="311" t="s">
        <v>4138</v>
      </c>
      <c r="B11634" s="311"/>
      <c r="C11634" s="311"/>
      <c r="D11634" s="311"/>
      <c r="E11634" s="311"/>
      <c r="F11634" s="311"/>
      <c r="G11634" s="155">
        <f>SUM(G11632:G11633)</f>
        <v>17.119999999999997</v>
      </c>
    </row>
    <row r="11635" spans="1:7" ht="12.75" customHeight="1" x14ac:dyDescent="0.2">
      <c r="G11635" s="144"/>
    </row>
    <row r="11636" spans="1:7" ht="23.25" customHeight="1" x14ac:dyDescent="0.2">
      <c r="A11636" s="175" t="s">
        <v>4118</v>
      </c>
      <c r="B11636" s="174" t="s">
        <v>4130</v>
      </c>
      <c r="C11636" s="171" t="s">
        <v>4129</v>
      </c>
      <c r="D11636" s="171" t="s">
        <v>4128</v>
      </c>
      <c r="E11636" s="171" t="s">
        <v>4116</v>
      </c>
      <c r="F11636" s="173" t="s">
        <v>4127</v>
      </c>
      <c r="G11636" s="144"/>
    </row>
    <row r="11637" spans="1:7" ht="37.5" customHeight="1" x14ac:dyDescent="0.2">
      <c r="A11637" s="129">
        <v>118</v>
      </c>
      <c r="B11637" s="128" t="s">
        <v>4157</v>
      </c>
      <c r="C11637" s="127" t="s">
        <v>230</v>
      </c>
      <c r="D11637" s="127">
        <v>53.71</v>
      </c>
      <c r="E11637" s="127">
        <v>2.4E-2</v>
      </c>
      <c r="F11637" s="127">
        <f>TRUNC(E11637*D11637,2)</f>
        <v>1.28</v>
      </c>
      <c r="G11637" s="144"/>
    </row>
    <row r="11638" spans="1:7" ht="36.75" customHeight="1" x14ac:dyDescent="0.2">
      <c r="A11638" s="129">
        <v>10233</v>
      </c>
      <c r="B11638" s="128" t="s">
        <v>4156</v>
      </c>
      <c r="C11638" s="127" t="s">
        <v>230</v>
      </c>
      <c r="D11638" s="127">
        <v>54.56</v>
      </c>
      <c r="E11638" s="127">
        <v>1</v>
      </c>
      <c r="F11638" s="127">
        <f>TRUNC(E11638*D11638,2)</f>
        <v>54.56</v>
      </c>
      <c r="G11638" s="144"/>
    </row>
    <row r="11639" spans="1:7" ht="12.75" customHeight="1" x14ac:dyDescent="0.2">
      <c r="A11639" s="139" t="s">
        <v>4154</v>
      </c>
      <c r="B11639" s="138" t="s">
        <v>4153</v>
      </c>
      <c r="C11639" s="137" t="s">
        <v>3290</v>
      </c>
      <c r="D11639" s="137">
        <v>0.38</v>
      </c>
      <c r="E11639" s="137">
        <v>1.31</v>
      </c>
      <c r="F11639" s="127">
        <f>TRUNC(E11639*D11639,2)</f>
        <v>0.49</v>
      </c>
      <c r="G11639" s="144"/>
    </row>
    <row r="11640" spans="1:7" ht="12.75" customHeight="1" x14ac:dyDescent="0.2">
      <c r="A11640" s="311" t="s">
        <v>4125</v>
      </c>
      <c r="B11640" s="311"/>
      <c r="C11640" s="311"/>
      <c r="D11640" s="311"/>
      <c r="E11640" s="311"/>
      <c r="F11640" s="165">
        <f>SUM(F11637:F11639)</f>
        <v>56.330000000000005</v>
      </c>
      <c r="G11640" s="144"/>
    </row>
    <row r="11641" spans="1:7" ht="12.75" customHeight="1" x14ac:dyDescent="0.2">
      <c r="G11641" s="144"/>
    </row>
    <row r="11642" spans="1:7" ht="12.75" customHeight="1" x14ac:dyDescent="0.2">
      <c r="A11642" s="312" t="s">
        <v>4124</v>
      </c>
      <c r="B11642" s="312"/>
      <c r="C11642" s="312"/>
      <c r="D11642" s="312"/>
      <c r="E11642" s="312"/>
      <c r="F11642" s="173">
        <f>F11640+G11634</f>
        <v>73.45</v>
      </c>
      <c r="G11642" s="144"/>
    </row>
    <row r="11643" spans="1:7" ht="12.75" customHeight="1" x14ac:dyDescent="0.2">
      <c r="A11643" s="312" t="s">
        <v>4742</v>
      </c>
      <c r="B11643" s="312"/>
      <c r="C11643" s="312"/>
      <c r="D11643" s="312"/>
      <c r="E11643" s="313"/>
      <c r="F11643" s="180">
        <f>TRUNC('compos apresentar'!F11642*bdi!$D$19,2)</f>
        <v>14.93</v>
      </c>
      <c r="G11643" s="144"/>
    </row>
    <row r="11644" spans="1:7" ht="12.75" customHeight="1" x14ac:dyDescent="0.2">
      <c r="A11644" s="312" t="s">
        <v>4123</v>
      </c>
      <c r="B11644" s="312"/>
      <c r="C11644" s="312"/>
      <c r="D11644" s="312"/>
      <c r="E11644" s="312"/>
      <c r="F11644" s="179">
        <f>SUM(F11642:F11643)</f>
        <v>88.38</v>
      </c>
      <c r="G11644" s="144"/>
    </row>
    <row r="11645" spans="1:7" ht="12.75" customHeight="1" x14ac:dyDescent="0.2">
      <c r="A11645" s="178"/>
      <c r="B11645" s="178"/>
      <c r="C11645" s="178"/>
      <c r="D11645" s="178"/>
      <c r="E11645" s="178"/>
      <c r="F11645" s="178"/>
      <c r="G11645" s="144"/>
    </row>
    <row r="11646" spans="1:7" x14ac:dyDescent="0.2">
      <c r="G11646" s="144"/>
    </row>
    <row r="11647" spans="1:7" ht="21" x14ac:dyDescent="0.2">
      <c r="A11647" s="191" t="s">
        <v>1744</v>
      </c>
      <c r="B11647" s="315" t="s">
        <v>4152</v>
      </c>
      <c r="C11647" s="315"/>
      <c r="D11647" s="315"/>
      <c r="E11647" s="315"/>
      <c r="F11647" s="315"/>
      <c r="G11647" s="183" t="s">
        <v>230</v>
      </c>
    </row>
    <row r="11648" spans="1:7" x14ac:dyDescent="0.2">
      <c r="G11648" s="144"/>
    </row>
    <row r="11649" spans="1:7" ht="21" x14ac:dyDescent="0.2">
      <c r="A11649" s="188" t="s">
        <v>4118</v>
      </c>
      <c r="B11649" s="187" t="s">
        <v>4117</v>
      </c>
      <c r="C11649" s="186" t="s">
        <v>4114</v>
      </c>
      <c r="D11649" s="186" t="s">
        <v>4113</v>
      </c>
      <c r="E11649" s="186" t="s">
        <v>4112</v>
      </c>
      <c r="F11649" s="190" t="s">
        <v>4116</v>
      </c>
      <c r="G11649" s="189" t="s">
        <v>4115</v>
      </c>
    </row>
    <row r="11650" spans="1:7" x14ac:dyDescent="0.2">
      <c r="A11650" s="162">
        <v>11</v>
      </c>
      <c r="B11650" s="128" t="s">
        <v>4146</v>
      </c>
      <c r="C11650" s="152">
        <v>8.56</v>
      </c>
      <c r="D11650" s="152">
        <v>18.649999999999999</v>
      </c>
      <c r="E11650" s="83">
        <v>117.99</v>
      </c>
      <c r="F11650" s="141">
        <v>0.435</v>
      </c>
      <c r="G11650" s="161">
        <f>TRUNC(F11650*D11650,2)</f>
        <v>8.11</v>
      </c>
    </row>
    <row r="11651" spans="1:7" x14ac:dyDescent="0.2">
      <c r="A11651" s="149">
        <v>8</v>
      </c>
      <c r="B11651" s="138" t="s">
        <v>4141</v>
      </c>
      <c r="C11651" s="152">
        <v>5.65</v>
      </c>
      <c r="D11651" s="152">
        <v>12.31</v>
      </c>
      <c r="E11651" s="83">
        <v>117.99</v>
      </c>
      <c r="F11651" s="153">
        <v>0.434</v>
      </c>
      <c r="G11651" s="161">
        <f>TRUNC(F11651*D11651,2)</f>
        <v>5.34</v>
      </c>
    </row>
    <row r="11652" spans="1:7" x14ac:dyDescent="0.2">
      <c r="A11652" s="333" t="s">
        <v>4138</v>
      </c>
      <c r="B11652" s="333"/>
      <c r="C11652" s="333"/>
      <c r="D11652" s="333"/>
      <c r="E11652" s="333"/>
      <c r="F11652" s="333"/>
      <c r="G11652" s="152">
        <f>SUM(G11650:G11651)</f>
        <v>13.45</v>
      </c>
    </row>
    <row r="11653" spans="1:7" x14ac:dyDescent="0.2">
      <c r="G11653" s="144"/>
    </row>
    <row r="11654" spans="1:7" ht="21" x14ac:dyDescent="0.2">
      <c r="A11654" s="188" t="s">
        <v>4118</v>
      </c>
      <c r="B11654" s="187" t="s">
        <v>4130</v>
      </c>
      <c r="C11654" s="186" t="s">
        <v>4129</v>
      </c>
      <c r="D11654" s="186" t="s">
        <v>4128</v>
      </c>
      <c r="E11654" s="186" t="s">
        <v>4116</v>
      </c>
      <c r="F11654" s="185" t="s">
        <v>4127</v>
      </c>
      <c r="G11654" s="144"/>
    </row>
    <row r="11655" spans="1:7" ht="22.5" x14ac:dyDescent="0.2">
      <c r="A11655" s="132" t="s">
        <v>3635</v>
      </c>
      <c r="B11655" s="131" t="s">
        <v>4151</v>
      </c>
      <c r="C11655" s="127" t="s">
        <v>3287</v>
      </c>
      <c r="D11655" s="141">
        <v>21.83</v>
      </c>
      <c r="E11655" s="127">
        <v>1</v>
      </c>
      <c r="F11655" s="127">
        <f>TRUNC(E11655*D11655,2)</f>
        <v>21.83</v>
      </c>
      <c r="G11655" s="144"/>
    </row>
    <row r="11656" spans="1:7" x14ac:dyDescent="0.2">
      <c r="A11656" s="311" t="s">
        <v>4125</v>
      </c>
      <c r="B11656" s="311"/>
      <c r="C11656" s="311"/>
      <c r="D11656" s="311"/>
      <c r="E11656" s="311"/>
      <c r="F11656" s="165">
        <f>F11655</f>
        <v>21.83</v>
      </c>
      <c r="G11656" s="144"/>
    </row>
    <row r="11657" spans="1:7" x14ac:dyDescent="0.2">
      <c r="G11657" s="144"/>
    </row>
    <row r="11658" spans="1:7" x14ac:dyDescent="0.2">
      <c r="A11658" s="312" t="s">
        <v>4124</v>
      </c>
      <c r="B11658" s="312"/>
      <c r="C11658" s="312"/>
      <c r="D11658" s="312"/>
      <c r="E11658" s="312"/>
      <c r="F11658" s="173">
        <f>F11656+G11652</f>
        <v>35.28</v>
      </c>
      <c r="G11658" s="144"/>
    </row>
    <row r="11659" spans="1:7" ht="12.75" customHeight="1" x14ac:dyDescent="0.2">
      <c r="A11659" s="312" t="s">
        <v>4742</v>
      </c>
      <c r="B11659" s="312"/>
      <c r="C11659" s="312"/>
      <c r="D11659" s="312"/>
      <c r="E11659" s="313"/>
      <c r="F11659" s="180">
        <f>TRUNC('compos apresentar'!F11658*bdi!$D$19,2)</f>
        <v>7.17</v>
      </c>
      <c r="G11659" s="144"/>
    </row>
    <row r="11660" spans="1:7" x14ac:dyDescent="0.2">
      <c r="A11660" s="312" t="s">
        <v>4123</v>
      </c>
      <c r="B11660" s="312"/>
      <c r="C11660" s="312"/>
      <c r="D11660" s="312"/>
      <c r="E11660" s="312"/>
      <c r="F11660" s="179">
        <f>SUM(F11658:F11659)</f>
        <v>42.45</v>
      </c>
      <c r="G11660" s="144"/>
    </row>
    <row r="11661" spans="1:7" x14ac:dyDescent="0.2">
      <c r="G11661" s="144"/>
    </row>
    <row r="11662" spans="1:7" x14ac:dyDescent="0.2">
      <c r="G11662" s="144"/>
    </row>
    <row r="11663" spans="1:7" ht="21" x14ac:dyDescent="0.2">
      <c r="A11663" s="191" t="s">
        <v>1741</v>
      </c>
      <c r="B11663" s="315" t="s">
        <v>4150</v>
      </c>
      <c r="C11663" s="315"/>
      <c r="D11663" s="315"/>
      <c r="E11663" s="315"/>
      <c r="F11663" s="315"/>
      <c r="G11663" s="183" t="s">
        <v>230</v>
      </c>
    </row>
    <row r="11664" spans="1:7" x14ac:dyDescent="0.2">
      <c r="G11664" s="144"/>
    </row>
    <row r="11665" spans="1:7" ht="21" x14ac:dyDescent="0.2">
      <c r="A11665" s="188" t="s">
        <v>4118</v>
      </c>
      <c r="B11665" s="187" t="s">
        <v>4117</v>
      </c>
      <c r="C11665" s="186" t="s">
        <v>4114</v>
      </c>
      <c r="D11665" s="186" t="s">
        <v>4113</v>
      </c>
      <c r="E11665" s="186" t="s">
        <v>4112</v>
      </c>
      <c r="F11665" s="190" t="s">
        <v>4116</v>
      </c>
      <c r="G11665" s="189" t="s">
        <v>4115</v>
      </c>
    </row>
    <row r="11666" spans="1:7" x14ac:dyDescent="0.2">
      <c r="A11666" s="162">
        <v>11</v>
      </c>
      <c r="B11666" s="128" t="s">
        <v>4146</v>
      </c>
      <c r="C11666" s="152">
        <v>8.56</v>
      </c>
      <c r="D11666" s="152">
        <v>18.649999999999999</v>
      </c>
      <c r="E11666" s="83">
        <v>117.99</v>
      </c>
      <c r="F11666" s="141">
        <v>0.435</v>
      </c>
      <c r="G11666" s="161">
        <f>TRUNC(F11666*D11666,2)</f>
        <v>8.11</v>
      </c>
    </row>
    <row r="11667" spans="1:7" x14ac:dyDescent="0.2">
      <c r="A11667" s="149">
        <v>8</v>
      </c>
      <c r="B11667" s="138" t="s">
        <v>4141</v>
      </c>
      <c r="C11667" s="152">
        <v>5.65</v>
      </c>
      <c r="D11667" s="152">
        <v>12.31</v>
      </c>
      <c r="E11667" s="83">
        <v>117.99</v>
      </c>
      <c r="F11667" s="153">
        <v>0.434</v>
      </c>
      <c r="G11667" s="161">
        <f>TRUNC(F11667*D11667,2)</f>
        <v>5.34</v>
      </c>
    </row>
    <row r="11668" spans="1:7" x14ac:dyDescent="0.2">
      <c r="A11668" s="311" t="s">
        <v>4138</v>
      </c>
      <c r="B11668" s="311"/>
      <c r="C11668" s="311"/>
      <c r="D11668" s="311"/>
      <c r="E11668" s="311"/>
      <c r="F11668" s="311"/>
      <c r="G11668" s="155">
        <f>SUM(G11666:G11667)</f>
        <v>13.45</v>
      </c>
    </row>
    <row r="11669" spans="1:7" x14ac:dyDescent="0.2">
      <c r="G11669" s="144"/>
    </row>
    <row r="11670" spans="1:7" ht="21" x14ac:dyDescent="0.2">
      <c r="A11670" s="188" t="s">
        <v>4118</v>
      </c>
      <c r="B11670" s="187" t="s">
        <v>4130</v>
      </c>
      <c r="C11670" s="186" t="s">
        <v>4129</v>
      </c>
      <c r="D11670" s="186" t="s">
        <v>4128</v>
      </c>
      <c r="E11670" s="186" t="s">
        <v>4116</v>
      </c>
      <c r="F11670" s="185" t="s">
        <v>4127</v>
      </c>
      <c r="G11670" s="144"/>
    </row>
    <row r="11671" spans="1:7" ht="22.5" x14ac:dyDescent="0.2">
      <c r="A11671" s="132" t="s">
        <v>3634</v>
      </c>
      <c r="B11671" s="131" t="s">
        <v>4149</v>
      </c>
      <c r="C11671" s="127" t="s">
        <v>3287</v>
      </c>
      <c r="D11671" s="141">
        <v>36.380000000000003</v>
      </c>
      <c r="E11671" s="127">
        <v>1</v>
      </c>
      <c r="F11671" s="127">
        <f>TRUNC(E11671*D11671,2)</f>
        <v>36.380000000000003</v>
      </c>
      <c r="G11671" s="144"/>
    </row>
    <row r="11672" spans="1:7" x14ac:dyDescent="0.2">
      <c r="A11672" s="311" t="s">
        <v>4125</v>
      </c>
      <c r="B11672" s="311"/>
      <c r="C11672" s="311"/>
      <c r="D11672" s="311"/>
      <c r="E11672" s="311"/>
      <c r="F11672" s="165">
        <f>F11671</f>
        <v>36.380000000000003</v>
      </c>
      <c r="G11672" s="144"/>
    </row>
    <row r="11673" spans="1:7" x14ac:dyDescent="0.2">
      <c r="G11673" s="144"/>
    </row>
    <row r="11674" spans="1:7" x14ac:dyDescent="0.2">
      <c r="A11674" s="312" t="s">
        <v>4124</v>
      </c>
      <c r="B11674" s="312"/>
      <c r="C11674" s="312"/>
      <c r="D11674" s="312"/>
      <c r="E11674" s="312"/>
      <c r="F11674" s="173">
        <f>F11672+G11668</f>
        <v>49.83</v>
      </c>
      <c r="G11674" s="144"/>
    </row>
    <row r="11675" spans="1:7" ht="12.75" customHeight="1" x14ac:dyDescent="0.2">
      <c r="A11675" s="312" t="s">
        <v>4742</v>
      </c>
      <c r="B11675" s="312"/>
      <c r="C11675" s="312"/>
      <c r="D11675" s="312"/>
      <c r="E11675" s="313"/>
      <c r="F11675" s="180">
        <f>TRUNC('compos apresentar'!F11674*bdi!$D$19,2)</f>
        <v>10.130000000000001</v>
      </c>
      <c r="G11675" s="144"/>
    </row>
    <row r="11676" spans="1:7" x14ac:dyDescent="0.2">
      <c r="A11676" s="312" t="s">
        <v>4123</v>
      </c>
      <c r="B11676" s="312"/>
      <c r="C11676" s="312"/>
      <c r="D11676" s="312"/>
      <c r="E11676" s="312"/>
      <c r="F11676" s="179">
        <f>SUM(F11674:F11675)</f>
        <v>59.96</v>
      </c>
      <c r="G11676" s="144"/>
    </row>
    <row r="11677" spans="1:7" x14ac:dyDescent="0.2">
      <c r="A11677" s="178"/>
      <c r="B11677" s="178"/>
      <c r="C11677" s="178"/>
      <c r="D11677" s="178"/>
      <c r="E11677" s="178"/>
      <c r="F11677" s="178"/>
      <c r="G11677" s="144"/>
    </row>
    <row r="11678" spans="1:7" x14ac:dyDescent="0.2">
      <c r="A11678" s="318" t="s">
        <v>4148</v>
      </c>
      <c r="B11678" s="319"/>
      <c r="C11678" s="319"/>
      <c r="D11678" s="319"/>
      <c r="E11678" s="319"/>
      <c r="F11678" s="320"/>
      <c r="G11678" s="183" t="s">
        <v>230</v>
      </c>
    </row>
    <row r="11679" spans="1:7" x14ac:dyDescent="0.2">
      <c r="G11679" s="144"/>
    </row>
    <row r="11680" spans="1:7" ht="21" x14ac:dyDescent="0.2">
      <c r="A11680" s="188" t="s">
        <v>4118</v>
      </c>
      <c r="B11680" s="187" t="s">
        <v>4117</v>
      </c>
      <c r="C11680" s="186" t="s">
        <v>4114</v>
      </c>
      <c r="D11680" s="186" t="s">
        <v>4113</v>
      </c>
      <c r="E11680" s="186" t="s">
        <v>4112</v>
      </c>
      <c r="F11680" s="190" t="s">
        <v>4116</v>
      </c>
      <c r="G11680" s="189" t="s">
        <v>4115</v>
      </c>
    </row>
    <row r="11681" spans="1:7" x14ac:dyDescent="0.2">
      <c r="A11681" s="162">
        <v>11</v>
      </c>
      <c r="B11681" s="128" t="s">
        <v>4146</v>
      </c>
      <c r="C11681" s="152">
        <v>8.56</v>
      </c>
      <c r="D11681" s="152">
        <v>18.649999999999999</v>
      </c>
      <c r="E11681" s="83">
        <v>117.99</v>
      </c>
      <c r="F11681" s="141">
        <v>1.901</v>
      </c>
      <c r="G11681" s="161">
        <f>TRUNC(F11681*D11681,2)</f>
        <v>35.450000000000003</v>
      </c>
    </row>
    <row r="11682" spans="1:7" x14ac:dyDescent="0.2">
      <c r="A11682" s="149">
        <v>8</v>
      </c>
      <c r="B11682" s="138" t="s">
        <v>4141</v>
      </c>
      <c r="C11682" s="152">
        <v>5.65</v>
      </c>
      <c r="D11682" s="152">
        <v>12.31</v>
      </c>
      <c r="E11682" s="83">
        <v>117.99</v>
      </c>
      <c r="F11682" s="153">
        <v>1.899</v>
      </c>
      <c r="G11682" s="161">
        <f>TRUNC(F11682*D11682,2)</f>
        <v>23.37</v>
      </c>
    </row>
    <row r="11683" spans="1:7" x14ac:dyDescent="0.2">
      <c r="A11683" s="311" t="s">
        <v>4138</v>
      </c>
      <c r="B11683" s="311"/>
      <c r="C11683" s="311"/>
      <c r="D11683" s="311"/>
      <c r="E11683" s="311"/>
      <c r="F11683" s="311"/>
      <c r="G11683" s="155">
        <f>SUM(G11681:G11682)</f>
        <v>58.820000000000007</v>
      </c>
    </row>
    <row r="11684" spans="1:7" x14ac:dyDescent="0.2">
      <c r="G11684" s="144"/>
    </row>
    <row r="11685" spans="1:7" ht="21" x14ac:dyDescent="0.2">
      <c r="A11685" s="188" t="s">
        <v>4118</v>
      </c>
      <c r="B11685" s="187" t="s">
        <v>4130</v>
      </c>
      <c r="C11685" s="186" t="s">
        <v>4129</v>
      </c>
      <c r="D11685" s="186" t="s">
        <v>4128</v>
      </c>
      <c r="E11685" s="186" t="s">
        <v>4116</v>
      </c>
      <c r="F11685" s="185" t="s">
        <v>4127</v>
      </c>
      <c r="G11685" s="144"/>
    </row>
    <row r="11686" spans="1:7" x14ac:dyDescent="0.2">
      <c r="A11686" s="132" t="s">
        <v>3602</v>
      </c>
      <c r="B11686" s="131" t="s">
        <v>4147</v>
      </c>
      <c r="C11686" s="127" t="s">
        <v>3287</v>
      </c>
      <c r="D11686" s="141">
        <v>208.65</v>
      </c>
      <c r="E11686" s="127">
        <v>1</v>
      </c>
      <c r="F11686" s="127">
        <f>TRUNC(E11686*D11686,2)</f>
        <v>208.65</v>
      </c>
      <c r="G11686" s="144"/>
    </row>
    <row r="11687" spans="1:7" x14ac:dyDescent="0.2">
      <c r="A11687" s="311" t="s">
        <v>4125</v>
      </c>
      <c r="B11687" s="311"/>
      <c r="C11687" s="311"/>
      <c r="D11687" s="311"/>
      <c r="E11687" s="311"/>
      <c r="F11687" s="165">
        <f>F11686</f>
        <v>208.65</v>
      </c>
      <c r="G11687" s="144"/>
    </row>
    <row r="11688" spans="1:7" x14ac:dyDescent="0.2">
      <c r="G11688" s="144"/>
    </row>
    <row r="11689" spans="1:7" x14ac:dyDescent="0.2">
      <c r="A11689" s="312" t="s">
        <v>4124</v>
      </c>
      <c r="B11689" s="312"/>
      <c r="C11689" s="312"/>
      <c r="D11689" s="312"/>
      <c r="E11689" s="312"/>
      <c r="F11689" s="173">
        <f>F11687+G11683</f>
        <v>267.47000000000003</v>
      </c>
      <c r="G11689" s="144"/>
    </row>
    <row r="11690" spans="1:7" ht="12.75" customHeight="1" x14ac:dyDescent="0.2">
      <c r="A11690" s="312" t="s">
        <v>4742</v>
      </c>
      <c r="B11690" s="312"/>
      <c r="C11690" s="312"/>
      <c r="D11690" s="312"/>
      <c r="E11690" s="313"/>
      <c r="F11690" s="180">
        <f>TRUNC('compos apresentar'!F11689*bdi!$D$19,2)</f>
        <v>54.4</v>
      </c>
      <c r="G11690" s="144"/>
    </row>
    <row r="11691" spans="1:7" x14ac:dyDescent="0.2">
      <c r="A11691" s="312" t="s">
        <v>4123</v>
      </c>
      <c r="B11691" s="312"/>
      <c r="C11691" s="312"/>
      <c r="D11691" s="312"/>
      <c r="E11691" s="312"/>
      <c r="F11691" s="179">
        <f>SUM(F11689:F11690)</f>
        <v>321.87</v>
      </c>
      <c r="G11691" s="144"/>
    </row>
    <row r="11692" spans="1:7" x14ac:dyDescent="0.2">
      <c r="G11692" s="144"/>
    </row>
    <row r="11693" spans="1:7" x14ac:dyDescent="0.2">
      <c r="A11693" s="315" t="s">
        <v>5259</v>
      </c>
      <c r="B11693" s="315"/>
      <c r="C11693" s="315"/>
      <c r="D11693" s="315"/>
      <c r="E11693" s="315"/>
      <c r="F11693" s="315"/>
      <c r="G11693" s="183" t="s">
        <v>230</v>
      </c>
    </row>
    <row r="11694" spans="1:7" x14ac:dyDescent="0.2">
      <c r="G11694" s="144"/>
    </row>
    <row r="11695" spans="1:7" ht="21" x14ac:dyDescent="0.2">
      <c r="A11695" s="175" t="s">
        <v>4118</v>
      </c>
      <c r="B11695" s="174" t="s">
        <v>4117</v>
      </c>
      <c r="C11695" s="171" t="s">
        <v>4114</v>
      </c>
      <c r="D11695" s="171" t="s">
        <v>4113</v>
      </c>
      <c r="E11695" s="171" t="s">
        <v>4112</v>
      </c>
      <c r="F11695" s="182" t="s">
        <v>4116</v>
      </c>
      <c r="G11695" s="181" t="s">
        <v>4115</v>
      </c>
    </row>
    <row r="11696" spans="1:7" x14ac:dyDescent="0.2">
      <c r="A11696" s="162">
        <v>11</v>
      </c>
      <c r="B11696" s="128" t="s">
        <v>4146</v>
      </c>
      <c r="C11696" s="152">
        <v>8.56</v>
      </c>
      <c r="D11696" s="152">
        <v>18.649999999999999</v>
      </c>
      <c r="E11696" s="83">
        <v>117.99</v>
      </c>
      <c r="F11696" s="130">
        <v>1.9005099999999999</v>
      </c>
      <c r="G11696" s="161">
        <f>TRUNC(F11696*D11696,2)</f>
        <v>35.44</v>
      </c>
    </row>
    <row r="11697" spans="1:7" x14ac:dyDescent="0.2">
      <c r="A11697" s="149">
        <v>8</v>
      </c>
      <c r="B11697" s="138" t="s">
        <v>4141</v>
      </c>
      <c r="C11697" s="152">
        <v>5.65</v>
      </c>
      <c r="D11697" s="152">
        <v>12.31</v>
      </c>
      <c r="E11697" s="83">
        <v>117.99</v>
      </c>
      <c r="F11697" s="133">
        <v>1.9</v>
      </c>
      <c r="G11697" s="161">
        <f>TRUNC(F11697*D11697,2)</f>
        <v>23.38</v>
      </c>
    </row>
    <row r="11698" spans="1:7" x14ac:dyDescent="0.2">
      <c r="A11698" s="311" t="s">
        <v>4138</v>
      </c>
      <c r="B11698" s="311"/>
      <c r="C11698" s="311"/>
      <c r="D11698" s="311"/>
      <c r="E11698" s="311"/>
      <c r="F11698" s="311"/>
      <c r="G11698" s="155">
        <f>SUM(G11696:G11697)</f>
        <v>58.819999999999993</v>
      </c>
    </row>
    <row r="11699" spans="1:7" x14ac:dyDescent="0.2">
      <c r="G11699" s="144"/>
    </row>
    <row r="11700" spans="1:7" ht="21" x14ac:dyDescent="0.2">
      <c r="A11700" s="175" t="s">
        <v>4118</v>
      </c>
      <c r="B11700" s="174" t="s">
        <v>4130</v>
      </c>
      <c r="C11700" s="171" t="s">
        <v>4129</v>
      </c>
      <c r="D11700" s="171" t="s">
        <v>4128</v>
      </c>
      <c r="E11700" s="171" t="s">
        <v>4116</v>
      </c>
      <c r="F11700" s="173" t="s">
        <v>4127</v>
      </c>
      <c r="G11700" s="144"/>
    </row>
    <row r="11701" spans="1:7" x14ac:dyDescent="0.2">
      <c r="A11701" s="135" t="s">
        <v>5260</v>
      </c>
      <c r="B11701" s="134" t="s">
        <v>5261</v>
      </c>
      <c r="C11701" s="133" t="s">
        <v>230</v>
      </c>
      <c r="D11701" s="133">
        <v>630.30999999999995</v>
      </c>
      <c r="E11701" s="133">
        <v>1</v>
      </c>
      <c r="F11701" s="127">
        <f>TRUNC(E11701*D11701,2)</f>
        <v>630.30999999999995</v>
      </c>
      <c r="G11701" s="144"/>
    </row>
    <row r="11702" spans="1:7" x14ac:dyDescent="0.2">
      <c r="A11702" s="311" t="s">
        <v>4125</v>
      </c>
      <c r="B11702" s="311"/>
      <c r="C11702" s="311"/>
      <c r="D11702" s="311"/>
      <c r="E11702" s="311"/>
      <c r="F11702" s="165">
        <f>SUM(F11701:F11701)</f>
        <v>630.30999999999995</v>
      </c>
      <c r="G11702" s="144"/>
    </row>
    <row r="11703" spans="1:7" x14ac:dyDescent="0.2">
      <c r="G11703" s="144"/>
    </row>
    <row r="11704" spans="1:7" x14ac:dyDescent="0.2">
      <c r="A11704" s="312" t="s">
        <v>4124</v>
      </c>
      <c r="B11704" s="312"/>
      <c r="C11704" s="312"/>
      <c r="D11704" s="312"/>
      <c r="E11704" s="312"/>
      <c r="F11704" s="173">
        <f>F11702+G11698</f>
        <v>689.12999999999988</v>
      </c>
      <c r="G11704" s="144"/>
    </row>
    <row r="11705" spans="1:7" ht="12.75" customHeight="1" x14ac:dyDescent="0.2">
      <c r="A11705" s="312" t="s">
        <v>4742</v>
      </c>
      <c r="B11705" s="312"/>
      <c r="C11705" s="312"/>
      <c r="D11705" s="312"/>
      <c r="E11705" s="313"/>
      <c r="F11705" s="180">
        <f>TRUNC('compos apresentar'!F11704*bdi!$D$19,2)</f>
        <v>140.16</v>
      </c>
      <c r="G11705" s="144"/>
    </row>
    <row r="11706" spans="1:7" x14ac:dyDescent="0.2">
      <c r="A11706" s="312" t="s">
        <v>4123</v>
      </c>
      <c r="B11706" s="312"/>
      <c r="C11706" s="312"/>
      <c r="D11706" s="312"/>
      <c r="E11706" s="312"/>
      <c r="F11706" s="179">
        <f>SUM(F11704:F11705)</f>
        <v>829.28999999999985</v>
      </c>
      <c r="G11706" s="144"/>
    </row>
    <row r="11707" spans="1:7" x14ac:dyDescent="0.2">
      <c r="A11707" s="178"/>
      <c r="B11707" s="178"/>
      <c r="C11707" s="178"/>
      <c r="D11707" s="178"/>
      <c r="E11707" s="178"/>
      <c r="F11707" s="178"/>
      <c r="G11707" s="144"/>
    </row>
    <row r="11708" spans="1:7" x14ac:dyDescent="0.2">
      <c r="A11708" s="178"/>
      <c r="B11708" s="178"/>
      <c r="C11708" s="178"/>
      <c r="D11708" s="178"/>
      <c r="E11708" s="178"/>
      <c r="F11708" s="178"/>
      <c r="G11708" s="144"/>
    </row>
    <row r="11709" spans="1:7" ht="27.75" customHeight="1" x14ac:dyDescent="0.2">
      <c r="A11709" s="315" t="s">
        <v>5262</v>
      </c>
      <c r="B11709" s="315"/>
      <c r="C11709" s="315"/>
      <c r="D11709" s="315"/>
      <c r="E11709" s="315"/>
      <c r="F11709" s="315"/>
      <c r="G11709" s="183" t="s">
        <v>230</v>
      </c>
    </row>
    <row r="11710" spans="1:7" x14ac:dyDescent="0.2">
      <c r="G11710" s="144"/>
    </row>
    <row r="11711" spans="1:7" ht="21" x14ac:dyDescent="0.2">
      <c r="A11711" s="175" t="s">
        <v>4118</v>
      </c>
      <c r="B11711" s="174" t="s">
        <v>4117</v>
      </c>
      <c r="C11711" s="171" t="s">
        <v>4114</v>
      </c>
      <c r="D11711" s="171" t="s">
        <v>4113</v>
      </c>
      <c r="E11711" s="171" t="s">
        <v>4112</v>
      </c>
      <c r="F11711" s="182" t="s">
        <v>4116</v>
      </c>
      <c r="G11711" s="181" t="s">
        <v>4115</v>
      </c>
    </row>
    <row r="11712" spans="1:7" x14ac:dyDescent="0.2">
      <c r="A11712" s="162">
        <v>11</v>
      </c>
      <c r="B11712" s="128" t="s">
        <v>4146</v>
      </c>
      <c r="C11712" s="152">
        <v>8.56</v>
      </c>
      <c r="D11712" s="152">
        <v>18.649999999999999</v>
      </c>
      <c r="E11712" s="83">
        <v>117.99</v>
      </c>
      <c r="F11712" s="130">
        <v>0.43</v>
      </c>
      <c r="G11712" s="161">
        <f>TRUNC(F11712*D11712,2)</f>
        <v>8.01</v>
      </c>
    </row>
    <row r="11713" spans="1:7" x14ac:dyDescent="0.2">
      <c r="A11713" s="149">
        <v>8</v>
      </c>
      <c r="B11713" s="138" t="s">
        <v>4141</v>
      </c>
      <c r="C11713" s="152">
        <v>5.65</v>
      </c>
      <c r="D11713" s="152">
        <v>12.31</v>
      </c>
      <c r="E11713" s="83">
        <v>117.99</v>
      </c>
      <c r="F11713" s="133">
        <v>0.42699999999999999</v>
      </c>
      <c r="G11713" s="161">
        <f>TRUNC(F11713*D11713,2)</f>
        <v>5.25</v>
      </c>
    </row>
    <row r="11714" spans="1:7" x14ac:dyDescent="0.2">
      <c r="A11714" s="311" t="s">
        <v>4138</v>
      </c>
      <c r="B11714" s="311"/>
      <c r="C11714" s="311"/>
      <c r="D11714" s="311"/>
      <c r="E11714" s="311"/>
      <c r="F11714" s="311"/>
      <c r="G11714" s="155">
        <f>SUM(G11712:G11713)</f>
        <v>13.26</v>
      </c>
    </row>
    <row r="11715" spans="1:7" x14ac:dyDescent="0.2">
      <c r="G11715" s="144"/>
    </row>
    <row r="11716" spans="1:7" ht="21" x14ac:dyDescent="0.2">
      <c r="A11716" s="175" t="s">
        <v>4118</v>
      </c>
      <c r="B11716" s="174" t="s">
        <v>4130</v>
      </c>
      <c r="C11716" s="171" t="s">
        <v>4129</v>
      </c>
      <c r="D11716" s="171" t="s">
        <v>4128</v>
      </c>
      <c r="E11716" s="171" t="s">
        <v>4116</v>
      </c>
      <c r="F11716" s="173" t="s">
        <v>4127</v>
      </c>
      <c r="G11716" s="144"/>
    </row>
    <row r="11717" spans="1:7" ht="22.5" x14ac:dyDescent="0.2">
      <c r="A11717" s="135">
        <v>10420</v>
      </c>
      <c r="B11717" s="134" t="s">
        <v>5263</v>
      </c>
      <c r="C11717" s="133" t="s">
        <v>230</v>
      </c>
      <c r="D11717" s="133">
        <v>247.48</v>
      </c>
      <c r="E11717" s="133">
        <v>1</v>
      </c>
      <c r="F11717" s="127">
        <f>TRUNC(E11717*D11717,2)</f>
        <v>247.48</v>
      </c>
      <c r="G11717" s="144"/>
    </row>
    <row r="11718" spans="1:7" x14ac:dyDescent="0.2">
      <c r="A11718" s="311" t="s">
        <v>4125</v>
      </c>
      <c r="B11718" s="311"/>
      <c r="C11718" s="311"/>
      <c r="D11718" s="311"/>
      <c r="E11718" s="311"/>
      <c r="F11718" s="165">
        <f>SUM(F11717:F11717)</f>
        <v>247.48</v>
      </c>
      <c r="G11718" s="144"/>
    </row>
    <row r="11719" spans="1:7" x14ac:dyDescent="0.2">
      <c r="G11719" s="144"/>
    </row>
    <row r="11720" spans="1:7" x14ac:dyDescent="0.2">
      <c r="A11720" s="312" t="s">
        <v>4124</v>
      </c>
      <c r="B11720" s="312"/>
      <c r="C11720" s="312"/>
      <c r="D11720" s="312"/>
      <c r="E11720" s="312"/>
      <c r="F11720" s="173">
        <f>F11718+G11714</f>
        <v>260.74</v>
      </c>
      <c r="G11720" s="144"/>
    </row>
    <row r="11721" spans="1:7" x14ac:dyDescent="0.2">
      <c r="A11721" s="312" t="s">
        <v>4742</v>
      </c>
      <c r="B11721" s="312"/>
      <c r="C11721" s="312"/>
      <c r="D11721" s="312"/>
      <c r="E11721" s="313"/>
      <c r="F11721" s="180">
        <f>TRUNC('compos apresentar'!F11720*bdi!$D$19,2)</f>
        <v>53.03</v>
      </c>
      <c r="G11721" s="144"/>
    </row>
    <row r="11722" spans="1:7" x14ac:dyDescent="0.2">
      <c r="A11722" s="312" t="s">
        <v>4123</v>
      </c>
      <c r="B11722" s="312"/>
      <c r="C11722" s="312"/>
      <c r="D11722" s="312"/>
      <c r="E11722" s="312"/>
      <c r="F11722" s="179">
        <f>SUM(F11720:F11721)</f>
        <v>313.77</v>
      </c>
      <c r="G11722" s="144"/>
    </row>
    <row r="11723" spans="1:7" x14ac:dyDescent="0.2">
      <c r="A11723" s="178"/>
      <c r="B11723" s="178"/>
      <c r="C11723" s="178"/>
      <c r="D11723" s="178"/>
      <c r="E11723" s="178"/>
      <c r="F11723" s="178"/>
      <c r="G11723" s="144"/>
    </row>
    <row r="11724" spans="1:7" ht="26.25" customHeight="1" x14ac:dyDescent="0.2">
      <c r="A11724" s="315" t="s">
        <v>5264</v>
      </c>
      <c r="B11724" s="315"/>
      <c r="C11724" s="315"/>
      <c r="D11724" s="315"/>
      <c r="E11724" s="315"/>
      <c r="F11724" s="315"/>
      <c r="G11724" s="183" t="s">
        <v>230</v>
      </c>
    </row>
    <row r="11725" spans="1:7" x14ac:dyDescent="0.2">
      <c r="G11725" s="144"/>
    </row>
    <row r="11726" spans="1:7" ht="21" x14ac:dyDescent="0.2">
      <c r="A11726" s="175" t="s">
        <v>4118</v>
      </c>
      <c r="B11726" s="174" t="s">
        <v>4117</v>
      </c>
      <c r="C11726" s="171" t="s">
        <v>4114</v>
      </c>
      <c r="D11726" s="171" t="s">
        <v>4113</v>
      </c>
      <c r="E11726" s="171" t="s">
        <v>4112</v>
      </c>
      <c r="F11726" s="182" t="s">
        <v>4116</v>
      </c>
      <c r="G11726" s="181" t="s">
        <v>4115</v>
      </c>
    </row>
    <row r="11727" spans="1:7" x14ac:dyDescent="0.2">
      <c r="A11727" s="162">
        <v>11</v>
      </c>
      <c r="B11727" s="128" t="s">
        <v>4146</v>
      </c>
      <c r="C11727" s="152">
        <v>8.56</v>
      </c>
      <c r="D11727" s="152">
        <v>18.649999999999999</v>
      </c>
      <c r="E11727" s="83">
        <v>117.99</v>
      </c>
      <c r="F11727" s="130">
        <v>0.90500000000000003</v>
      </c>
      <c r="G11727" s="161">
        <f>TRUNC(F11727*D11727,2)</f>
        <v>16.87</v>
      </c>
    </row>
    <row r="11728" spans="1:7" x14ac:dyDescent="0.2">
      <c r="A11728" s="149">
        <v>8</v>
      </c>
      <c r="B11728" s="138" t="s">
        <v>4141</v>
      </c>
      <c r="C11728" s="152">
        <v>5.65</v>
      </c>
      <c r="D11728" s="152">
        <v>12.31</v>
      </c>
      <c r="E11728" s="83">
        <v>117.99</v>
      </c>
      <c r="F11728" s="133">
        <v>0.90200000000000002</v>
      </c>
      <c r="G11728" s="161">
        <f>TRUNC(F11728*D11728,2)</f>
        <v>11.1</v>
      </c>
    </row>
    <row r="11729" spans="1:7" x14ac:dyDescent="0.2">
      <c r="A11729" s="311" t="s">
        <v>4138</v>
      </c>
      <c r="B11729" s="311"/>
      <c r="C11729" s="311"/>
      <c r="D11729" s="311"/>
      <c r="E11729" s="311"/>
      <c r="F11729" s="311"/>
      <c r="G11729" s="155">
        <f>SUM(G11727:G11728)</f>
        <v>27.97</v>
      </c>
    </row>
    <row r="11730" spans="1:7" x14ac:dyDescent="0.2">
      <c r="G11730" s="144"/>
    </row>
    <row r="11731" spans="1:7" ht="21" x14ac:dyDescent="0.2">
      <c r="A11731" s="175" t="s">
        <v>4118</v>
      </c>
      <c r="B11731" s="174" t="s">
        <v>4130</v>
      </c>
      <c r="C11731" s="171" t="s">
        <v>4129</v>
      </c>
      <c r="D11731" s="171" t="s">
        <v>4128</v>
      </c>
      <c r="E11731" s="171" t="s">
        <v>4116</v>
      </c>
      <c r="F11731" s="173" t="s">
        <v>4127</v>
      </c>
      <c r="G11731" s="144"/>
    </row>
    <row r="11732" spans="1:7" ht="33.75" x14ac:dyDescent="0.2">
      <c r="A11732" s="135">
        <v>36520</v>
      </c>
      <c r="B11732" s="134" t="s">
        <v>4068</v>
      </c>
      <c r="C11732" s="133" t="s">
        <v>230</v>
      </c>
      <c r="D11732" s="133">
        <v>647.88</v>
      </c>
      <c r="E11732" s="133">
        <v>1</v>
      </c>
      <c r="F11732" s="127">
        <f>TRUNC(E11732*D11732,2)</f>
        <v>647.88</v>
      </c>
      <c r="G11732" s="144"/>
    </row>
    <row r="11733" spans="1:7" x14ac:dyDescent="0.2">
      <c r="A11733" s="311" t="s">
        <v>4125</v>
      </c>
      <c r="B11733" s="311"/>
      <c r="C11733" s="311"/>
      <c r="D11733" s="311"/>
      <c r="E11733" s="311"/>
      <c r="F11733" s="165">
        <f>SUM(F11732:F11732)</f>
        <v>647.88</v>
      </c>
      <c r="G11733" s="144"/>
    </row>
    <row r="11734" spans="1:7" x14ac:dyDescent="0.2">
      <c r="G11734" s="144"/>
    </row>
    <row r="11735" spans="1:7" x14ac:dyDescent="0.2">
      <c r="A11735" s="312" t="s">
        <v>4124</v>
      </c>
      <c r="B11735" s="312"/>
      <c r="C11735" s="312"/>
      <c r="D11735" s="312"/>
      <c r="E11735" s="312"/>
      <c r="F11735" s="173">
        <f>F11733+G11729</f>
        <v>675.85</v>
      </c>
      <c r="G11735" s="144"/>
    </row>
    <row r="11736" spans="1:7" x14ac:dyDescent="0.2">
      <c r="A11736" s="312" t="s">
        <v>4742</v>
      </c>
      <c r="B11736" s="312"/>
      <c r="C11736" s="312"/>
      <c r="D11736" s="312"/>
      <c r="E11736" s="313"/>
      <c r="F11736" s="180">
        <f>TRUNC('compos apresentar'!F11735*bdi!$D$19,2)</f>
        <v>137.46</v>
      </c>
      <c r="G11736" s="144"/>
    </row>
    <row r="11737" spans="1:7" ht="12.75" customHeight="1" x14ac:dyDescent="0.2">
      <c r="A11737" s="312" t="s">
        <v>4123</v>
      </c>
      <c r="B11737" s="312"/>
      <c r="C11737" s="312"/>
      <c r="D11737" s="312"/>
      <c r="E11737" s="312"/>
      <c r="F11737" s="179">
        <f>SUM(F11735:F11736)</f>
        <v>813.31000000000006</v>
      </c>
      <c r="G11737" s="144"/>
    </row>
    <row r="11738" spans="1:7" x14ac:dyDescent="0.2">
      <c r="G11738" s="144"/>
    </row>
    <row r="11739" spans="1:7" ht="21" x14ac:dyDescent="0.2">
      <c r="A11739" s="314" t="s">
        <v>4145</v>
      </c>
      <c r="B11739" s="314"/>
      <c r="C11739" s="314"/>
      <c r="D11739" s="314"/>
      <c r="E11739" s="314"/>
      <c r="F11739" s="314"/>
      <c r="G11739" s="175" t="s">
        <v>4144</v>
      </c>
    </row>
    <row r="11740" spans="1:7" x14ac:dyDescent="0.2">
      <c r="G11740" s="144"/>
    </row>
    <row r="11741" spans="1:7" ht="21" x14ac:dyDescent="0.2">
      <c r="A11741" s="175" t="s">
        <v>4118</v>
      </c>
      <c r="B11741" s="174" t="s">
        <v>4117</v>
      </c>
      <c r="C11741" s="171" t="s">
        <v>4114</v>
      </c>
      <c r="D11741" s="171" t="s">
        <v>4113</v>
      </c>
      <c r="E11741" s="171" t="s">
        <v>4112</v>
      </c>
      <c r="F11741" s="182" t="s">
        <v>4116</v>
      </c>
      <c r="G11741" s="181" t="s">
        <v>4115</v>
      </c>
    </row>
    <row r="11742" spans="1:7" x14ac:dyDescent="0.2">
      <c r="A11742" s="162">
        <v>10</v>
      </c>
      <c r="B11742" s="128" t="s">
        <v>4143</v>
      </c>
      <c r="C11742" s="148">
        <v>8.56</v>
      </c>
      <c r="D11742" s="148">
        <v>18.649999999999999</v>
      </c>
      <c r="E11742" s="83">
        <v>117.99</v>
      </c>
      <c r="F11742" s="127">
        <v>5.98</v>
      </c>
      <c r="G11742" s="161">
        <f t="shared" ref="G11742:G11747" si="101">TRUNC(F11742*D11742,2)</f>
        <v>111.52</v>
      </c>
    </row>
    <row r="11743" spans="1:7" x14ac:dyDescent="0.2">
      <c r="A11743" s="149">
        <v>6</v>
      </c>
      <c r="B11743" s="138" t="s">
        <v>4142</v>
      </c>
      <c r="C11743" s="152">
        <v>8.56</v>
      </c>
      <c r="D11743" s="152">
        <v>18.649999999999999</v>
      </c>
      <c r="E11743" s="83">
        <v>117.99</v>
      </c>
      <c r="F11743" s="137">
        <v>10.455</v>
      </c>
      <c r="G11743" s="161">
        <f t="shared" si="101"/>
        <v>194.98</v>
      </c>
    </row>
    <row r="11744" spans="1:7" x14ac:dyDescent="0.2">
      <c r="A11744" s="149">
        <v>8</v>
      </c>
      <c r="B11744" s="138" t="s">
        <v>4141</v>
      </c>
      <c r="C11744" s="152">
        <v>5.65</v>
      </c>
      <c r="D11744" s="152">
        <v>12.31</v>
      </c>
      <c r="E11744" s="83">
        <v>117.99</v>
      </c>
      <c r="F11744" s="137">
        <v>16.814</v>
      </c>
      <c r="G11744" s="161">
        <f t="shared" si="101"/>
        <v>206.98</v>
      </c>
    </row>
    <row r="11745" spans="1:7" x14ac:dyDescent="0.2">
      <c r="A11745" s="149">
        <v>5</v>
      </c>
      <c r="B11745" s="138" t="s">
        <v>4140</v>
      </c>
      <c r="C11745" s="148">
        <v>5.12</v>
      </c>
      <c r="D11745" s="148">
        <v>11.16</v>
      </c>
      <c r="E11745" s="83">
        <v>117.99</v>
      </c>
      <c r="F11745" s="137">
        <v>5.81</v>
      </c>
      <c r="G11745" s="161">
        <f t="shared" si="101"/>
        <v>64.83</v>
      </c>
    </row>
    <row r="11746" spans="1:7" x14ac:dyDescent="0.2">
      <c r="A11746" s="149">
        <v>32</v>
      </c>
      <c r="B11746" s="138" t="s">
        <v>3807</v>
      </c>
      <c r="C11746" s="148">
        <v>6.14</v>
      </c>
      <c r="D11746" s="148">
        <v>13.38</v>
      </c>
      <c r="E11746" s="83">
        <v>117.99</v>
      </c>
      <c r="F11746" s="137">
        <v>0.65</v>
      </c>
      <c r="G11746" s="161">
        <f t="shared" si="101"/>
        <v>8.69</v>
      </c>
    </row>
    <row r="11747" spans="1:7" x14ac:dyDescent="0.2">
      <c r="A11747" s="149">
        <v>25</v>
      </c>
      <c r="B11747" s="138" t="s">
        <v>4139</v>
      </c>
      <c r="C11747" s="148">
        <v>8.69</v>
      </c>
      <c r="D11747" s="148">
        <v>18.940000000000001</v>
      </c>
      <c r="E11747" s="83">
        <v>117.99</v>
      </c>
      <c r="F11747" s="137">
        <v>1.94</v>
      </c>
      <c r="G11747" s="161">
        <f t="shared" si="101"/>
        <v>36.74</v>
      </c>
    </row>
    <row r="11748" spans="1:7" ht="12.75" customHeight="1" x14ac:dyDescent="0.2">
      <c r="A11748" s="311" t="s">
        <v>4138</v>
      </c>
      <c r="B11748" s="311"/>
      <c r="C11748" s="311"/>
      <c r="D11748" s="311"/>
      <c r="E11748" s="311"/>
      <c r="F11748" s="311"/>
      <c r="G11748" s="155">
        <f>SUM(G11742:G11747)</f>
        <v>623.74000000000012</v>
      </c>
    </row>
    <row r="11749" spans="1:7" x14ac:dyDescent="0.2">
      <c r="G11749" s="144"/>
    </row>
    <row r="11750" spans="1:7" ht="21" x14ac:dyDescent="0.2">
      <c r="A11750" s="175" t="s">
        <v>4118</v>
      </c>
      <c r="B11750" s="174" t="s">
        <v>4130</v>
      </c>
      <c r="C11750" s="171" t="s">
        <v>4129</v>
      </c>
      <c r="D11750" s="171" t="s">
        <v>4128</v>
      </c>
      <c r="E11750" s="171" t="s">
        <v>4116</v>
      </c>
      <c r="F11750" s="173" t="s">
        <v>4127</v>
      </c>
      <c r="G11750" s="144"/>
    </row>
    <row r="11751" spans="1:7" x14ac:dyDescent="0.2">
      <c r="A11751" s="129">
        <v>2804</v>
      </c>
      <c r="B11751" s="128" t="s">
        <v>3306</v>
      </c>
      <c r="C11751" s="127" t="s">
        <v>3285</v>
      </c>
      <c r="D11751" s="127">
        <v>145.30000000000001</v>
      </c>
      <c r="E11751" s="127">
        <v>0.81</v>
      </c>
      <c r="F11751" s="127">
        <f t="shared" ref="F11751:F11760" si="102">TRUNC(E11751*D11751,2)</f>
        <v>117.69</v>
      </c>
      <c r="G11751" s="144"/>
    </row>
    <row r="11752" spans="1:7" x14ac:dyDescent="0.2">
      <c r="A11752" s="139">
        <v>102</v>
      </c>
      <c r="B11752" s="138" t="s">
        <v>4137</v>
      </c>
      <c r="C11752" s="137" t="s">
        <v>3292</v>
      </c>
      <c r="D11752" s="137">
        <v>21.18</v>
      </c>
      <c r="E11752" s="137">
        <v>2.5</v>
      </c>
      <c r="F11752" s="127">
        <f t="shared" si="102"/>
        <v>52.95</v>
      </c>
      <c r="G11752" s="144"/>
    </row>
    <row r="11753" spans="1:7" x14ac:dyDescent="0.2">
      <c r="A11753" s="139">
        <v>2437</v>
      </c>
      <c r="B11753" s="138" t="s">
        <v>4107</v>
      </c>
      <c r="C11753" s="137" t="s">
        <v>3292</v>
      </c>
      <c r="D11753" s="127">
        <v>7</v>
      </c>
      <c r="E11753" s="137">
        <v>121</v>
      </c>
      <c r="F11753" s="127">
        <f t="shared" si="102"/>
        <v>847</v>
      </c>
      <c r="G11753" s="144"/>
    </row>
    <row r="11754" spans="1:7" x14ac:dyDescent="0.2">
      <c r="A11754" s="139">
        <v>2426</v>
      </c>
      <c r="B11754" s="138" t="s">
        <v>4087</v>
      </c>
      <c r="C11754" s="137" t="s">
        <v>3292</v>
      </c>
      <c r="D11754" s="137">
        <v>17.829999999999998</v>
      </c>
      <c r="E11754" s="137">
        <v>0.49</v>
      </c>
      <c r="F11754" s="127">
        <f t="shared" si="102"/>
        <v>8.73</v>
      </c>
      <c r="G11754" s="144"/>
    </row>
    <row r="11755" spans="1:7" x14ac:dyDescent="0.2">
      <c r="A11755" s="139">
        <v>2448</v>
      </c>
      <c r="B11755" s="138" t="s">
        <v>4136</v>
      </c>
      <c r="C11755" s="137" t="s">
        <v>3292</v>
      </c>
      <c r="D11755" s="127">
        <v>9.5299999999999994</v>
      </c>
      <c r="E11755" s="137">
        <v>25.813700000000001</v>
      </c>
      <c r="F11755" s="127">
        <f t="shared" si="102"/>
        <v>246</v>
      </c>
      <c r="G11755" s="144"/>
    </row>
    <row r="11756" spans="1:7" x14ac:dyDescent="0.2">
      <c r="A11756" s="139">
        <v>2386</v>
      </c>
      <c r="B11756" s="138" t="s">
        <v>4135</v>
      </c>
      <c r="C11756" s="137" t="s">
        <v>3285</v>
      </c>
      <c r="D11756" s="137">
        <v>114.18</v>
      </c>
      <c r="E11756" s="137">
        <v>0.214</v>
      </c>
      <c r="F11756" s="127">
        <f t="shared" si="102"/>
        <v>24.43</v>
      </c>
      <c r="G11756" s="144"/>
    </row>
    <row r="11757" spans="1:7" x14ac:dyDescent="0.2">
      <c r="A11757" s="139">
        <v>2497</v>
      </c>
      <c r="B11757" s="138" t="s">
        <v>4059</v>
      </c>
      <c r="C11757" s="137" t="s">
        <v>3285</v>
      </c>
      <c r="D11757" s="137">
        <v>112.24</v>
      </c>
      <c r="E11757" s="137">
        <v>0.6371</v>
      </c>
      <c r="F11757" s="127">
        <f t="shared" si="102"/>
        <v>71.5</v>
      </c>
      <c r="G11757" s="144"/>
    </row>
    <row r="11758" spans="1:7" x14ac:dyDescent="0.2">
      <c r="A11758" s="139">
        <v>1215</v>
      </c>
      <c r="B11758" s="138" t="s">
        <v>4134</v>
      </c>
      <c r="C11758" s="137" t="s">
        <v>3292</v>
      </c>
      <c r="D11758" s="137">
        <v>0.54</v>
      </c>
      <c r="E11758" s="137">
        <v>320</v>
      </c>
      <c r="F11758" s="127">
        <f t="shared" si="102"/>
        <v>172.8</v>
      </c>
      <c r="G11758" s="144"/>
    </row>
    <row r="11759" spans="1:7" x14ac:dyDescent="0.2">
      <c r="A11759" s="139">
        <v>2023</v>
      </c>
      <c r="B11759" s="138" t="s">
        <v>4133</v>
      </c>
      <c r="C11759" s="137" t="s">
        <v>3290</v>
      </c>
      <c r="D11759" s="137">
        <v>12.28</v>
      </c>
      <c r="E11759" s="137">
        <v>21.545999999999999</v>
      </c>
      <c r="F11759" s="127">
        <f t="shared" si="102"/>
        <v>264.58</v>
      </c>
      <c r="G11759" s="144"/>
    </row>
    <row r="11760" spans="1:7" x14ac:dyDescent="0.2">
      <c r="A11760" s="139">
        <v>1861</v>
      </c>
      <c r="B11760" s="138" t="s">
        <v>3317</v>
      </c>
      <c r="C11760" s="137" t="s">
        <v>3292</v>
      </c>
      <c r="D11760" s="137">
        <v>21.09</v>
      </c>
      <c r="E11760" s="137">
        <v>1.1140000000000001</v>
      </c>
      <c r="F11760" s="127">
        <f t="shared" si="102"/>
        <v>23.49</v>
      </c>
      <c r="G11760" s="144"/>
    </row>
    <row r="11761" spans="1:7" x14ac:dyDescent="0.2">
      <c r="A11761" s="311" t="s">
        <v>4125</v>
      </c>
      <c r="B11761" s="311"/>
      <c r="C11761" s="311"/>
      <c r="D11761" s="311"/>
      <c r="E11761" s="311"/>
      <c r="F11761" s="165">
        <f>SUM(F11751:F11760)</f>
        <v>1829.1699999999998</v>
      </c>
      <c r="G11761" s="144"/>
    </row>
    <row r="11762" spans="1:7" x14ac:dyDescent="0.2">
      <c r="G11762" s="144"/>
    </row>
    <row r="11763" spans="1:7" x14ac:dyDescent="0.2">
      <c r="A11763" s="312" t="s">
        <v>4124</v>
      </c>
      <c r="B11763" s="312"/>
      <c r="C11763" s="312"/>
      <c r="D11763" s="312"/>
      <c r="E11763" s="312"/>
      <c r="F11763" s="173">
        <f>F11761+G11748</f>
        <v>2452.91</v>
      </c>
      <c r="G11763" s="144"/>
    </row>
    <row r="11764" spans="1:7" ht="12.75" customHeight="1" x14ac:dyDescent="0.2">
      <c r="A11764" s="312" t="s">
        <v>4742</v>
      </c>
      <c r="B11764" s="312"/>
      <c r="C11764" s="312"/>
      <c r="D11764" s="312"/>
      <c r="E11764" s="313"/>
      <c r="F11764" s="180">
        <f>TRUNC('compos apresentar'!F11763*bdi!$D$19,2)</f>
        <v>498.92</v>
      </c>
      <c r="G11764" s="144"/>
    </row>
    <row r="11765" spans="1:7" x14ac:dyDescent="0.2">
      <c r="A11765" s="312" t="s">
        <v>4123</v>
      </c>
      <c r="B11765" s="312"/>
      <c r="C11765" s="312"/>
      <c r="D11765" s="312"/>
      <c r="E11765" s="312"/>
      <c r="F11765" s="179">
        <f>SUM(F11763:F11764)</f>
        <v>2951.83</v>
      </c>
      <c r="G11765" s="144"/>
    </row>
    <row r="11766" spans="1:7" x14ac:dyDescent="0.2">
      <c r="A11766" s="178"/>
      <c r="B11766" s="178"/>
      <c r="C11766" s="178"/>
      <c r="D11766" s="178"/>
      <c r="E11766" s="178"/>
      <c r="F11766" s="178"/>
      <c r="G11766" s="144"/>
    </row>
    <row r="11767" spans="1:7" ht="24" customHeight="1" x14ac:dyDescent="0.2">
      <c r="A11767" s="314" t="s">
        <v>5265</v>
      </c>
      <c r="B11767" s="314"/>
      <c r="C11767" s="314"/>
      <c r="D11767" s="314"/>
      <c r="E11767" s="314"/>
      <c r="F11767" s="314"/>
      <c r="G11767" s="175" t="s">
        <v>4131</v>
      </c>
    </row>
    <row r="11768" spans="1:7" x14ac:dyDescent="0.2">
      <c r="G11768" s="144"/>
    </row>
    <row r="11769" spans="1:7" ht="21" x14ac:dyDescent="0.2">
      <c r="A11769" s="175" t="s">
        <v>4118</v>
      </c>
      <c r="B11769" s="174" t="s">
        <v>4130</v>
      </c>
      <c r="C11769" s="171" t="s">
        <v>4129</v>
      </c>
      <c r="D11769" s="171" t="s">
        <v>4128</v>
      </c>
      <c r="E11769" s="171" t="s">
        <v>4116</v>
      </c>
      <c r="F11769" s="173" t="s">
        <v>4127</v>
      </c>
      <c r="G11769" s="144"/>
    </row>
    <row r="11770" spans="1:7" x14ac:dyDescent="0.2">
      <c r="A11770" s="129">
        <v>2135</v>
      </c>
      <c r="B11770" s="128" t="s">
        <v>5266</v>
      </c>
      <c r="C11770" s="127" t="s">
        <v>3294</v>
      </c>
      <c r="D11770" s="127">
        <v>173.05</v>
      </c>
      <c r="E11770" s="127" t="s">
        <v>3616</v>
      </c>
      <c r="F11770" s="127">
        <f>TRUNC(E11770*D11770,2)</f>
        <v>173.05</v>
      </c>
      <c r="G11770" s="144"/>
    </row>
    <row r="11771" spans="1:7" x14ac:dyDescent="0.2">
      <c r="A11771" s="311" t="s">
        <v>4125</v>
      </c>
      <c r="B11771" s="311"/>
      <c r="C11771" s="311"/>
      <c r="D11771" s="311"/>
      <c r="E11771" s="311"/>
      <c r="F11771" s="165">
        <f>F11770</f>
        <v>173.05</v>
      </c>
      <c r="G11771" s="144"/>
    </row>
    <row r="11772" spans="1:7" x14ac:dyDescent="0.2">
      <c r="G11772" s="144"/>
    </row>
    <row r="11773" spans="1:7" x14ac:dyDescent="0.2">
      <c r="A11773" s="312" t="s">
        <v>4124</v>
      </c>
      <c r="B11773" s="312"/>
      <c r="C11773" s="312"/>
      <c r="D11773" s="312"/>
      <c r="E11773" s="312"/>
      <c r="F11773" s="173">
        <f>F11771</f>
        <v>173.05</v>
      </c>
      <c r="G11773" s="144"/>
    </row>
    <row r="11774" spans="1:7" ht="12.75" customHeight="1" x14ac:dyDescent="0.2">
      <c r="A11774" s="312" t="s">
        <v>4742</v>
      </c>
      <c r="B11774" s="312"/>
      <c r="C11774" s="312"/>
      <c r="D11774" s="312"/>
      <c r="E11774" s="313"/>
      <c r="F11774" s="180">
        <f>TRUNC('compos apresentar'!F11773*bdi!$D$19,2)</f>
        <v>35.19</v>
      </c>
      <c r="G11774" s="144"/>
    </row>
    <row r="11775" spans="1:7" x14ac:dyDescent="0.2">
      <c r="A11775" s="312" t="s">
        <v>4123</v>
      </c>
      <c r="B11775" s="312"/>
      <c r="C11775" s="312"/>
      <c r="D11775" s="312"/>
      <c r="E11775" s="312"/>
      <c r="F11775" s="179">
        <f>SUM(F11773:F11774)</f>
        <v>208.24</v>
      </c>
      <c r="G11775" s="144"/>
    </row>
    <row r="11776" spans="1:7" x14ac:dyDescent="0.2">
      <c r="A11776" s="178"/>
      <c r="B11776" s="178"/>
      <c r="C11776" s="178"/>
      <c r="D11776" s="178"/>
      <c r="E11776" s="178"/>
      <c r="F11776" s="178"/>
      <c r="G11776" s="144"/>
    </row>
    <row r="11777" spans="1:7" ht="21" x14ac:dyDescent="0.2">
      <c r="A11777" s="314" t="s">
        <v>4132</v>
      </c>
      <c r="B11777" s="314"/>
      <c r="C11777" s="314"/>
      <c r="D11777" s="314"/>
      <c r="E11777" s="314"/>
      <c r="F11777" s="314"/>
      <c r="G11777" s="175" t="s">
        <v>4131</v>
      </c>
    </row>
    <row r="11778" spans="1:7" x14ac:dyDescent="0.2">
      <c r="G11778" s="144"/>
    </row>
    <row r="11779" spans="1:7" ht="21" x14ac:dyDescent="0.2">
      <c r="A11779" s="200" t="s">
        <v>4118</v>
      </c>
      <c r="B11779" s="233" t="s">
        <v>4130</v>
      </c>
      <c r="C11779" s="171" t="s">
        <v>4129</v>
      </c>
      <c r="D11779" s="171" t="s">
        <v>4128</v>
      </c>
      <c r="E11779" s="171" t="s">
        <v>4116</v>
      </c>
      <c r="F11779" s="173" t="s">
        <v>4127</v>
      </c>
      <c r="G11779" s="144"/>
    </row>
    <row r="11780" spans="1:7" x14ac:dyDescent="0.2">
      <c r="A11780" s="234">
        <v>2138</v>
      </c>
      <c r="B11780" s="234" t="s">
        <v>4126</v>
      </c>
      <c r="C11780" s="232" t="s">
        <v>3294</v>
      </c>
      <c r="D11780" s="127">
        <v>160.56</v>
      </c>
      <c r="E11780" s="127">
        <v>0.99119999999999997</v>
      </c>
      <c r="F11780" s="127">
        <f>TRUNC(E11780*D11780,2)</f>
        <v>159.13999999999999</v>
      </c>
      <c r="G11780" s="144"/>
    </row>
    <row r="11781" spans="1:7" x14ac:dyDescent="0.2">
      <c r="A11781" s="311" t="s">
        <v>4125</v>
      </c>
      <c r="B11781" s="311"/>
      <c r="C11781" s="311"/>
      <c r="D11781" s="311"/>
      <c r="E11781" s="311"/>
      <c r="F11781" s="165">
        <f>F11780</f>
        <v>159.13999999999999</v>
      </c>
      <c r="G11781" s="144"/>
    </row>
    <row r="11782" spans="1:7" x14ac:dyDescent="0.2">
      <c r="G11782" s="144"/>
    </row>
    <row r="11783" spans="1:7" x14ac:dyDescent="0.2">
      <c r="A11783" s="312" t="s">
        <v>4124</v>
      </c>
      <c r="B11783" s="312"/>
      <c r="C11783" s="312"/>
      <c r="D11783" s="312"/>
      <c r="E11783" s="312"/>
      <c r="F11783" s="173">
        <f>F11781</f>
        <v>159.13999999999999</v>
      </c>
      <c r="G11783" s="144"/>
    </row>
    <row r="11784" spans="1:7" ht="12.75" customHeight="1" x14ac:dyDescent="0.2">
      <c r="A11784" s="312" t="s">
        <v>4742</v>
      </c>
      <c r="B11784" s="312"/>
      <c r="C11784" s="312"/>
      <c r="D11784" s="312"/>
      <c r="E11784" s="313"/>
      <c r="F11784" s="180">
        <f>TRUNC('compos apresentar'!F11783*bdi!$D$19,2)</f>
        <v>32.36</v>
      </c>
      <c r="G11784" s="144"/>
    </row>
    <row r="11785" spans="1:7" x14ac:dyDescent="0.2">
      <c r="A11785" s="312" t="s">
        <v>4123</v>
      </c>
      <c r="B11785" s="312"/>
      <c r="C11785" s="312"/>
      <c r="D11785" s="312"/>
      <c r="E11785" s="312"/>
      <c r="F11785" s="179">
        <f>SUM(F11783:F11784)</f>
        <v>191.5</v>
      </c>
      <c r="G11785" s="144"/>
    </row>
    <row r="11786" spans="1:7" x14ac:dyDescent="0.2">
      <c r="A11786" s="178"/>
      <c r="B11786" s="178"/>
      <c r="C11786" s="178"/>
      <c r="D11786" s="178"/>
      <c r="E11786" s="178"/>
      <c r="F11786" s="178"/>
      <c r="G11786" s="144"/>
    </row>
  </sheetData>
  <autoFilter ref="A16:G11786" xr:uid="{A938B778-C0EB-4941-8C0E-B26FDEFB0E06}"/>
  <mergeCells count="4097">
    <mergeCell ref="A6158:F6158"/>
    <mergeCell ref="A6162:E6162"/>
    <mergeCell ref="A6164:E6164"/>
    <mergeCell ref="A6230:E6230"/>
    <mergeCell ref="A5939:E5939"/>
    <mergeCell ref="A5940:E5940"/>
    <mergeCell ref="A5846:E5846"/>
    <mergeCell ref="A5881:F5881"/>
    <mergeCell ref="A5886:F5886"/>
    <mergeCell ref="A5890:E5890"/>
    <mergeCell ref="A5892:E5892"/>
    <mergeCell ref="A5893:E5893"/>
    <mergeCell ref="A5894:E5894"/>
    <mergeCell ref="A5912:F5912"/>
    <mergeCell ref="A5917:F5917"/>
    <mergeCell ref="A5921:E5921"/>
    <mergeCell ref="A5923:E5923"/>
    <mergeCell ref="A5924:E5924"/>
    <mergeCell ref="A5925:E5925"/>
    <mergeCell ref="A5927:F5927"/>
    <mergeCell ref="A5932:F5932"/>
    <mergeCell ref="A5936:E5936"/>
    <mergeCell ref="A5938:E5938"/>
    <mergeCell ref="A5642:F5642"/>
    <mergeCell ref="A5647:F5647"/>
    <mergeCell ref="A5659:E5659"/>
    <mergeCell ref="A5661:E5661"/>
    <mergeCell ref="A5662:E5662"/>
    <mergeCell ref="A5663:E5663"/>
    <mergeCell ref="A5728:F5728"/>
    <mergeCell ref="A5733:F5733"/>
    <mergeCell ref="A5737:E5737"/>
    <mergeCell ref="A5739:E5739"/>
    <mergeCell ref="A5740:E5740"/>
    <mergeCell ref="A5741:E5741"/>
    <mergeCell ref="A5833:F5833"/>
    <mergeCell ref="A5838:F5838"/>
    <mergeCell ref="A5842:E5842"/>
    <mergeCell ref="A5844:E5844"/>
    <mergeCell ref="A5845:E5845"/>
    <mergeCell ref="A5792:F5792"/>
    <mergeCell ref="A5798:E5798"/>
    <mergeCell ref="A5800:E5800"/>
    <mergeCell ref="A5786:E5786"/>
    <mergeCell ref="A5724:E5724"/>
    <mergeCell ref="A5772:E5772"/>
    <mergeCell ref="A5788:E5788"/>
    <mergeCell ref="A5725:E5725"/>
    <mergeCell ref="A5764:F5764"/>
    <mergeCell ref="A5759:F5759"/>
    <mergeCell ref="A5744:F5744"/>
    <mergeCell ref="A5749:F5749"/>
    <mergeCell ref="A5717:F5717"/>
    <mergeCell ref="A5707:E5707"/>
    <mergeCell ref="A5708:E5708"/>
    <mergeCell ref="A5553:E5553"/>
    <mergeCell ref="A5554:E5554"/>
    <mergeCell ref="A5572:F5572"/>
    <mergeCell ref="A5577:F5577"/>
    <mergeCell ref="A5581:E5581"/>
    <mergeCell ref="A5585:E5585"/>
    <mergeCell ref="B5587:F5587"/>
    <mergeCell ref="A5592:F5592"/>
    <mergeCell ref="A5608:E5608"/>
    <mergeCell ref="A5610:E5610"/>
    <mergeCell ref="A5611:E5611"/>
    <mergeCell ref="A5612:E5612"/>
    <mergeCell ref="B5614:F5614"/>
    <mergeCell ref="A5619:F5619"/>
    <mergeCell ref="A5636:E5636"/>
    <mergeCell ref="A5638:E5638"/>
    <mergeCell ref="A5639:E5639"/>
    <mergeCell ref="A5557:F5557"/>
    <mergeCell ref="A5583:E5583"/>
    <mergeCell ref="A5584:E5584"/>
    <mergeCell ref="A5562:F5562"/>
    <mergeCell ref="A5508:E5508"/>
    <mergeCell ref="A5509:E5509"/>
    <mergeCell ref="A5511:F5511"/>
    <mergeCell ref="A5516:F5516"/>
    <mergeCell ref="A5520:E5520"/>
    <mergeCell ref="A5522:E5522"/>
    <mergeCell ref="A5523:E5523"/>
    <mergeCell ref="A5524:E5524"/>
    <mergeCell ref="A5531:F5531"/>
    <mergeCell ref="A5535:E5535"/>
    <mergeCell ref="A5537:E5537"/>
    <mergeCell ref="A5538:E5538"/>
    <mergeCell ref="A5539:E5539"/>
    <mergeCell ref="A5541:F5541"/>
    <mergeCell ref="A5546:F5546"/>
    <mergeCell ref="A5550:E5550"/>
    <mergeCell ref="A5552:E5552"/>
    <mergeCell ref="A5438:E5438"/>
    <mergeCell ref="A5456:F5456"/>
    <mergeCell ref="A5461:E5461"/>
    <mergeCell ref="A5463:E5463"/>
    <mergeCell ref="A5464:E5464"/>
    <mergeCell ref="A5465:E5465"/>
    <mergeCell ref="A5468:F5468"/>
    <mergeCell ref="A5473:F5473"/>
    <mergeCell ref="A5482:E5482"/>
    <mergeCell ref="A5483:E5483"/>
    <mergeCell ref="A5484:E5484"/>
    <mergeCell ref="A5491:F5491"/>
    <mergeCell ref="A5507:E5507"/>
    <mergeCell ref="A5221:E5221"/>
    <mergeCell ref="A5222:E5222"/>
    <mergeCell ref="A5265:E5265"/>
    <mergeCell ref="A5282:E5282"/>
    <mergeCell ref="A5235:E5235"/>
    <mergeCell ref="A5274:F5274"/>
    <mergeCell ref="A5364:E5364"/>
    <mergeCell ref="A5328:E5328"/>
    <mergeCell ref="A5266:E5266"/>
    <mergeCell ref="A5283:E5283"/>
    <mergeCell ref="A5309:E5309"/>
    <mergeCell ref="A5253:F5253"/>
    <mergeCell ref="A5300:F5300"/>
    <mergeCell ref="A5248:E5248"/>
    <mergeCell ref="A5249:E5249"/>
    <mergeCell ref="A5250:E5250"/>
    <mergeCell ref="A5347:E5347"/>
    <mergeCell ref="A5331:F5331"/>
    <mergeCell ref="A5351:F5351"/>
    <mergeCell ref="A5211:F5211"/>
    <mergeCell ref="A5215:F5215"/>
    <mergeCell ref="A5219:E5219"/>
    <mergeCell ref="A5223:E5223"/>
    <mergeCell ref="A5305:F5305"/>
    <mergeCell ref="A5311:E5311"/>
    <mergeCell ref="A5312:E5312"/>
    <mergeCell ref="A5313:E5313"/>
    <mergeCell ref="A5385:E5385"/>
    <mergeCell ref="A5387:E5387"/>
    <mergeCell ref="A5388:E5388"/>
    <mergeCell ref="A5389:E5389"/>
    <mergeCell ref="A5079:F5079"/>
    <mergeCell ref="A5084:E5084"/>
    <mergeCell ref="A5086:E5086"/>
    <mergeCell ref="A5087:E5087"/>
    <mergeCell ref="A5088:E5088"/>
    <mergeCell ref="A5090:F5090"/>
    <mergeCell ref="A5096:F5096"/>
    <mergeCell ref="A5103:E5103"/>
    <mergeCell ref="A5105:E5105"/>
    <mergeCell ref="A5106:E5106"/>
    <mergeCell ref="A5129:F5129"/>
    <mergeCell ref="A5135:F5135"/>
    <mergeCell ref="A5146:E5146"/>
    <mergeCell ref="A5148:E5148"/>
    <mergeCell ref="A5149:E5149"/>
    <mergeCell ref="A5150:E5150"/>
    <mergeCell ref="A5329:E5329"/>
    <mergeCell ref="A5348:E5348"/>
    <mergeCell ref="A5237:F5237"/>
    <mergeCell ref="A5321:F5321"/>
    <mergeCell ref="A4798:E4798"/>
    <mergeCell ref="A4816:F4816"/>
    <mergeCell ref="A4821:E4821"/>
    <mergeCell ref="A4823:E4823"/>
    <mergeCell ref="A4824:E4824"/>
    <mergeCell ref="A4825:E4825"/>
    <mergeCell ref="A4860:F4860"/>
    <mergeCell ref="A4865:F4865"/>
    <mergeCell ref="A4869:E4869"/>
    <mergeCell ref="A4871:E4871"/>
    <mergeCell ref="A4929:F4929"/>
    <mergeCell ref="A4934:F4934"/>
    <mergeCell ref="A4936:E4936"/>
    <mergeCell ref="A4937:E4937"/>
    <mergeCell ref="A4938:E4938"/>
    <mergeCell ref="A5074:F5074"/>
    <mergeCell ref="A4716:E4716"/>
    <mergeCell ref="A4718:E4718"/>
    <mergeCell ref="A4719:E4719"/>
    <mergeCell ref="A4720:E4720"/>
    <mergeCell ref="A4754:F4754"/>
    <mergeCell ref="A4759:F4759"/>
    <mergeCell ref="A4763:E4763"/>
    <mergeCell ref="A4765:E4765"/>
    <mergeCell ref="A4766:E4766"/>
    <mergeCell ref="A4767:E4767"/>
    <mergeCell ref="A4770:F4770"/>
    <mergeCell ref="A4775:F4775"/>
    <mergeCell ref="A4779:E4779"/>
    <mergeCell ref="A4781:E4781"/>
    <mergeCell ref="A4782:E4782"/>
    <mergeCell ref="A4783:E4783"/>
    <mergeCell ref="A4785:F4785"/>
    <mergeCell ref="A4626:E4626"/>
    <mergeCell ref="A4627:E4627"/>
    <mergeCell ref="A4628:E4628"/>
    <mergeCell ref="A4630:F4630"/>
    <mergeCell ref="A4635:F4635"/>
    <mergeCell ref="A4639:E4639"/>
    <mergeCell ref="A4641:E4641"/>
    <mergeCell ref="A4642:E4642"/>
    <mergeCell ref="A4643:E4643"/>
    <mergeCell ref="A4645:F4645"/>
    <mergeCell ref="A4650:F4650"/>
    <mergeCell ref="A4654:E4654"/>
    <mergeCell ref="A4656:E4656"/>
    <mergeCell ref="A4657:E4657"/>
    <mergeCell ref="A4658:E4658"/>
    <mergeCell ref="A4707:F4707"/>
    <mergeCell ref="A4712:F4712"/>
    <mergeCell ref="A4666:F4666"/>
    <mergeCell ref="A4751:E4751"/>
    <mergeCell ref="A4752:E4752"/>
    <mergeCell ref="A4739:F4739"/>
    <mergeCell ref="A4744:F4744"/>
    <mergeCell ref="A4748:E4748"/>
    <mergeCell ref="A4750:E4750"/>
    <mergeCell ref="A4661:F4661"/>
    <mergeCell ref="A4674:E4674"/>
    <mergeCell ref="A4506:F4506"/>
    <mergeCell ref="A4511:F4511"/>
    <mergeCell ref="A4515:E4515"/>
    <mergeCell ref="A4517:E4517"/>
    <mergeCell ref="A4518:E4518"/>
    <mergeCell ref="A4519:E4519"/>
    <mergeCell ref="A4553:F4553"/>
    <mergeCell ref="A4558:F4558"/>
    <mergeCell ref="A4562:E4562"/>
    <mergeCell ref="A4564:E4564"/>
    <mergeCell ref="A4565:E4565"/>
    <mergeCell ref="A4566:E4566"/>
    <mergeCell ref="A4569:F4569"/>
    <mergeCell ref="A4574:F4574"/>
    <mergeCell ref="A4578:E4578"/>
    <mergeCell ref="A4580:E4580"/>
    <mergeCell ref="A4581:E4581"/>
    <mergeCell ref="A4535:E4535"/>
    <mergeCell ref="A4538:F4538"/>
    <mergeCell ref="A4446:F4446"/>
    <mergeCell ref="A4453:E4453"/>
    <mergeCell ref="A4455:E4455"/>
    <mergeCell ref="A4456:E4456"/>
    <mergeCell ref="A4457:E4457"/>
    <mergeCell ref="A4459:F4459"/>
    <mergeCell ref="A4464:F4464"/>
    <mergeCell ref="A4468:E4468"/>
    <mergeCell ref="A4470:E4470"/>
    <mergeCell ref="A4471:E4471"/>
    <mergeCell ref="A4472:E4472"/>
    <mergeCell ref="A4474:F4474"/>
    <mergeCell ref="A4479:F4479"/>
    <mergeCell ref="A4483:E4483"/>
    <mergeCell ref="A4485:E4485"/>
    <mergeCell ref="A4486:E4486"/>
    <mergeCell ref="A4487:E4487"/>
    <mergeCell ref="A4265:F4265"/>
    <mergeCell ref="A4270:F4270"/>
    <mergeCell ref="A4275:E4275"/>
    <mergeCell ref="A4277:E4277"/>
    <mergeCell ref="A4278:E4278"/>
    <mergeCell ref="A4279:E4279"/>
    <mergeCell ref="A4297:F4297"/>
    <mergeCell ref="A4302:F4302"/>
    <mergeCell ref="A4306:E4306"/>
    <mergeCell ref="A4308:E4308"/>
    <mergeCell ref="A4309:E4309"/>
    <mergeCell ref="A4310:E4310"/>
    <mergeCell ref="A4394:F4394"/>
    <mergeCell ref="A4399:F4399"/>
    <mergeCell ref="A4404:E4404"/>
    <mergeCell ref="A4406:E4406"/>
    <mergeCell ref="A4407:E4407"/>
    <mergeCell ref="A4333:F4333"/>
    <mergeCell ref="A4338:E4338"/>
    <mergeCell ref="A4340:E4340"/>
    <mergeCell ref="A4341:E4341"/>
    <mergeCell ref="A4356:E4356"/>
    <mergeCell ref="A4373:E4373"/>
    <mergeCell ref="A4390:E4390"/>
    <mergeCell ref="A4371:E4371"/>
    <mergeCell ref="A4388:E4388"/>
    <mergeCell ref="A4322:E4322"/>
    <mergeCell ref="A4324:E4324"/>
    <mergeCell ref="A4325:E4325"/>
    <mergeCell ref="A4357:E4357"/>
    <mergeCell ref="A4374:E4374"/>
    <mergeCell ref="A4115:E4115"/>
    <mergeCell ref="A4116:E4116"/>
    <mergeCell ref="A4117:E4117"/>
    <mergeCell ref="A4143:F4143"/>
    <mergeCell ref="A4147:F4147"/>
    <mergeCell ref="A4151:E4151"/>
    <mergeCell ref="A4153:E4153"/>
    <mergeCell ref="A4154:E4154"/>
    <mergeCell ref="A4157:F4157"/>
    <mergeCell ref="A4161:F4161"/>
    <mergeCell ref="A4182:F4182"/>
    <mergeCell ref="A4187:F4187"/>
    <mergeCell ref="A4192:E4192"/>
    <mergeCell ref="A4194:E4194"/>
    <mergeCell ref="A4195:E4195"/>
    <mergeCell ref="A4196:E4196"/>
    <mergeCell ref="A4047:F4047"/>
    <mergeCell ref="A4053:E4053"/>
    <mergeCell ref="A4054:E4054"/>
    <mergeCell ref="A4055:E4055"/>
    <mergeCell ref="A4051:E4051"/>
    <mergeCell ref="A4057:F4057"/>
    <mergeCell ref="A4062:F4062"/>
    <mergeCell ref="A4066:E4066"/>
    <mergeCell ref="A4068:E4068"/>
    <mergeCell ref="A4069:E4069"/>
    <mergeCell ref="A4070:E4070"/>
    <mergeCell ref="A4097:F4097"/>
    <mergeCell ref="A4102:F4102"/>
    <mergeCell ref="A4104:E4104"/>
    <mergeCell ref="A4105:E4105"/>
    <mergeCell ref="A4106:E4106"/>
    <mergeCell ref="A4108:F4108"/>
    <mergeCell ref="A3947:E3947"/>
    <mergeCell ref="A3949:E3949"/>
    <mergeCell ref="A3950:E3950"/>
    <mergeCell ref="A3951:E3951"/>
    <mergeCell ref="A4000:F4000"/>
    <mergeCell ref="A4005:F4005"/>
    <mergeCell ref="A4009:E4009"/>
    <mergeCell ref="A4011:E4011"/>
    <mergeCell ref="A4012:E4012"/>
    <mergeCell ref="A4013:E4013"/>
    <mergeCell ref="A4015:F4015"/>
    <mergeCell ref="A4020:F4020"/>
    <mergeCell ref="A4024:E4024"/>
    <mergeCell ref="A4026:E4026"/>
    <mergeCell ref="A4027:E4027"/>
    <mergeCell ref="A4028:E4028"/>
    <mergeCell ref="A4042:F4042"/>
    <mergeCell ref="A4078:F4078"/>
    <mergeCell ref="A4080:E4080"/>
    <mergeCell ref="A4036:F4036"/>
    <mergeCell ref="A4038:E4038"/>
    <mergeCell ref="A4039:E4039"/>
    <mergeCell ref="A4040:E4040"/>
    <mergeCell ref="A3996:E3996"/>
    <mergeCell ref="A3997:E3997"/>
    <mergeCell ref="A3967:E3967"/>
    <mergeCell ref="A3998:E3998"/>
    <mergeCell ref="A3985:F3985"/>
    <mergeCell ref="A3959:F3959"/>
    <mergeCell ref="A3969:F3969"/>
    <mergeCell ref="A3974:F3974"/>
    <mergeCell ref="A3903:E3903"/>
    <mergeCell ref="A3904:E3904"/>
    <mergeCell ref="A3905:E3905"/>
    <mergeCell ref="A3907:F3907"/>
    <mergeCell ref="A3912:F3912"/>
    <mergeCell ref="A3916:E3916"/>
    <mergeCell ref="A3918:E3918"/>
    <mergeCell ref="A3919:E3919"/>
    <mergeCell ref="A3920:E3920"/>
    <mergeCell ref="A3922:F3922"/>
    <mergeCell ref="A3927:F3927"/>
    <mergeCell ref="A3931:E3931"/>
    <mergeCell ref="A3933:E3933"/>
    <mergeCell ref="A3934:E3934"/>
    <mergeCell ref="A3935:E3935"/>
    <mergeCell ref="A3938:F3938"/>
    <mergeCell ref="A3943:F3943"/>
    <mergeCell ref="A3859:E3859"/>
    <mergeCell ref="A3860:E3860"/>
    <mergeCell ref="A3862:F3862"/>
    <mergeCell ref="A3867:F3867"/>
    <mergeCell ref="A3871:E3871"/>
    <mergeCell ref="A3873:E3873"/>
    <mergeCell ref="A3874:E3874"/>
    <mergeCell ref="A3875:E3875"/>
    <mergeCell ref="A3877:F3877"/>
    <mergeCell ref="A3882:F3882"/>
    <mergeCell ref="A3886:E3886"/>
    <mergeCell ref="A3888:E3888"/>
    <mergeCell ref="A3889:E3889"/>
    <mergeCell ref="A3890:E3890"/>
    <mergeCell ref="A3892:F3892"/>
    <mergeCell ref="A3897:F3897"/>
    <mergeCell ref="A3901:E3901"/>
    <mergeCell ref="A3815:E3815"/>
    <mergeCell ref="A3817:F3817"/>
    <mergeCell ref="A3822:F3822"/>
    <mergeCell ref="A3826:E3826"/>
    <mergeCell ref="A3828:E3828"/>
    <mergeCell ref="A3829:E3829"/>
    <mergeCell ref="A3830:E3830"/>
    <mergeCell ref="A3832:F3832"/>
    <mergeCell ref="A3837:F3837"/>
    <mergeCell ref="A3841:E3841"/>
    <mergeCell ref="A3843:E3843"/>
    <mergeCell ref="A3844:E3844"/>
    <mergeCell ref="A3845:E3845"/>
    <mergeCell ref="A3847:F3847"/>
    <mergeCell ref="A3852:F3852"/>
    <mergeCell ref="A3856:E3856"/>
    <mergeCell ref="A3858:E3858"/>
    <mergeCell ref="A3756:F3756"/>
    <mergeCell ref="A3762:F3762"/>
    <mergeCell ref="A3766:E3766"/>
    <mergeCell ref="A3768:E3768"/>
    <mergeCell ref="A3769:E3769"/>
    <mergeCell ref="A3770:E3770"/>
    <mergeCell ref="A3787:F3787"/>
    <mergeCell ref="A3792:F3792"/>
    <mergeCell ref="A3796:E3796"/>
    <mergeCell ref="A3798:E3798"/>
    <mergeCell ref="A3799:E3799"/>
    <mergeCell ref="A3800:E3800"/>
    <mergeCell ref="A3802:F3802"/>
    <mergeCell ref="A3807:F3807"/>
    <mergeCell ref="A3811:E3811"/>
    <mergeCell ref="A3813:E3813"/>
    <mergeCell ref="A3814:E3814"/>
    <mergeCell ref="A3697:F3697"/>
    <mergeCell ref="A3701:E3701"/>
    <mergeCell ref="A3703:E3703"/>
    <mergeCell ref="A3704:E3704"/>
    <mergeCell ref="A3705:E3705"/>
    <mergeCell ref="A3707:F3707"/>
    <mergeCell ref="A3713:F3713"/>
    <mergeCell ref="A3717:E3717"/>
    <mergeCell ref="A3719:E3719"/>
    <mergeCell ref="A3720:E3720"/>
    <mergeCell ref="A3721:E3721"/>
    <mergeCell ref="A3740:F3740"/>
    <mergeCell ref="A3746:F3746"/>
    <mergeCell ref="A3750:E3750"/>
    <mergeCell ref="A3752:E3752"/>
    <mergeCell ref="A3753:E3753"/>
    <mergeCell ref="A3754:E3754"/>
    <mergeCell ref="A3629:F3629"/>
    <mergeCell ref="A3634:F3634"/>
    <mergeCell ref="A3638:E3638"/>
    <mergeCell ref="A3642:E3642"/>
    <mergeCell ref="A3644:F3644"/>
    <mergeCell ref="A3649:F3649"/>
    <mergeCell ref="A3653:E3653"/>
    <mergeCell ref="A3655:E3655"/>
    <mergeCell ref="A3656:E3656"/>
    <mergeCell ref="A3657:E3657"/>
    <mergeCell ref="A3675:F3675"/>
    <mergeCell ref="A3681:F3681"/>
    <mergeCell ref="A3685:E3685"/>
    <mergeCell ref="A3687:E3687"/>
    <mergeCell ref="A3688:E3688"/>
    <mergeCell ref="A3689:E3689"/>
    <mergeCell ref="A3691:F3691"/>
    <mergeCell ref="A3583:F3583"/>
    <mergeCell ref="A3587:E3587"/>
    <mergeCell ref="A3589:E3589"/>
    <mergeCell ref="A3590:E3590"/>
    <mergeCell ref="A3591:E3591"/>
    <mergeCell ref="A3593:F3593"/>
    <mergeCell ref="A3598:F3598"/>
    <mergeCell ref="A3605:E3605"/>
    <mergeCell ref="A3607:E3607"/>
    <mergeCell ref="A3608:E3608"/>
    <mergeCell ref="A3609:E3609"/>
    <mergeCell ref="A3611:F3611"/>
    <mergeCell ref="A3616:F3616"/>
    <mergeCell ref="A3623:E3623"/>
    <mergeCell ref="A3625:E3625"/>
    <mergeCell ref="A3626:E3626"/>
    <mergeCell ref="A3627:E3627"/>
    <mergeCell ref="A3419:E3419"/>
    <mergeCell ref="B3448:F3448"/>
    <mergeCell ref="A3453:F3453"/>
    <mergeCell ref="A3459:E3459"/>
    <mergeCell ref="A3461:E3461"/>
    <mergeCell ref="A3462:E3462"/>
    <mergeCell ref="A3463:E3463"/>
    <mergeCell ref="A3532:F3532"/>
    <mergeCell ref="A3537:F3537"/>
    <mergeCell ref="A3376:E3376"/>
    <mergeCell ref="A3377:E3377"/>
    <mergeCell ref="A3445:E3445"/>
    <mergeCell ref="A3545:E3545"/>
    <mergeCell ref="A3578:F3578"/>
    <mergeCell ref="A3548:F3548"/>
    <mergeCell ref="B3422:F3422"/>
    <mergeCell ref="A3471:F3471"/>
    <mergeCell ref="A3446:E3446"/>
    <mergeCell ref="A3568:F3568"/>
    <mergeCell ref="A3572:E3572"/>
    <mergeCell ref="A3574:E3574"/>
    <mergeCell ref="A3575:E3575"/>
    <mergeCell ref="A3576:E3576"/>
    <mergeCell ref="A3563:F3563"/>
    <mergeCell ref="A3553:F3553"/>
    <mergeCell ref="A3497:E3497"/>
    <mergeCell ref="A3498:E3498"/>
    <mergeCell ref="B3500:F3500"/>
    <mergeCell ref="A3505:F3505"/>
    <mergeCell ref="A3541:E3541"/>
    <mergeCell ref="A3543:E3543"/>
    <mergeCell ref="A3544:E3544"/>
    <mergeCell ref="A3101:E3101"/>
    <mergeCell ref="A3102:E3102"/>
    <mergeCell ref="A3103:E3103"/>
    <mergeCell ref="A3105:F3105"/>
    <mergeCell ref="A3110:F3110"/>
    <mergeCell ref="A3114:E3114"/>
    <mergeCell ref="A3116:E3116"/>
    <mergeCell ref="A3117:E3117"/>
    <mergeCell ref="A3118:E3118"/>
    <mergeCell ref="A3136:F3136"/>
    <mergeCell ref="A3140:E3140"/>
    <mergeCell ref="A3142:E3142"/>
    <mergeCell ref="A3143:E3143"/>
    <mergeCell ref="A3144:E3144"/>
    <mergeCell ref="A3278:F3278"/>
    <mergeCell ref="A3283:F3283"/>
    <mergeCell ref="A3057:E3057"/>
    <mergeCell ref="A3058:E3058"/>
    <mergeCell ref="A3060:F3060"/>
    <mergeCell ref="A3065:F3065"/>
    <mergeCell ref="A3069:E3069"/>
    <mergeCell ref="A3071:E3071"/>
    <mergeCell ref="A3072:E3072"/>
    <mergeCell ref="A3073:E3073"/>
    <mergeCell ref="A3075:F3075"/>
    <mergeCell ref="A3080:F3080"/>
    <mergeCell ref="A3084:E3084"/>
    <mergeCell ref="A3086:E3086"/>
    <mergeCell ref="A3087:E3087"/>
    <mergeCell ref="A3088:E3088"/>
    <mergeCell ref="A3090:F3090"/>
    <mergeCell ref="A3095:F3095"/>
    <mergeCell ref="A3099:E3099"/>
    <mergeCell ref="A3010:E3010"/>
    <mergeCell ref="A3012:F3012"/>
    <mergeCell ref="A3017:F3017"/>
    <mergeCell ref="A3022:E3022"/>
    <mergeCell ref="A3024:E3024"/>
    <mergeCell ref="A3025:E3025"/>
    <mergeCell ref="A3026:E3026"/>
    <mergeCell ref="A3028:F3028"/>
    <mergeCell ref="A3033:F3033"/>
    <mergeCell ref="A3038:E3038"/>
    <mergeCell ref="A3040:E3040"/>
    <mergeCell ref="A3041:E3041"/>
    <mergeCell ref="A3042:E3042"/>
    <mergeCell ref="A3044:F3044"/>
    <mergeCell ref="A3049:F3049"/>
    <mergeCell ref="A3054:E3054"/>
    <mergeCell ref="A3056:E3056"/>
    <mergeCell ref="A2964:F2964"/>
    <mergeCell ref="A2969:F2969"/>
    <mergeCell ref="A2974:E2974"/>
    <mergeCell ref="A2976:E2976"/>
    <mergeCell ref="A2977:E2977"/>
    <mergeCell ref="A2978:E2978"/>
    <mergeCell ref="A2980:F2980"/>
    <mergeCell ref="A2985:F2985"/>
    <mergeCell ref="A2990:E2990"/>
    <mergeCell ref="A2992:E2992"/>
    <mergeCell ref="A2993:E2993"/>
    <mergeCell ref="A2994:E2994"/>
    <mergeCell ref="A2996:F2996"/>
    <mergeCell ref="A3001:F3001"/>
    <mergeCell ref="A3006:E3006"/>
    <mergeCell ref="A3008:E3008"/>
    <mergeCell ref="A3009:E3009"/>
    <mergeCell ref="A2917:E2917"/>
    <mergeCell ref="A2918:E2918"/>
    <mergeCell ref="A2931:F2931"/>
    <mergeCell ref="A2936:F2936"/>
    <mergeCell ref="A2941:E2941"/>
    <mergeCell ref="A2943:E2943"/>
    <mergeCell ref="A2928:E2928"/>
    <mergeCell ref="A2840:F2840"/>
    <mergeCell ref="A2846:E2846"/>
    <mergeCell ref="A2848:E2848"/>
    <mergeCell ref="A2849:E2849"/>
    <mergeCell ref="A2944:E2944"/>
    <mergeCell ref="A2945:E2945"/>
    <mergeCell ref="A2865:E2865"/>
    <mergeCell ref="A2866:E2866"/>
    <mergeCell ref="A2867:E2867"/>
    <mergeCell ref="A2869:F2869"/>
    <mergeCell ref="A2874:F2874"/>
    <mergeCell ref="A2878:E2878"/>
    <mergeCell ref="A2880:E2880"/>
    <mergeCell ref="A2881:E2881"/>
    <mergeCell ref="A2882:E2882"/>
    <mergeCell ref="A2884:F2884"/>
    <mergeCell ref="A2888:E2888"/>
    <mergeCell ref="A2890:E2890"/>
    <mergeCell ref="A2891:E2891"/>
    <mergeCell ref="A2892:E2892"/>
    <mergeCell ref="A2894:F2894"/>
    <mergeCell ref="A2921:F2921"/>
    <mergeCell ref="A9568:E9568"/>
    <mergeCell ref="A9316:F9316"/>
    <mergeCell ref="A9321:E9321"/>
    <mergeCell ref="A9323:E9323"/>
    <mergeCell ref="A2348:F2348"/>
    <mergeCell ref="A2353:F2353"/>
    <mergeCell ref="A2357:E2357"/>
    <mergeCell ref="A2359:E2359"/>
    <mergeCell ref="A2360:E2360"/>
    <mergeCell ref="A2345:E2345"/>
    <mergeCell ref="A2373:E2373"/>
    <mergeCell ref="A2459:E2459"/>
    <mergeCell ref="A2552:E2552"/>
    <mergeCell ref="A2369:F2369"/>
    <mergeCell ref="A2384:F2384"/>
    <mergeCell ref="A2792:F2792"/>
    <mergeCell ref="A2796:E2796"/>
    <mergeCell ref="A2798:E2798"/>
    <mergeCell ref="A2904:E2904"/>
    <mergeCell ref="A2899:F2899"/>
    <mergeCell ref="A2906:E2906"/>
    <mergeCell ref="A2525:F2525"/>
    <mergeCell ref="A2530:F2530"/>
    <mergeCell ref="A2535:E2535"/>
    <mergeCell ref="A2537:E2537"/>
    <mergeCell ref="A2538:E2538"/>
    <mergeCell ref="A2539:E2539"/>
    <mergeCell ref="A2559:F2559"/>
    <mergeCell ref="A2563:F2563"/>
    <mergeCell ref="A2569:E2569"/>
    <mergeCell ref="A2571:E2571"/>
    <mergeCell ref="A2572:E2572"/>
    <mergeCell ref="A9111:E9111"/>
    <mergeCell ref="A9112:E9112"/>
    <mergeCell ref="A9097:E9097"/>
    <mergeCell ref="A9083:E9083"/>
    <mergeCell ref="A2375:E2375"/>
    <mergeCell ref="A2390:E2390"/>
    <mergeCell ref="A9374:E9374"/>
    <mergeCell ref="A9387:F9387"/>
    <mergeCell ref="A9816:E9816"/>
    <mergeCell ref="A9832:E9832"/>
    <mergeCell ref="A9819:F9819"/>
    <mergeCell ref="A9887:E9887"/>
    <mergeCell ref="A9806:F9806"/>
    <mergeCell ref="A9824:F9824"/>
    <mergeCell ref="A9828:E9828"/>
    <mergeCell ref="A9814:E9814"/>
    <mergeCell ref="A9885:E9885"/>
    <mergeCell ref="A9416:E9416"/>
    <mergeCell ref="A9763:E9763"/>
    <mergeCell ref="A9794:E9794"/>
    <mergeCell ref="A9588:E9588"/>
    <mergeCell ref="A9537:F9537"/>
    <mergeCell ref="A9523:E9523"/>
    <mergeCell ref="A9552:E9552"/>
    <mergeCell ref="A9392:F9392"/>
    <mergeCell ref="A9396:E9396"/>
    <mergeCell ref="A9398:E9398"/>
    <mergeCell ref="A9399:E9399"/>
    <mergeCell ref="A9414:E9414"/>
    <mergeCell ref="A9415:E9415"/>
    <mergeCell ref="A9407:F9407"/>
    <mergeCell ref="A9550:E9550"/>
    <mergeCell ref="A9027:F9027"/>
    <mergeCell ref="A9033:E9033"/>
    <mergeCell ref="A9035:E9035"/>
    <mergeCell ref="A9036:E9036"/>
    <mergeCell ref="A9037:E9037"/>
    <mergeCell ref="A9309:E9309"/>
    <mergeCell ref="A9211:E9211"/>
    <mergeCell ref="A9246:F9246"/>
    <mergeCell ref="A9251:F9251"/>
    <mergeCell ref="A9256:E9256"/>
    <mergeCell ref="A9258:E9258"/>
    <mergeCell ref="A9305:E9305"/>
    <mergeCell ref="A9307:E9307"/>
    <mergeCell ref="A9259:E9259"/>
    <mergeCell ref="A9260:E9260"/>
    <mergeCell ref="A9262:F9262"/>
    <mergeCell ref="A9267:F9267"/>
    <mergeCell ref="A9272:E9272"/>
    <mergeCell ref="A9274:E9274"/>
    <mergeCell ref="A9055:F9055"/>
    <mergeCell ref="A9082:E9082"/>
    <mergeCell ref="A9060:F9060"/>
    <mergeCell ref="A9179:E9179"/>
    <mergeCell ref="A9039:F9039"/>
    <mergeCell ref="A9044:F9044"/>
    <mergeCell ref="A9048:E9048"/>
    <mergeCell ref="A9050:E9050"/>
    <mergeCell ref="A9051:E9051"/>
    <mergeCell ref="A9052:E9052"/>
    <mergeCell ref="B9100:F9100"/>
    <mergeCell ref="A9105:F9105"/>
    <mergeCell ref="A9109:E9109"/>
    <mergeCell ref="A8936:E8936"/>
    <mergeCell ref="A8921:F8921"/>
    <mergeCell ref="A8908:E8908"/>
    <mergeCell ref="A8910:E8910"/>
    <mergeCell ref="A8911:E8911"/>
    <mergeCell ref="B8914:F8914"/>
    <mergeCell ref="A6311:E6311"/>
    <mergeCell ref="A6616:E6616"/>
    <mergeCell ref="A8894:E8894"/>
    <mergeCell ref="A8110:E8110"/>
    <mergeCell ref="A8106:E8106"/>
    <mergeCell ref="A7159:F7159"/>
    <mergeCell ref="A6568:E6568"/>
    <mergeCell ref="A6569:E6569"/>
    <mergeCell ref="A6570:E6570"/>
    <mergeCell ref="A6572:F6572"/>
    <mergeCell ref="A6577:F6577"/>
    <mergeCell ref="A6581:E6581"/>
    <mergeCell ref="A6583:E6583"/>
    <mergeCell ref="A7128:F7128"/>
    <mergeCell ref="A6425:E6425"/>
    <mergeCell ref="A8612:F8612"/>
    <mergeCell ref="A8154:F8154"/>
    <mergeCell ref="A8136:F8136"/>
    <mergeCell ref="A7765:E7765"/>
    <mergeCell ref="A7951:E7951"/>
    <mergeCell ref="A6870:E6870"/>
    <mergeCell ref="A7065:E7065"/>
    <mergeCell ref="A6440:E6440"/>
    <mergeCell ref="A6458:E6458"/>
    <mergeCell ref="A6456:E6456"/>
    <mergeCell ref="A6412:E6412"/>
    <mergeCell ref="A6411:E6411"/>
    <mergeCell ref="A6409:E6409"/>
    <mergeCell ref="A6207:F6207"/>
    <mergeCell ref="A6250:F6250"/>
    <mergeCell ref="A6302:F6302"/>
    <mergeCell ref="A6218:F6218"/>
    <mergeCell ref="A6223:F6223"/>
    <mergeCell ref="A6234:F6234"/>
    <mergeCell ref="A6239:F6239"/>
    <mergeCell ref="A6243:E6243"/>
    <mergeCell ref="A6245:E6245"/>
    <mergeCell ref="A6246:E6246"/>
    <mergeCell ref="A6400:F6400"/>
    <mergeCell ref="A6297:F6297"/>
    <mergeCell ref="A6291:E6291"/>
    <mergeCell ref="A6293:E6293"/>
    <mergeCell ref="A6294:E6294"/>
    <mergeCell ref="A6295:E6295"/>
    <mergeCell ref="A6277:E6277"/>
    <mergeCell ref="A6389:F6389"/>
    <mergeCell ref="A6393:E6393"/>
    <mergeCell ref="A6396:E6396"/>
    <mergeCell ref="A6365:E6365"/>
    <mergeCell ref="A6366:E6366"/>
    <mergeCell ref="A6367:E6367"/>
    <mergeCell ref="A6369:F6369"/>
    <mergeCell ref="A6374:F6374"/>
    <mergeCell ref="A6378:E6378"/>
    <mergeCell ref="A6282:F6282"/>
    <mergeCell ref="A6287:F6287"/>
    <mergeCell ref="A5070:E5070"/>
    <mergeCell ref="A4677:F4677"/>
    <mergeCell ref="A5072:E5072"/>
    <mergeCell ref="A3121:F3121"/>
    <mergeCell ref="A3163:F3163"/>
    <mergeCell ref="A3225:F3225"/>
    <mergeCell ref="A5227:F5227"/>
    <mergeCell ref="A4168:F4168"/>
    <mergeCell ref="A4282:F4282"/>
    <mergeCell ref="A4411:F4411"/>
    <mergeCell ref="A4489:F4489"/>
    <mergeCell ref="A3353:F3353"/>
    <mergeCell ref="B3209:F3209"/>
    <mergeCell ref="A3529:E3529"/>
    <mergeCell ref="A6112:F6112"/>
    <mergeCell ref="A6118:E6118"/>
    <mergeCell ref="A6189:F6189"/>
    <mergeCell ref="A3287:E3287"/>
    <mergeCell ref="A3289:E3289"/>
    <mergeCell ref="A3290:E3290"/>
    <mergeCell ref="A3291:E3291"/>
    <mergeCell ref="A3342:F3342"/>
    <mergeCell ref="A3346:E3346"/>
    <mergeCell ref="A3348:E3348"/>
    <mergeCell ref="A3349:E3349"/>
    <mergeCell ref="A3350:E3350"/>
    <mergeCell ref="A3380:F3380"/>
    <mergeCell ref="A3386:F3386"/>
    <mergeCell ref="A3390:E3390"/>
    <mergeCell ref="A3392:E3392"/>
    <mergeCell ref="A3393:E3393"/>
    <mergeCell ref="A3394:E3394"/>
    <mergeCell ref="A2699:F2699"/>
    <mergeCell ref="A2780:E2780"/>
    <mergeCell ref="A2767:E2767"/>
    <mergeCell ref="A2768:E2768"/>
    <mergeCell ref="A2769:E2769"/>
    <mergeCell ref="A2703:E2703"/>
    <mergeCell ref="A2771:F2771"/>
    <mergeCell ref="A2776:F2776"/>
    <mergeCell ref="A2710:F2710"/>
    <mergeCell ref="A2706:E2706"/>
    <mergeCell ref="A2692:E2692"/>
    <mergeCell ref="A2707:E2707"/>
    <mergeCell ref="A2719:E2719"/>
    <mergeCell ref="A2750:E2750"/>
    <mergeCell ref="A2741:F2741"/>
    <mergeCell ref="A2440:E2440"/>
    <mergeCell ref="A2401:E2401"/>
    <mergeCell ref="A2554:E2554"/>
    <mergeCell ref="A2474:F2474"/>
    <mergeCell ref="A2458:E2458"/>
    <mergeCell ref="A2521:E2521"/>
    <mergeCell ref="A2546:F2546"/>
    <mergeCell ref="A2542:F2542"/>
    <mergeCell ref="B2680:F2680"/>
    <mergeCell ref="A2555:E2555"/>
    <mergeCell ref="A2602:E2602"/>
    <mergeCell ref="A2603:E2603"/>
    <mergeCell ref="A2573:E2573"/>
    <mergeCell ref="A2606:F2606"/>
    <mergeCell ref="A2611:F2611"/>
    <mergeCell ref="A2556:E2556"/>
    <mergeCell ref="A2286:F2286"/>
    <mergeCell ref="A2291:F2291"/>
    <mergeCell ref="A2295:E2295"/>
    <mergeCell ref="A2139:E2139"/>
    <mergeCell ref="A2141:E2141"/>
    <mergeCell ref="A2311:E2311"/>
    <mergeCell ref="A2313:E2313"/>
    <mergeCell ref="A2222:E2222"/>
    <mergeCell ref="A2242:E2242"/>
    <mergeCell ref="A2173:E2173"/>
    <mergeCell ref="A2174:E2174"/>
    <mergeCell ref="A2175:E2175"/>
    <mergeCell ref="A2171:E2171"/>
    <mergeCell ref="A2297:E2297"/>
    <mergeCell ref="A2298:E2298"/>
    <mergeCell ref="A2299:E2299"/>
    <mergeCell ref="A2269:E2269"/>
    <mergeCell ref="A2206:E2206"/>
    <mergeCell ref="A2221:E2221"/>
    <mergeCell ref="A2241:E2241"/>
    <mergeCell ref="A2267:E2267"/>
    <mergeCell ref="A2095:E2095"/>
    <mergeCell ref="A2207:E2207"/>
    <mergeCell ref="A2204:E2204"/>
    <mergeCell ref="A2317:F2317"/>
    <mergeCell ref="A2161:F2161"/>
    <mergeCell ref="A2099:F2099"/>
    <mergeCell ref="A2314:E2314"/>
    <mergeCell ref="A2315:E2315"/>
    <mergeCell ref="A2261:F2261"/>
    <mergeCell ref="A2199:F2199"/>
    <mergeCell ref="A2142:E2142"/>
    <mergeCell ref="A2143:E2143"/>
    <mergeCell ref="A2265:E2265"/>
    <mergeCell ref="A2194:F2194"/>
    <mergeCell ref="A2130:F2130"/>
    <mergeCell ref="A2135:F2135"/>
    <mergeCell ref="A2302:F2302"/>
    <mergeCell ref="A2307:F2307"/>
    <mergeCell ref="A2104:F2104"/>
    <mergeCell ref="A2110:E2110"/>
    <mergeCell ref="A2245:F2245"/>
    <mergeCell ref="A2250:F2250"/>
    <mergeCell ref="A2254:E2254"/>
    <mergeCell ref="A2256:E2256"/>
    <mergeCell ref="A2257:E2257"/>
    <mergeCell ref="A2258:E2258"/>
    <mergeCell ref="A2271:F2271"/>
    <mergeCell ref="A2276:F2276"/>
    <mergeCell ref="A2280:E2280"/>
    <mergeCell ref="A2282:E2282"/>
    <mergeCell ref="A2283:E2283"/>
    <mergeCell ref="A2284:E2284"/>
    <mergeCell ref="A2076:E2076"/>
    <mergeCell ref="A1519:F1519"/>
    <mergeCell ref="A1524:F1524"/>
    <mergeCell ref="A1529:E1529"/>
    <mergeCell ref="A1531:E1531"/>
    <mergeCell ref="A1532:E1532"/>
    <mergeCell ref="A1533:E1533"/>
    <mergeCell ref="A1548:E1548"/>
    <mergeCell ref="A1549:E1549"/>
    <mergeCell ref="A1550:E1550"/>
    <mergeCell ref="A1658:E1658"/>
    <mergeCell ref="A1691:E1691"/>
    <mergeCell ref="A1683:F1683"/>
    <mergeCell ref="A1693:F1693"/>
    <mergeCell ref="A1698:F1698"/>
    <mergeCell ref="A1702:E1702"/>
    <mergeCell ref="A1928:E1928"/>
    <mergeCell ref="A1720:F1720"/>
    <mergeCell ref="A1725:F1725"/>
    <mergeCell ref="A1717:E1717"/>
    <mergeCell ref="A1827:E1827"/>
    <mergeCell ref="A1857:E1857"/>
    <mergeCell ref="A1853:E1853"/>
    <mergeCell ref="A1870:E1870"/>
    <mergeCell ref="A1926:E1926"/>
    <mergeCell ref="A1855:E1855"/>
    <mergeCell ref="A1872:E1872"/>
    <mergeCell ref="A1826:E1826"/>
    <mergeCell ref="A1856:E1856"/>
    <mergeCell ref="A1873:E1873"/>
    <mergeCell ref="A1629:E1629"/>
    <mergeCell ref="A1678:F1678"/>
    <mergeCell ref="A6009:E6009"/>
    <mergeCell ref="A6011:F6011"/>
    <mergeCell ref="A6413:E6413"/>
    <mergeCell ref="A5849:F5849"/>
    <mergeCell ref="A5865:F5865"/>
    <mergeCell ref="A5897:F5897"/>
    <mergeCell ref="A6854:F6854"/>
    <mergeCell ref="A6421:F6421"/>
    <mergeCell ref="A5956:E5956"/>
    <mergeCell ref="A5803:F5803"/>
    <mergeCell ref="A5296:E5296"/>
    <mergeCell ref="A5297:E5297"/>
    <mergeCell ref="A5298:E5298"/>
    <mergeCell ref="A5368:F5368"/>
    <mergeCell ref="A5373:F5373"/>
    <mergeCell ref="A5818:F5818"/>
    <mergeCell ref="A6196:E6196"/>
    <mergeCell ref="A6198:E6198"/>
    <mergeCell ref="A6199:E6199"/>
    <mergeCell ref="A6495:E6495"/>
    <mergeCell ref="A6625:F6625"/>
    <mergeCell ref="A6641:F6641"/>
    <mergeCell ref="A6636:F6636"/>
    <mergeCell ref="A6850:E6850"/>
    <mergeCell ref="A6127:F6127"/>
    <mergeCell ref="A6200:E6200"/>
    <mergeCell ref="A6348:E6348"/>
    <mergeCell ref="A6333:F6333"/>
    <mergeCell ref="A6275:E6275"/>
    <mergeCell ref="A6308:E6308"/>
    <mergeCell ref="A6261:E6261"/>
    <mergeCell ref="A6279:E6279"/>
    <mergeCell ref="A86:F86"/>
    <mergeCell ref="A119:F119"/>
    <mergeCell ref="A168:F168"/>
    <mergeCell ref="A84:E84"/>
    <mergeCell ref="A100:E100"/>
    <mergeCell ref="A133:E133"/>
    <mergeCell ref="A1578:E1578"/>
    <mergeCell ref="A1580:E1580"/>
    <mergeCell ref="A1581:E1581"/>
    <mergeCell ref="A1582:E1582"/>
    <mergeCell ref="A1596:E1596"/>
    <mergeCell ref="A1612:E1612"/>
    <mergeCell ref="A1597:E1597"/>
    <mergeCell ref="A1598:E1598"/>
    <mergeCell ref="A1214:E1214"/>
    <mergeCell ref="A6032:E6032"/>
    <mergeCell ref="A968:F968"/>
    <mergeCell ref="A1613:E1613"/>
    <mergeCell ref="A1614:E1614"/>
    <mergeCell ref="A1687:E1687"/>
    <mergeCell ref="A1689:E1689"/>
    <mergeCell ref="A1690:E1690"/>
    <mergeCell ref="A3954:F3954"/>
    <mergeCell ref="A3294:F3294"/>
    <mergeCell ref="A3310:F3310"/>
    <mergeCell ref="A3772:F3772"/>
    <mergeCell ref="A3364:F3364"/>
    <mergeCell ref="A3673:E3673"/>
    <mergeCell ref="A3660:F3660"/>
    <mergeCell ref="A3781:E3781"/>
    <mergeCell ref="A3559:E3559"/>
    <mergeCell ref="A5285:F5285"/>
    <mergeCell ref="A531:E531"/>
    <mergeCell ref="A568:E568"/>
    <mergeCell ref="A552:F552"/>
    <mergeCell ref="A986:E986"/>
    <mergeCell ref="A738:F738"/>
    <mergeCell ref="A707:F707"/>
    <mergeCell ref="A1215:E1215"/>
    <mergeCell ref="A1252:F1252"/>
    <mergeCell ref="A1257:F1257"/>
    <mergeCell ref="A1261:E1261"/>
    <mergeCell ref="A567:E567"/>
    <mergeCell ref="A1427:F1427"/>
    <mergeCell ref="A704:E704"/>
    <mergeCell ref="A705:E705"/>
    <mergeCell ref="A557:F557"/>
    <mergeCell ref="A590:F590"/>
    <mergeCell ref="A605:F605"/>
    <mergeCell ref="A596:E596"/>
    <mergeCell ref="A7113:F7113"/>
    <mergeCell ref="A7118:F7118"/>
    <mergeCell ref="A7122:E7122"/>
    <mergeCell ref="A7124:E7124"/>
    <mergeCell ref="A7064:E7064"/>
    <mergeCell ref="A7010:E7010"/>
    <mergeCell ref="A7011:E7011"/>
    <mergeCell ref="A7012:E7012"/>
    <mergeCell ref="A7061:E7061"/>
    <mergeCell ref="A7042:E7042"/>
    <mergeCell ref="A7030:F7030"/>
    <mergeCell ref="A7049:F7049"/>
    <mergeCell ref="A7133:F7133"/>
    <mergeCell ref="A973:F973"/>
    <mergeCell ref="A982:E982"/>
    <mergeCell ref="A984:E984"/>
    <mergeCell ref="A985:E985"/>
    <mergeCell ref="A1064:E1064"/>
    <mergeCell ref="A1203:F1203"/>
    <mergeCell ref="A1208:F1208"/>
    <mergeCell ref="A1212:E1212"/>
    <mergeCell ref="A1569:F1569"/>
    <mergeCell ref="A1340:E1340"/>
    <mergeCell ref="A1557:F1557"/>
    <mergeCell ref="A1371:E1371"/>
    <mergeCell ref="A1391:F1391"/>
    <mergeCell ref="A1508:F1508"/>
    <mergeCell ref="A2075:E2075"/>
    <mergeCell ref="A5290:F5290"/>
    <mergeCell ref="A5294:E5294"/>
    <mergeCell ref="A6033:E6033"/>
    <mergeCell ref="A5830:E5830"/>
    <mergeCell ref="A8763:E8763"/>
    <mergeCell ref="A8764:E8764"/>
    <mergeCell ref="B8766:F8766"/>
    <mergeCell ref="B8331:F8331"/>
    <mergeCell ref="B8363:F8363"/>
    <mergeCell ref="A8343:E8343"/>
    <mergeCell ref="A8618:F8618"/>
    <mergeCell ref="A8367:F8367"/>
    <mergeCell ref="A8375:E8375"/>
    <mergeCell ref="A8376:E8376"/>
    <mergeCell ref="A8345:E8345"/>
    <mergeCell ref="A8377:E8377"/>
    <mergeCell ref="A8344:E8344"/>
    <mergeCell ref="A8512:F8512"/>
    <mergeCell ref="A8562:E8562"/>
    <mergeCell ref="A7345:F7345"/>
    <mergeCell ref="A8056:E8056"/>
    <mergeCell ref="A8074:E8074"/>
    <mergeCell ref="A8742:F8742"/>
    <mergeCell ref="A8749:F8749"/>
    <mergeCell ref="A8760:E8760"/>
    <mergeCell ref="A8292:F8292"/>
    <mergeCell ref="A8308:F8308"/>
    <mergeCell ref="A8507:E8507"/>
    <mergeCell ref="A8219:E8219"/>
    <mergeCell ref="A8543:F8543"/>
    <mergeCell ref="A8558:E8558"/>
    <mergeCell ref="A8560:E8560"/>
    <mergeCell ref="A8561:E8561"/>
    <mergeCell ref="A8181:E8181"/>
    <mergeCell ref="A8199:E8199"/>
    <mergeCell ref="A8183:E8183"/>
    <mergeCell ref="A8705:E8705"/>
    <mergeCell ref="A8630:E8630"/>
    <mergeCell ref="A8631:E8631"/>
    <mergeCell ref="A8632:E8632"/>
    <mergeCell ref="A8650:F8650"/>
    <mergeCell ref="A8655:F8655"/>
    <mergeCell ref="A8675:E8675"/>
    <mergeCell ref="A8776:F8776"/>
    <mergeCell ref="A10044:E10044"/>
    <mergeCell ref="A10045:E10045"/>
    <mergeCell ref="A9324:E9324"/>
    <mergeCell ref="A8800:E8800"/>
    <mergeCell ref="A8808:F8808"/>
    <mergeCell ref="A8792:F8792"/>
    <mergeCell ref="A8796:E8796"/>
    <mergeCell ref="A8813:E8813"/>
    <mergeCell ref="A8798:E8798"/>
    <mergeCell ref="A8940:E8940"/>
    <mergeCell ref="A8830:E8830"/>
    <mergeCell ref="A8831:E8831"/>
    <mergeCell ref="A8799:E8799"/>
    <mergeCell ref="A8816:E8816"/>
    <mergeCell ref="A8707:E8707"/>
    <mergeCell ref="A8817:E8817"/>
    <mergeCell ref="A8772:E8772"/>
    <mergeCell ref="A8773:E8773"/>
    <mergeCell ref="A8774:E8774"/>
    <mergeCell ref="A8824:F8824"/>
    <mergeCell ref="A8828:E8828"/>
    <mergeCell ref="A8782:E8782"/>
    <mergeCell ref="A8815:E8815"/>
    <mergeCell ref="A8762:E8762"/>
    <mergeCell ref="A8679:E8679"/>
    <mergeCell ref="A11765:E11765"/>
    <mergeCell ref="A11781:E11781"/>
    <mergeCell ref="A11606:E11606"/>
    <mergeCell ref="A11761:E11761"/>
    <mergeCell ref="A10935:F10935"/>
    <mergeCell ref="A10950:F10950"/>
    <mergeCell ref="A11036:F11036"/>
    <mergeCell ref="A10730:E10730"/>
    <mergeCell ref="A10701:F10701"/>
    <mergeCell ref="A10717:F10717"/>
    <mergeCell ref="A10726:E10726"/>
    <mergeCell ref="A10712:E10712"/>
    <mergeCell ref="A10728:E10728"/>
    <mergeCell ref="A10713:E10713"/>
    <mergeCell ref="A10729:E10729"/>
    <mergeCell ref="A10697:E10697"/>
    <mergeCell ref="A10666:E10666"/>
    <mergeCell ref="A10943:E10943"/>
    <mergeCell ref="A10954:E10954"/>
    <mergeCell ref="A11030:E11030"/>
    <mergeCell ref="A11015:E11015"/>
    <mergeCell ref="A11656:E11656"/>
    <mergeCell ref="A11672:E11672"/>
    <mergeCell ref="A11608:E11608"/>
    <mergeCell ref="A11658:E11658"/>
    <mergeCell ref="A11674:E11674"/>
    <mergeCell ref="A11585:F11585"/>
    <mergeCell ref="A11629:F11629"/>
    <mergeCell ref="A11668:F11668"/>
    <mergeCell ref="A11221:F11221"/>
    <mergeCell ref="A10788:E10788"/>
    <mergeCell ref="A529:E529"/>
    <mergeCell ref="A10287:F10287"/>
    <mergeCell ref="A99:E99"/>
    <mergeCell ref="A132:E132"/>
    <mergeCell ref="A181:E181"/>
    <mergeCell ref="A267:E267"/>
    <mergeCell ref="A6310:E6310"/>
    <mergeCell ref="A6262:E6262"/>
    <mergeCell ref="A6278:E6278"/>
    <mergeCell ref="A8992:E8992"/>
    <mergeCell ref="A8973:F8973"/>
    <mergeCell ref="A6741:E6741"/>
    <mergeCell ref="A6787:E6787"/>
    <mergeCell ref="A8981:E8981"/>
    <mergeCell ref="A6263:E6263"/>
    <mergeCell ref="A7482:E7482"/>
    <mergeCell ref="A6428:E6428"/>
    <mergeCell ref="A378:E378"/>
    <mergeCell ref="A394:E394"/>
    <mergeCell ref="A9354:E9354"/>
    <mergeCell ref="A9400:E9400"/>
    <mergeCell ref="A8628:E8628"/>
    <mergeCell ref="A8509:E8509"/>
    <mergeCell ref="A8609:E8609"/>
    <mergeCell ref="A8605:E8605"/>
    <mergeCell ref="A530:E530"/>
    <mergeCell ref="A9477:E9477"/>
    <mergeCell ref="A9358:E9358"/>
    <mergeCell ref="B9085:F9085"/>
    <mergeCell ref="A9090:F9090"/>
    <mergeCell ref="A7631:E7631"/>
    <mergeCell ref="A6786:E6786"/>
    <mergeCell ref="A6029:E6029"/>
    <mergeCell ref="A5823:F5823"/>
    <mergeCell ref="A5827:E5827"/>
    <mergeCell ref="A5948:F5948"/>
    <mergeCell ref="A9385:E9385"/>
    <mergeCell ref="A9441:E9441"/>
    <mergeCell ref="A6999:F6999"/>
    <mergeCell ref="A6905:F6905"/>
    <mergeCell ref="A7125:E7125"/>
    <mergeCell ref="A7126:E7126"/>
    <mergeCell ref="A7385:E7385"/>
    <mergeCell ref="A7832:F7832"/>
    <mergeCell ref="A7614:E7614"/>
    <mergeCell ref="A6214:E6214"/>
    <mergeCell ref="A6120:E6120"/>
    <mergeCell ref="A2444:E2444"/>
    <mergeCell ref="A5177:F5177"/>
    <mergeCell ref="A7613:E7613"/>
    <mergeCell ref="A7630:E7630"/>
    <mergeCell ref="A7646:E7646"/>
    <mergeCell ref="A7481:E7481"/>
    <mergeCell ref="A8881:F8881"/>
    <mergeCell ref="A8886:F8886"/>
    <mergeCell ref="A8890:E8890"/>
    <mergeCell ref="A8892:E8892"/>
    <mergeCell ref="A8893:E8893"/>
    <mergeCell ref="A8988:F8988"/>
    <mergeCell ref="A8912:E8912"/>
    <mergeCell ref="A8898:F8898"/>
    <mergeCell ref="A9412:E9412"/>
    <mergeCell ref="A8677:E8677"/>
    <mergeCell ref="A8678:E8678"/>
    <mergeCell ref="A523:F523"/>
    <mergeCell ref="A448:F448"/>
    <mergeCell ref="A527:F527"/>
    <mergeCell ref="A479:F479"/>
    <mergeCell ref="A487:F487"/>
    <mergeCell ref="A494:E494"/>
    <mergeCell ref="A496:E496"/>
    <mergeCell ref="A1293:E1293"/>
    <mergeCell ref="A1309:E1309"/>
    <mergeCell ref="A11596:F11596"/>
    <mergeCell ref="A395:E395"/>
    <mergeCell ref="A456:E456"/>
    <mergeCell ref="A566:E566"/>
    <mergeCell ref="A697:F697"/>
    <mergeCell ref="A1127:F1127"/>
    <mergeCell ref="A1201:E1201"/>
    <mergeCell ref="A1233:E1233"/>
    <mergeCell ref="A1404:E1404"/>
    <mergeCell ref="A1373:E1373"/>
    <mergeCell ref="A1199:E1199"/>
    <mergeCell ref="B1219:F1219"/>
    <mergeCell ref="A5678:E5678"/>
    <mergeCell ref="A6255:F6255"/>
    <mergeCell ref="A5877:E5877"/>
    <mergeCell ref="A5816:E5816"/>
    <mergeCell ref="A5862:E5862"/>
    <mergeCell ref="A6116:E6116"/>
    <mergeCell ref="A4073:F4073"/>
    <mergeCell ref="A611:F611"/>
    <mergeCell ref="A2463:F2463"/>
    <mergeCell ref="A415:F415"/>
    <mergeCell ref="A5068:E5068"/>
    <mergeCell ref="A594:E594"/>
    <mergeCell ref="A585:F585"/>
    <mergeCell ref="A656:E656"/>
    <mergeCell ref="A658:E658"/>
    <mergeCell ref="A659:E659"/>
    <mergeCell ref="A660:E660"/>
    <mergeCell ref="A662:F662"/>
    <mergeCell ref="A667:F667"/>
    <mergeCell ref="A673:E673"/>
    <mergeCell ref="A675:E675"/>
    <mergeCell ref="A676:E676"/>
    <mergeCell ref="A677:E677"/>
    <mergeCell ref="A679:F679"/>
    <mergeCell ref="A11706:E11706"/>
    <mergeCell ref="A11489:F11489"/>
    <mergeCell ref="A11505:F11505"/>
    <mergeCell ref="A11537:F11537"/>
    <mergeCell ref="A11545:E11545"/>
    <mergeCell ref="A11698:F11698"/>
    <mergeCell ref="B11647:F11647"/>
    <mergeCell ref="A11693:F11693"/>
    <mergeCell ref="A11463:E11463"/>
    <mergeCell ref="A11601:F11601"/>
    <mergeCell ref="A11591:E11591"/>
    <mergeCell ref="A11592:E11592"/>
    <mergeCell ref="A11546:E11546"/>
    <mergeCell ref="A11593:E11593"/>
    <mergeCell ref="A11580:F11580"/>
    <mergeCell ref="A11675:E11675"/>
    <mergeCell ref="A11495:E11495"/>
    <mergeCell ref="A11512:E11512"/>
    <mergeCell ref="A11544:E11544"/>
    <mergeCell ref="A11513:E11513"/>
    <mergeCell ref="A11497:E11497"/>
    <mergeCell ref="A11514:E11514"/>
    <mergeCell ref="A11609:E11609"/>
    <mergeCell ref="A11659:E11659"/>
    <mergeCell ref="A11660:E11660"/>
    <mergeCell ref="A11652:F11652"/>
    <mergeCell ref="A11589:E11589"/>
    <mergeCell ref="A11610:E11610"/>
    <mergeCell ref="A11185:E11185"/>
    <mergeCell ref="A10889:F10889"/>
    <mergeCell ref="A10894:F10894"/>
    <mergeCell ref="A11021:F11021"/>
    <mergeCell ref="A11169:E11169"/>
    <mergeCell ref="A11170:E11170"/>
    <mergeCell ref="A11152:E11152"/>
    <mergeCell ref="A11171:E11171"/>
    <mergeCell ref="A11019:E11019"/>
    <mergeCell ref="A11080:E11080"/>
    <mergeCell ref="A11073:F11073"/>
    <mergeCell ref="A11046:E11046"/>
    <mergeCell ref="A10945:E10945"/>
    <mergeCell ref="A10956:E10956"/>
    <mergeCell ref="A11032:E11032"/>
    <mergeCell ref="A11017:E11017"/>
    <mergeCell ref="A11026:F11026"/>
    <mergeCell ref="A10930:E10930"/>
    <mergeCell ref="A10920:E10920"/>
    <mergeCell ref="A10931:E10931"/>
    <mergeCell ref="A11041:F11041"/>
    <mergeCell ref="A11141:F11141"/>
    <mergeCell ref="A684:F684"/>
    <mergeCell ref="A1980:F1980"/>
    <mergeCell ref="A1989:E1989"/>
    <mergeCell ref="A2329:E2329"/>
    <mergeCell ref="A2460:E2460"/>
    <mergeCell ref="A2443:E2443"/>
    <mergeCell ref="A2456:E2456"/>
    <mergeCell ref="A1173:F1173"/>
    <mergeCell ref="A1513:E1513"/>
    <mergeCell ref="A5153:F5153"/>
    <mergeCell ref="A9454:E9454"/>
    <mergeCell ref="A8984:F8984"/>
    <mergeCell ref="A8955:E8955"/>
    <mergeCell ref="A1291:E1291"/>
    <mergeCell ref="A5963:F5963"/>
    <mergeCell ref="A5980:E5980"/>
    <mergeCell ref="A5982:E5982"/>
    <mergeCell ref="A6107:F6107"/>
    <mergeCell ref="A5987:F5987"/>
    <mergeCell ref="A5992:F5992"/>
    <mergeCell ref="A6005:E6005"/>
    <mergeCell ref="A6007:E6007"/>
    <mergeCell ref="A6008:E6008"/>
    <mergeCell ref="A6016:F6016"/>
    <mergeCell ref="A7216:E7216"/>
    <mergeCell ref="A7217:E7217"/>
    <mergeCell ref="A7218:E7218"/>
    <mergeCell ref="A7294:E7294"/>
    <mergeCell ref="A7296:E7296"/>
    <mergeCell ref="A7284:F7284"/>
    <mergeCell ref="A7263:E7263"/>
    <mergeCell ref="A7279:E7279"/>
    <mergeCell ref="A10946:E10946"/>
    <mergeCell ref="A11096:E11096"/>
    <mergeCell ref="A11116:E11116"/>
    <mergeCell ref="A11081:E11081"/>
    <mergeCell ref="A11097:E11097"/>
    <mergeCell ref="A11006:F11006"/>
    <mergeCell ref="A11102:F11102"/>
    <mergeCell ref="A11048:E11048"/>
    <mergeCell ref="A11049:E11049"/>
    <mergeCell ref="A10840:F10840"/>
    <mergeCell ref="A10771:E10771"/>
    <mergeCell ref="A10807:F10807"/>
    <mergeCell ref="A10335:E10335"/>
    <mergeCell ref="A10775:F10775"/>
    <mergeCell ref="A10780:F10780"/>
    <mergeCell ref="A10784:E10784"/>
    <mergeCell ref="A10786:E10786"/>
    <mergeCell ref="A10787:E10787"/>
    <mergeCell ref="A10355:F10355"/>
    <mergeCell ref="A10360:F10360"/>
    <mergeCell ref="A10462:E10462"/>
    <mergeCell ref="A10524:E10524"/>
    <mergeCell ref="A10698:E10698"/>
    <mergeCell ref="A10714:E10714"/>
    <mergeCell ref="A10769:E10769"/>
    <mergeCell ref="A10772:E10772"/>
    <mergeCell ref="A10773:E10773"/>
    <mergeCell ref="B10448:F10448"/>
    <mergeCell ref="A10381:E10381"/>
    <mergeCell ref="A10399:E10399"/>
    <mergeCell ref="A8296:F8296"/>
    <mergeCell ref="A8089:E8089"/>
    <mergeCell ref="A7908:E7908"/>
    <mergeCell ref="A7909:E7909"/>
    <mergeCell ref="A9940:E9940"/>
    <mergeCell ref="A9941:E9941"/>
    <mergeCell ref="A10052:F10052"/>
    <mergeCell ref="A10066:F10066"/>
    <mergeCell ref="A10085:F10085"/>
    <mergeCell ref="A10383:E10383"/>
    <mergeCell ref="A10516:F10516"/>
    <mergeCell ref="A10492:E10492"/>
    <mergeCell ref="A10765:F10765"/>
    <mergeCell ref="A10412:E10412"/>
    <mergeCell ref="A10543:F10543"/>
    <mergeCell ref="A10476:E10476"/>
    <mergeCell ref="A9853:E9853"/>
    <mergeCell ref="A9883:E9883"/>
    <mergeCell ref="A9855:E9855"/>
    <mergeCell ref="A9901:E9901"/>
    <mergeCell ref="A9886:E9886"/>
    <mergeCell ref="A9902:E9902"/>
    <mergeCell ref="A9714:E9714"/>
    <mergeCell ref="A10144:E10144"/>
    <mergeCell ref="A10145:E10145"/>
    <mergeCell ref="A10146:E10146"/>
    <mergeCell ref="A10214:F10214"/>
    <mergeCell ref="A10292:F10292"/>
    <mergeCell ref="A10301:E10301"/>
    <mergeCell ref="A10142:E10142"/>
    <mergeCell ref="A10127:E10127"/>
    <mergeCell ref="A10128:E10128"/>
    <mergeCell ref="A7272:F7272"/>
    <mergeCell ref="A7220:F7220"/>
    <mergeCell ref="A7267:F7267"/>
    <mergeCell ref="A7235:F7235"/>
    <mergeCell ref="A7244:E7244"/>
    <mergeCell ref="A7194:F7194"/>
    <mergeCell ref="A7210:F7210"/>
    <mergeCell ref="A7202:E7202"/>
    <mergeCell ref="A7214:E7214"/>
    <mergeCell ref="A10059:E10059"/>
    <mergeCell ref="A10073:E10073"/>
    <mergeCell ref="B10062:F10062"/>
    <mergeCell ref="A10300:E10300"/>
    <mergeCell ref="A10172:E10172"/>
    <mergeCell ref="A10188:E10188"/>
    <mergeCell ref="A10219:E10219"/>
    <mergeCell ref="A8247:F8247"/>
    <mergeCell ref="A8260:E8260"/>
    <mergeCell ref="A7885:E7885"/>
    <mergeCell ref="A7886:E7886"/>
    <mergeCell ref="A7888:F7888"/>
    <mergeCell ref="A7893:F7893"/>
    <mergeCell ref="A7905:E7905"/>
    <mergeCell ref="A7907:E7907"/>
    <mergeCell ref="A7974:F7974"/>
    <mergeCell ref="A7979:F7979"/>
    <mergeCell ref="A8215:E8215"/>
    <mergeCell ref="A8301:E8301"/>
    <mergeCell ref="A8217:E8217"/>
    <mergeCell ref="A8303:E8303"/>
    <mergeCell ref="A8084:F8084"/>
    <mergeCell ref="A8101:F8101"/>
    <mergeCell ref="A7063:E7063"/>
    <mergeCell ref="A6816:E6816"/>
    <mergeCell ref="A6847:E6847"/>
    <mergeCell ref="A6867:E6867"/>
    <mergeCell ref="A7198:E7198"/>
    <mergeCell ref="A6949:E6949"/>
    <mergeCell ref="A6951:F6951"/>
    <mergeCell ref="A6962:F6962"/>
    <mergeCell ref="A6977:E6977"/>
    <mergeCell ref="A7140:E7140"/>
    <mergeCell ref="A6820:E6820"/>
    <mergeCell ref="A6851:E6851"/>
    <mergeCell ref="A6914:E6914"/>
    <mergeCell ref="A7008:E7008"/>
    <mergeCell ref="A6916:E6916"/>
    <mergeCell ref="A7035:F7035"/>
    <mergeCell ref="A7200:E7200"/>
    <mergeCell ref="A7171:E7171"/>
    <mergeCell ref="A7045:E7045"/>
    <mergeCell ref="A6833:E6833"/>
    <mergeCell ref="A6834:E6834"/>
    <mergeCell ref="A6873:F6873"/>
    <mergeCell ref="A6878:F6878"/>
    <mergeCell ref="A7154:E7154"/>
    <mergeCell ref="A7155:E7155"/>
    <mergeCell ref="A7141:E7141"/>
    <mergeCell ref="A7156:E7156"/>
    <mergeCell ref="A7143:F7143"/>
    <mergeCell ref="A6917:E6917"/>
    <mergeCell ref="A6918:E6918"/>
    <mergeCell ref="A6979:E6979"/>
    <mergeCell ref="A6995:E6995"/>
    <mergeCell ref="A5954:E5954"/>
    <mergeCell ref="A5955:E5955"/>
    <mergeCell ref="A6397:E6397"/>
    <mergeCell ref="B5943:F5943"/>
    <mergeCell ref="A6416:F6416"/>
    <mergeCell ref="A6345:E6345"/>
    <mergeCell ref="A6395:E6395"/>
    <mergeCell ref="A6347:E6347"/>
    <mergeCell ref="A6405:F6405"/>
    <mergeCell ref="A6984:F6984"/>
    <mergeCell ref="A6989:F6989"/>
    <mergeCell ref="A6993:E6993"/>
    <mergeCell ref="A6783:E6783"/>
    <mergeCell ref="A6801:E6801"/>
    <mergeCell ref="A6802:E6802"/>
    <mergeCell ref="A6853:F6853"/>
    <mergeCell ref="A6491:E6491"/>
    <mergeCell ref="A6070:E6070"/>
    <mergeCell ref="A6231:E6231"/>
    <mergeCell ref="A6215:E6215"/>
    <mergeCell ref="A6227:E6227"/>
    <mergeCell ref="A6211:E6211"/>
    <mergeCell ref="A6119:E6119"/>
    <mergeCell ref="A6142:F6142"/>
    <mergeCell ref="A6184:F6184"/>
    <mergeCell ref="A6074:E6074"/>
    <mergeCell ref="A6061:F6061"/>
    <mergeCell ref="A6066:F6066"/>
    <mergeCell ref="A6259:E6259"/>
    <mergeCell ref="A6072:E6072"/>
    <mergeCell ref="A6073:E6073"/>
    <mergeCell ref="A6031:E6031"/>
    <mergeCell ref="A5071:E5071"/>
    <mergeCell ref="A6472:F6472"/>
    <mergeCell ref="A6493:E6493"/>
    <mergeCell ref="A6459:E6459"/>
    <mergeCell ref="A6494:E6494"/>
    <mergeCell ref="A6632:E6632"/>
    <mergeCell ref="A6602:E6602"/>
    <mergeCell ref="A6509:E6509"/>
    <mergeCell ref="A6510:E6510"/>
    <mergeCell ref="A6631:E6631"/>
    <mergeCell ref="A6460:E6460"/>
    <mergeCell ref="A6709:E6709"/>
    <mergeCell ref="A6706:E6706"/>
    <mergeCell ref="A6507:E6507"/>
    <mergeCell ref="A6629:E6629"/>
    <mergeCell ref="A6618:E6618"/>
    <mergeCell ref="A6702:F6702"/>
    <mergeCell ref="A6588:F6588"/>
    <mergeCell ref="A6464:F6464"/>
    <mergeCell ref="A6498:F6498"/>
    <mergeCell ref="A6614:E6614"/>
    <mergeCell ref="A6535:F6535"/>
    <mergeCell ref="A6536:F6536"/>
    <mergeCell ref="A6540:F6540"/>
    <mergeCell ref="A6551:E6551"/>
    <mergeCell ref="A6553:E6553"/>
    <mergeCell ref="A6554:E6554"/>
    <mergeCell ref="A6555:E6555"/>
    <mergeCell ref="A6557:F6557"/>
    <mergeCell ref="A6562:F6562"/>
    <mergeCell ref="A6566:E6566"/>
    <mergeCell ref="A6637:G6637"/>
    <mergeCell ref="A4597:E4597"/>
    <mergeCell ref="A5191:E5191"/>
    <mergeCell ref="A4873:E4873"/>
    <mergeCell ref="A4890:E4890"/>
    <mergeCell ref="A4910:E4910"/>
    <mergeCell ref="A4926:E4926"/>
    <mergeCell ref="A5569:E5569"/>
    <mergeCell ref="A4918:F4918"/>
    <mergeCell ref="A4927:E4927"/>
    <mergeCell ref="A4854:E4854"/>
    <mergeCell ref="A4812:E4812"/>
    <mergeCell ref="A4839:E4839"/>
    <mergeCell ref="A4946:F4946"/>
    <mergeCell ref="A5570:E5570"/>
    <mergeCell ref="A5566:E5566"/>
    <mergeCell ref="A5568:E5568"/>
    <mergeCell ref="A5450:E5450"/>
    <mergeCell ref="A5336:F5336"/>
    <mergeCell ref="A5054:E5054"/>
    <mergeCell ref="A4949:E4949"/>
    <mergeCell ref="A4960:E4960"/>
    <mergeCell ref="A4907:E4907"/>
    <mergeCell ref="A4923:E4923"/>
    <mergeCell ref="A4993:E4993"/>
    <mergeCell ref="A5110:F5110"/>
    <mergeCell ref="A4833:F4833"/>
    <mergeCell ref="A4941:F4941"/>
    <mergeCell ref="A4961:E4961"/>
    <mergeCell ref="A5033:E5033"/>
    <mergeCell ref="A4953:F4953"/>
    <mergeCell ref="A5029:F5029"/>
    <mergeCell ref="A4891:E4891"/>
    <mergeCell ref="A4503:E4503"/>
    <mergeCell ref="A3671:E3671"/>
    <mergeCell ref="A3530:E3530"/>
    <mergeCell ref="A5025:F5025"/>
    <mergeCell ref="A5031:E5031"/>
    <mergeCell ref="A5064:F5064"/>
    <mergeCell ref="A5032:E5032"/>
    <mergeCell ref="A5044:E5044"/>
    <mergeCell ref="A5055:E5055"/>
    <mergeCell ref="A5116:F5116"/>
    <mergeCell ref="A5123:E5123"/>
    <mergeCell ref="A4995:F4995"/>
    <mergeCell ref="A5001:F5001"/>
    <mergeCell ref="A4531:E4531"/>
    <mergeCell ref="A4735:E4735"/>
    <mergeCell ref="A4692:F4692"/>
    <mergeCell ref="A4697:F4697"/>
    <mergeCell ref="A4701:E4701"/>
    <mergeCell ref="A4703:E4703"/>
    <mergeCell ref="A4704:E4704"/>
    <mergeCell ref="A4705:E4705"/>
    <mergeCell ref="A4690:E4690"/>
    <mergeCell ref="A4736:E4736"/>
    <mergeCell ref="A4723:F4723"/>
    <mergeCell ref="A4689:E4689"/>
    <mergeCell ref="A4670:E4670"/>
    <mergeCell ref="A4672:E4672"/>
    <mergeCell ref="A4682:F4682"/>
    <mergeCell ref="A4582:E4582"/>
    <mergeCell ref="A4584:F4584"/>
    <mergeCell ref="A4504:E4504"/>
    <mergeCell ref="A4500:E4500"/>
    <mergeCell ref="A3222:E3222"/>
    <mergeCell ref="A3261:E3261"/>
    <mergeCell ref="A3307:E3307"/>
    <mergeCell ref="A3306:E3306"/>
    <mergeCell ref="A3361:E3361"/>
    <mergeCell ref="A3327:F3327"/>
    <mergeCell ref="A4211:E4211"/>
    <mergeCell ref="A4244:E4244"/>
    <mergeCell ref="A4204:F4204"/>
    <mergeCell ref="A4237:F4237"/>
    <mergeCell ref="A4287:F4287"/>
    <mergeCell ref="A4246:E4246"/>
    <mergeCell ref="A4254:F4254"/>
    <mergeCell ref="A4259:E4259"/>
    <mergeCell ref="A4261:E4261"/>
    <mergeCell ref="A4129:E4129"/>
    <mergeCell ref="A4293:E4293"/>
    <mergeCell ref="A4132:F4132"/>
    <mergeCell ref="A3528:E3528"/>
    <mergeCell ref="A3734:E3734"/>
    <mergeCell ref="A4291:E4291"/>
    <mergeCell ref="B3517:F3517"/>
    <mergeCell ref="A4155:E4155"/>
    <mergeCell ref="A4163:E4163"/>
    <mergeCell ref="B3396:F3396"/>
    <mergeCell ref="A3401:F3401"/>
    <mergeCell ref="A3357:E3357"/>
    <mergeCell ref="A3359:E3359"/>
    <mergeCell ref="A3360:E3360"/>
    <mergeCell ref="A3415:E3415"/>
    <mergeCell ref="A3417:E3417"/>
    <mergeCell ref="A3418:E3418"/>
    <mergeCell ref="A3260:E3260"/>
    <mergeCell ref="A3724:F3724"/>
    <mergeCell ref="A3444:E3444"/>
    <mergeCell ref="A3672:E3672"/>
    <mergeCell ref="A3489:F3489"/>
    <mergeCell ref="A3496:E3496"/>
    <mergeCell ref="A2765:E2765"/>
    <mergeCell ref="A2754:E2754"/>
    <mergeCell ref="A2782:E2782"/>
    <mergeCell ref="A2783:E2783"/>
    <mergeCell ref="A2818:F2818"/>
    <mergeCell ref="A2960:E2960"/>
    <mergeCell ref="A2961:E2961"/>
    <mergeCell ref="A3276:E3276"/>
    <mergeCell ref="B3466:F3466"/>
    <mergeCell ref="A4615:F4615"/>
    <mergeCell ref="A4620:F4620"/>
    <mergeCell ref="A2799:E2799"/>
    <mergeCell ref="A2800:E2800"/>
    <mergeCell ref="A3561:E3561"/>
    <mergeCell ref="A3736:E3736"/>
    <mergeCell ref="A2850:E2850"/>
    <mergeCell ref="A2852:F2852"/>
    <mergeCell ref="A2857:F2857"/>
    <mergeCell ref="A2863:E2863"/>
    <mergeCell ref="A4199:F4199"/>
    <mergeCell ref="A2835:F2835"/>
    <mergeCell ref="A2829:E2829"/>
    <mergeCell ref="A2831:E2831"/>
    <mergeCell ref="A2832:E2832"/>
    <mergeCell ref="A2833:E2833"/>
    <mergeCell ref="A2802:F2802"/>
    <mergeCell ref="A2675:E2675"/>
    <mergeCell ref="A2676:E2676"/>
    <mergeCell ref="A2522:E2522"/>
    <mergeCell ref="A2752:E2752"/>
    <mergeCell ref="A2722:E2722"/>
    <mergeCell ref="A2753:E2753"/>
    <mergeCell ref="A2723:E2723"/>
    <mergeCell ref="A2715:F2715"/>
    <mergeCell ref="A2587:E2587"/>
    <mergeCell ref="A2581:F2581"/>
    <mergeCell ref="A2585:E2585"/>
    <mergeCell ref="A2576:F2576"/>
    <mergeCell ref="A2624:E2624"/>
    <mergeCell ref="A2626:E2626"/>
    <mergeCell ref="A2627:E2627"/>
    <mergeCell ref="A2628:E2628"/>
    <mergeCell ref="A2630:F2630"/>
    <mergeCell ref="A2635:F2635"/>
    <mergeCell ref="A2648:E2648"/>
    <mergeCell ref="A2650:E2650"/>
    <mergeCell ref="A2651:E2651"/>
    <mergeCell ref="A2652:E2652"/>
    <mergeCell ref="A2523:E2523"/>
    <mergeCell ref="A2588:E2588"/>
    <mergeCell ref="A2589:E2589"/>
    <mergeCell ref="A2591:F2591"/>
    <mergeCell ref="A2596:F2596"/>
    <mergeCell ref="A2600:E2600"/>
    <mergeCell ref="A2746:F2746"/>
    <mergeCell ref="A2721:E2721"/>
    <mergeCell ref="A2688:E2688"/>
    <mergeCell ref="A2684:F2684"/>
    <mergeCell ref="A2376:E2376"/>
    <mergeCell ref="A2391:E2391"/>
    <mergeCell ref="A2402:E2402"/>
    <mergeCell ref="B2447:F2447"/>
    <mergeCell ref="A2388:E2388"/>
    <mergeCell ref="A2399:E2399"/>
    <mergeCell ref="A2377:E2377"/>
    <mergeCell ref="A2392:E2392"/>
    <mergeCell ref="A2403:E2403"/>
    <mergeCell ref="A2330:E2330"/>
    <mergeCell ref="A2332:F2332"/>
    <mergeCell ref="A2337:F2337"/>
    <mergeCell ref="A2341:E2341"/>
    <mergeCell ref="A2604:E2604"/>
    <mergeCell ref="A2655:F2655"/>
    <mergeCell ref="A2660:F2660"/>
    <mergeCell ref="A2673:E2673"/>
    <mergeCell ref="A2452:F2452"/>
    <mergeCell ref="A2343:E2343"/>
    <mergeCell ref="A2395:F2395"/>
    <mergeCell ref="A1718:E1718"/>
    <mergeCell ref="A1710:F1710"/>
    <mergeCell ref="A1626:E1626"/>
    <mergeCell ref="A1341:E1341"/>
    <mergeCell ref="A1402:E1402"/>
    <mergeCell ref="A1403:E1403"/>
    <mergeCell ref="A1396:F1396"/>
    <mergeCell ref="A1400:E1400"/>
    <mergeCell ref="A1422:F1422"/>
    <mergeCell ref="A1536:F1536"/>
    <mergeCell ref="A1541:F1541"/>
    <mergeCell ref="A1546:E1546"/>
    <mergeCell ref="A1517:E1517"/>
    <mergeCell ref="A2519:E2519"/>
    <mergeCell ref="A2268:E2268"/>
    <mergeCell ref="A2208:E2208"/>
    <mergeCell ref="A2223:E2223"/>
    <mergeCell ref="A2243:E2243"/>
    <mergeCell ref="A2231:F2231"/>
    <mergeCell ref="A2226:F2226"/>
    <mergeCell ref="A2219:E2219"/>
    <mergeCell ref="A2239:E2239"/>
    <mergeCell ref="B2364:F2364"/>
    <mergeCell ref="B2379:F2379"/>
    <mergeCell ref="B2406:F2406"/>
    <mergeCell ref="A2211:F2211"/>
    <mergeCell ref="A2328:E2328"/>
    <mergeCell ref="A2322:F2322"/>
    <mergeCell ref="A2326:E2326"/>
    <mergeCell ref="A2344:E2344"/>
    <mergeCell ref="A2361:E2361"/>
    <mergeCell ref="A2442:E2442"/>
    <mergeCell ref="A11183:E11183"/>
    <mergeCell ref="A11066:E11066"/>
    <mergeCell ref="A10838:E10838"/>
    <mergeCell ref="A10928:E10928"/>
    <mergeCell ref="A10919:E10919"/>
    <mergeCell ref="A1265:E1265"/>
    <mergeCell ref="A1287:F1287"/>
    <mergeCell ref="A1303:F1303"/>
    <mergeCell ref="A1294:E1294"/>
    <mergeCell ref="A1310:E1310"/>
    <mergeCell ref="A1282:F1282"/>
    <mergeCell ref="A1216:E1216"/>
    <mergeCell ref="A1334:F1334"/>
    <mergeCell ref="A1365:F1365"/>
    <mergeCell ref="A1186:E1186"/>
    <mergeCell ref="A1188:F1188"/>
    <mergeCell ref="A1229:E1229"/>
    <mergeCell ref="A10474:E10474"/>
    <mergeCell ref="A10414:E10414"/>
    <mergeCell ref="A10375:F10375"/>
    <mergeCell ref="A10460:E10460"/>
    <mergeCell ref="A1358:E1358"/>
    <mergeCell ref="A1515:E1515"/>
    <mergeCell ref="A1516:E1516"/>
    <mergeCell ref="A1263:E1263"/>
    <mergeCell ref="A1264:E1264"/>
    <mergeCell ref="A1714:E1714"/>
    <mergeCell ref="A1716:E1716"/>
    <mergeCell ref="A1729:E1729"/>
    <mergeCell ref="A1731:E1731"/>
    <mergeCell ref="A1732:E1732"/>
    <mergeCell ref="A1704:E1704"/>
    <mergeCell ref="A966:E966"/>
    <mergeCell ref="A9683:E9683"/>
    <mergeCell ref="A9839:E9839"/>
    <mergeCell ref="A1001:E1001"/>
    <mergeCell ref="A1002:E1002"/>
    <mergeCell ref="A993:F993"/>
    <mergeCell ref="A1372:E1372"/>
    <mergeCell ref="A1295:E1295"/>
    <mergeCell ref="A1311:E1311"/>
    <mergeCell ref="A1342:E1342"/>
    <mergeCell ref="A1360:F1360"/>
    <mergeCell ref="A1307:E1307"/>
    <mergeCell ref="A1338:E1338"/>
    <mergeCell ref="A1369:E1369"/>
    <mergeCell ref="A1349:F1349"/>
    <mergeCell ref="A1354:E1354"/>
    <mergeCell ref="A1356:E1356"/>
    <mergeCell ref="A1357:E1357"/>
    <mergeCell ref="A9780:E9780"/>
    <mergeCell ref="A9781:E9781"/>
    <mergeCell ref="A1010:F1010"/>
    <mergeCell ref="A1014:E1014"/>
    <mergeCell ref="A1016:E1016"/>
    <mergeCell ref="A988:F988"/>
    <mergeCell ref="A1041:F1041"/>
    <mergeCell ref="A1056:F1056"/>
    <mergeCell ref="A1236:F1236"/>
    <mergeCell ref="A1705:E1705"/>
    <mergeCell ref="A1796:F1796"/>
    <mergeCell ref="A1733:E1733"/>
    <mergeCell ref="A1779:F1779"/>
    <mergeCell ref="A1788:E1788"/>
    <mergeCell ref="A11117:E11117"/>
    <mergeCell ref="A11151:E11151"/>
    <mergeCell ref="A11174:F11174"/>
    <mergeCell ref="A11167:E11167"/>
    <mergeCell ref="A11155:F11155"/>
    <mergeCell ref="A11050:E11050"/>
    <mergeCell ref="A11068:F11068"/>
    <mergeCell ref="A11062:E11062"/>
    <mergeCell ref="A11064:E11064"/>
    <mergeCell ref="A11065:E11065"/>
    <mergeCell ref="A10327:F10327"/>
    <mergeCell ref="A10322:F10322"/>
    <mergeCell ref="A10391:F10391"/>
    <mergeCell ref="A10408:F10408"/>
    <mergeCell ref="A10398:E10398"/>
    <mergeCell ref="A10364:E10364"/>
    <mergeCell ref="A10366:E10366"/>
    <mergeCell ref="A10367:E10367"/>
    <mergeCell ref="A10386:F10386"/>
    <mergeCell ref="A10458:E10458"/>
    <mergeCell ref="A10368:E10368"/>
    <mergeCell ref="A10418:F10418"/>
    <mergeCell ref="A10423:F10423"/>
    <mergeCell ref="A10427:E10427"/>
    <mergeCell ref="A10429:E10429"/>
    <mergeCell ref="A10430:E10430"/>
    <mergeCell ref="A10415:E10415"/>
    <mergeCell ref="A10382:E10382"/>
    <mergeCell ref="A10939:F10939"/>
    <mergeCell ref="A11018:E11018"/>
    <mergeCell ref="A10947:E10947"/>
    <mergeCell ref="A10820:E10820"/>
    <mergeCell ref="A10221:E10221"/>
    <mergeCell ref="A10299:E10299"/>
    <mergeCell ref="A10168:F10168"/>
    <mergeCell ref="A10343:F10343"/>
    <mergeCell ref="A10338:F10338"/>
    <mergeCell ref="A10400:E10400"/>
    <mergeCell ref="A10403:F10403"/>
    <mergeCell ref="A10431:E10431"/>
    <mergeCell ref="A10351:E10351"/>
    <mergeCell ref="A10334:E10334"/>
    <mergeCell ref="A10350:E10350"/>
    <mergeCell ref="A10317:E10317"/>
    <mergeCell ref="A10318:E10318"/>
    <mergeCell ref="A10209:F10209"/>
    <mergeCell ref="A10206:E10206"/>
    <mergeCell ref="A10207:E10207"/>
    <mergeCell ref="A10225:F10225"/>
    <mergeCell ref="A10230:F10230"/>
    <mergeCell ref="A10234:E10234"/>
    <mergeCell ref="A10236:E10236"/>
    <mergeCell ref="A10237:E10237"/>
    <mergeCell ref="A10238:E10238"/>
    <mergeCell ref="A10297:E10297"/>
    <mergeCell ref="A10184:F10184"/>
    <mergeCell ref="A10316:E10316"/>
    <mergeCell ref="A10309:F10309"/>
    <mergeCell ref="A10314:E10314"/>
    <mergeCell ref="A10416:E10416"/>
    <mergeCell ref="A10370:F10370"/>
    <mergeCell ref="A10176:E10176"/>
    <mergeCell ref="A10192:E10192"/>
    <mergeCell ref="A10223:E10223"/>
    <mergeCell ref="B9802:F9802"/>
    <mergeCell ref="A9758:F9758"/>
    <mergeCell ref="A9788:F9788"/>
    <mergeCell ref="A9798:E9798"/>
    <mergeCell ref="A9720:F9720"/>
    <mergeCell ref="A9860:F9860"/>
    <mergeCell ref="A9984:F9984"/>
    <mergeCell ref="A9989:F9989"/>
    <mergeCell ref="A9993:E9993"/>
    <mergeCell ref="A10032:F10032"/>
    <mergeCell ref="A9842:E9842"/>
    <mergeCell ref="A9866:F9866"/>
    <mergeCell ref="A9856:E9856"/>
    <mergeCell ref="A9905:F9905"/>
    <mergeCell ref="A9843:E9843"/>
    <mergeCell ref="A9857:E9857"/>
    <mergeCell ref="A9812:E9812"/>
    <mergeCell ref="A9841:E9841"/>
    <mergeCell ref="A9953:F9953"/>
    <mergeCell ref="A9977:E9977"/>
    <mergeCell ref="A9979:E9979"/>
    <mergeCell ref="A9980:E9980"/>
    <mergeCell ref="A9981:E9981"/>
    <mergeCell ref="A9999:F9999"/>
    <mergeCell ref="A10005:F10005"/>
    <mergeCell ref="A9914:F9914"/>
    <mergeCell ref="A9938:E9938"/>
    <mergeCell ref="A9895:F9895"/>
    <mergeCell ref="A9899:E9899"/>
    <mergeCell ref="A9903:E9903"/>
    <mergeCell ref="A9835:F9835"/>
    <mergeCell ref="A9846:F9846"/>
    <mergeCell ref="A9890:F9890"/>
    <mergeCell ref="A10060:E10060"/>
    <mergeCell ref="A10047:F10047"/>
    <mergeCell ref="A9797:E9797"/>
    <mergeCell ref="A9734:E9734"/>
    <mergeCell ref="A9767:E9767"/>
    <mergeCell ref="A9732:E9732"/>
    <mergeCell ref="A10112:F10112"/>
    <mergeCell ref="A10098:E10098"/>
    <mergeCell ref="A10099:E10099"/>
    <mergeCell ref="A10100:E10100"/>
    <mergeCell ref="A10103:F10103"/>
    <mergeCell ref="A9753:F9753"/>
    <mergeCell ref="A9766:E9766"/>
    <mergeCell ref="A9765:E9765"/>
    <mergeCell ref="A9796:E9796"/>
    <mergeCell ref="A9733:E9733"/>
    <mergeCell ref="B9784:F9784"/>
    <mergeCell ref="A9996:E9996"/>
    <mergeCell ref="A9997:E9997"/>
    <mergeCell ref="A9995:E9995"/>
    <mergeCell ref="A10056:E10056"/>
    <mergeCell ref="A9777:E9777"/>
    <mergeCell ref="A9779:E9779"/>
    <mergeCell ref="A9942:E9942"/>
    <mergeCell ref="A9944:F9944"/>
    <mergeCell ref="A9830:E9830"/>
    <mergeCell ref="A9815:E9815"/>
    <mergeCell ref="A9831:E9831"/>
    <mergeCell ref="A10037:F10037"/>
    <mergeCell ref="A9570:E9570"/>
    <mergeCell ref="A9676:F9676"/>
    <mergeCell ref="A9443:F9443"/>
    <mergeCell ref="A9478:E9478"/>
    <mergeCell ref="A9469:F9469"/>
    <mergeCell ref="A9447:F9447"/>
    <mergeCell ref="A9521:E9521"/>
    <mergeCell ref="A8977:E8977"/>
    <mergeCell ref="A9492:F9492"/>
    <mergeCell ref="A9402:F9402"/>
    <mergeCell ref="A9519:E9519"/>
    <mergeCell ref="A9356:E9356"/>
    <mergeCell ref="A9383:E9383"/>
    <mergeCell ref="A9439:E9439"/>
    <mergeCell ref="A9018:E9018"/>
    <mergeCell ref="A8990:E8990"/>
    <mergeCell ref="A9096:E9096"/>
    <mergeCell ref="A9010:F9010"/>
    <mergeCell ref="A8991:E8991"/>
    <mergeCell ref="A9066:E9066"/>
    <mergeCell ref="A9067:E9067"/>
    <mergeCell ref="A9068:E9068"/>
    <mergeCell ref="A9451:E9451"/>
    <mergeCell ref="A9327:F9327"/>
    <mergeCell ref="A9064:E9064"/>
    <mergeCell ref="A8979:E8979"/>
    <mergeCell ref="A8980:E8980"/>
    <mergeCell ref="A9019:E9019"/>
    <mergeCell ref="A9020:E9020"/>
    <mergeCell ref="A9148:F9148"/>
    <mergeCell ref="A9153:F9153"/>
    <mergeCell ref="A9158:E9158"/>
    <mergeCell ref="A6443:E6443"/>
    <mergeCell ref="A6529:E6529"/>
    <mergeCell ref="A6651:F6651"/>
    <mergeCell ref="A6655:F6655"/>
    <mergeCell ref="A7668:F7668"/>
    <mergeCell ref="A7836:E7836"/>
    <mergeCell ref="A7748:E7748"/>
    <mergeCell ref="A7749:E7749"/>
    <mergeCell ref="A7734:E7734"/>
    <mergeCell ref="A7750:E7750"/>
    <mergeCell ref="A6513:F6513"/>
    <mergeCell ref="A6756:E6756"/>
    <mergeCell ref="A6785:E6785"/>
    <mergeCell ref="A6774:F6774"/>
    <mergeCell ref="A6811:F6811"/>
    <mergeCell ref="A6849:E6849"/>
    <mergeCell ref="A6933:E6933"/>
    <mergeCell ref="A6737:F6737"/>
    <mergeCell ref="A6754:E6754"/>
    <mergeCell ref="A6755:E6755"/>
    <mergeCell ref="A6647:E6647"/>
    <mergeCell ref="A6729:E6729"/>
    <mergeCell ref="A6730:E6730"/>
    <mergeCell ref="A7350:F7350"/>
    <mergeCell ref="A7465:E7465"/>
    <mergeCell ref="A7466:E7466"/>
    <mergeCell ref="A7467:E7467"/>
    <mergeCell ref="A7450:E7450"/>
    <mergeCell ref="A7451:E7451"/>
    <mergeCell ref="A7452:E7452"/>
    <mergeCell ref="A7454:F7454"/>
    <mergeCell ref="A7459:F7459"/>
    <mergeCell ref="B7634:F7634"/>
    <mergeCell ref="A7632:E7632"/>
    <mergeCell ref="A7813:E7813"/>
    <mergeCell ref="A7381:F7381"/>
    <mergeCell ref="A7327:E7327"/>
    <mergeCell ref="A7328:E7328"/>
    <mergeCell ref="A7330:F7330"/>
    <mergeCell ref="A7335:F7335"/>
    <mergeCell ref="A7339:E7339"/>
    <mergeCell ref="A7341:E7341"/>
    <mergeCell ref="A7416:E7416"/>
    <mergeCell ref="A7387:E7387"/>
    <mergeCell ref="A7520:F7520"/>
    <mergeCell ref="A7305:F7305"/>
    <mergeCell ref="A7309:E7309"/>
    <mergeCell ref="A7311:E7311"/>
    <mergeCell ref="A7585:F7585"/>
    <mergeCell ref="A7312:E7312"/>
    <mergeCell ref="A7313:E7313"/>
    <mergeCell ref="A7470:F7470"/>
    <mergeCell ref="A7358:E7358"/>
    <mergeCell ref="B7618:F7618"/>
    <mergeCell ref="A7463:E7463"/>
    <mergeCell ref="A7651:F7651"/>
    <mergeCell ref="A7661:E7661"/>
    <mergeCell ref="A7678:E7678"/>
    <mergeCell ref="A7696:E7696"/>
    <mergeCell ref="A7781:E7781"/>
    <mergeCell ref="A7805:F7805"/>
    <mergeCell ref="A7800:F7800"/>
    <mergeCell ref="A7719:F7719"/>
    <mergeCell ref="A7361:F7361"/>
    <mergeCell ref="A7611:E7611"/>
    <mergeCell ref="A7137:E7137"/>
    <mergeCell ref="A7152:E7152"/>
    <mergeCell ref="A7172:E7172"/>
    <mergeCell ref="A7297:E7297"/>
    <mergeCell ref="A7298:E7298"/>
    <mergeCell ref="A7356:E7356"/>
    <mergeCell ref="A7357:E7357"/>
    <mergeCell ref="A7248:E7248"/>
    <mergeCell ref="A7264:E7264"/>
    <mergeCell ref="A7342:E7342"/>
    <mergeCell ref="A7343:E7343"/>
    <mergeCell ref="A7262:E7262"/>
    <mergeCell ref="A7278:E7278"/>
    <mergeCell ref="A7247:E7247"/>
    <mergeCell ref="A7280:E7280"/>
    <mergeCell ref="A7256:F7256"/>
    <mergeCell ref="A7366:F7366"/>
    <mergeCell ref="A7370:E7370"/>
    <mergeCell ref="A7372:E7372"/>
    <mergeCell ref="A7529:F7529"/>
    <mergeCell ref="A7546:E7546"/>
    <mergeCell ref="A7548:E7548"/>
    <mergeCell ref="A7549:E7549"/>
    <mergeCell ref="A7550:E7550"/>
    <mergeCell ref="A7485:F7485"/>
    <mergeCell ref="A7490:F7490"/>
    <mergeCell ref="A7496:E7496"/>
    <mergeCell ref="A7498:E7498"/>
    <mergeCell ref="A7499:E7499"/>
    <mergeCell ref="A7139:E7139"/>
    <mergeCell ref="A7189:F7189"/>
    <mergeCell ref="A6731:E6731"/>
    <mergeCell ref="A6743:F6743"/>
    <mergeCell ref="A6609:F6609"/>
    <mergeCell ref="A6444:E6444"/>
    <mergeCell ref="A6660:E6660"/>
    <mergeCell ref="B6733:F6733"/>
    <mergeCell ref="A6584:E6584"/>
    <mergeCell ref="A6585:E6585"/>
    <mergeCell ref="A6662:E6662"/>
    <mergeCell ref="A6663:E6663"/>
    <mergeCell ref="A6664:E6664"/>
    <mergeCell ref="A6666:F6666"/>
    <mergeCell ref="A6670:F6670"/>
    <mergeCell ref="A6675:E6675"/>
    <mergeCell ref="A6677:E6677"/>
    <mergeCell ref="A6678:E6678"/>
    <mergeCell ref="A6679:E6679"/>
    <mergeCell ref="A6681:F6681"/>
    <mergeCell ref="A6685:F6685"/>
    <mergeCell ref="A6690:E6690"/>
    <mergeCell ref="A6692:E6692"/>
    <mergeCell ref="A6693:E6693"/>
    <mergeCell ref="A6694:E6694"/>
    <mergeCell ref="A6648:E6648"/>
    <mergeCell ref="A6649:E6649"/>
    <mergeCell ref="A6708:E6708"/>
    <mergeCell ref="A6617:E6617"/>
    <mergeCell ref="A6621:F6621"/>
    <mergeCell ref="A6740:E6740"/>
    <mergeCell ref="A6710:E6710"/>
    <mergeCell ref="A6697:F6697"/>
    <mergeCell ref="A6739:E6739"/>
    <mergeCell ref="A6054:E6054"/>
    <mergeCell ref="A6056:E6056"/>
    <mergeCell ref="A6057:E6057"/>
    <mergeCell ref="A6058:E6058"/>
    <mergeCell ref="A6076:F6076"/>
    <mergeCell ref="A6081:F6081"/>
    <mergeCell ref="A6085:E6085"/>
    <mergeCell ref="A6087:E6087"/>
    <mergeCell ref="A6088:E6088"/>
    <mergeCell ref="A6089:E6089"/>
    <mergeCell ref="A6980:E6980"/>
    <mergeCell ref="A6981:E6981"/>
    <mergeCell ref="A6748:F6748"/>
    <mergeCell ref="A6752:E6752"/>
    <mergeCell ref="A6600:E6600"/>
    <mergeCell ref="A6601:E6601"/>
    <mergeCell ref="A6713:F6713"/>
    <mergeCell ref="A6719:F6719"/>
    <mergeCell ref="A6727:E6727"/>
    <mergeCell ref="A6645:E6645"/>
    <mergeCell ref="A6620:F6620"/>
    <mergeCell ref="A6104:E6104"/>
    <mergeCell ref="A6122:F6122"/>
    <mergeCell ref="A6131:E6131"/>
    <mergeCell ref="A6133:E6133"/>
    <mergeCell ref="A6948:E6948"/>
    <mergeCell ref="A6431:F6431"/>
    <mergeCell ref="A6447:F6447"/>
    <mergeCell ref="A6633:E6633"/>
    <mergeCell ref="A6531:E6531"/>
    <mergeCell ref="A6532:E6532"/>
    <mergeCell ref="A6533:E6533"/>
    <mergeCell ref="A5910:E5910"/>
    <mergeCell ref="A5808:F5808"/>
    <mergeCell ref="A5854:F5854"/>
    <mergeCell ref="A5870:F5870"/>
    <mergeCell ref="A5902:F5902"/>
    <mergeCell ref="A5958:F5958"/>
    <mergeCell ref="A5755:E5755"/>
    <mergeCell ref="A5789:E5789"/>
    <mergeCell ref="A5726:E5726"/>
    <mergeCell ref="A5777:F5777"/>
    <mergeCell ref="A5760:F5760"/>
    <mergeCell ref="A5983:E5983"/>
    <mergeCell ref="A5984:E5984"/>
    <mergeCell ref="A6514:F6514"/>
    <mergeCell ref="A6511:E6511"/>
    <mergeCell ref="A6604:F6604"/>
    <mergeCell ref="A6518:F6518"/>
    <mergeCell ref="A6312:E6312"/>
    <mergeCell ref="A6436:F6436"/>
    <mergeCell ref="A6452:F6452"/>
    <mergeCell ref="A6503:F6503"/>
    <mergeCell ref="A6593:F6593"/>
    <mergeCell ref="A6598:E6598"/>
    <mergeCell ref="A6427:E6427"/>
    <mergeCell ref="A6442:E6442"/>
    <mergeCell ref="A6429:E6429"/>
    <mergeCell ref="A5906:E5906"/>
    <mergeCell ref="A5908:E5908"/>
    <mergeCell ref="A5909:E5909"/>
    <mergeCell ref="A6338:F6338"/>
    <mergeCell ref="A6349:E6349"/>
    <mergeCell ref="A5952:E5952"/>
    <mergeCell ref="A5796:E5796"/>
    <mergeCell ref="A5753:E5753"/>
    <mergeCell ref="A5812:E5812"/>
    <mergeCell ref="A5858:E5858"/>
    <mergeCell ref="A5874:E5874"/>
    <mergeCell ref="A5878:E5878"/>
    <mergeCell ref="A5693:E5693"/>
    <mergeCell ref="A5799:E5799"/>
    <mergeCell ref="A5814:E5814"/>
    <mergeCell ref="A5860:E5860"/>
    <mergeCell ref="A5876:E5876"/>
    <mergeCell ref="A5815:E5815"/>
    <mergeCell ref="A5675:E5675"/>
    <mergeCell ref="A5861:E5861"/>
    <mergeCell ref="A5705:E5705"/>
    <mergeCell ref="A5677:E5677"/>
    <mergeCell ref="A5701:F5701"/>
    <mergeCell ref="A5790:E5790"/>
    <mergeCell ref="A5782:F5782"/>
    <mergeCell ref="A5773:E5773"/>
    <mergeCell ref="A5679:E5679"/>
    <mergeCell ref="A5722:E5722"/>
    <mergeCell ref="A5770:E5770"/>
    <mergeCell ref="A5712:F5712"/>
    <mergeCell ref="A5694:E5694"/>
    <mergeCell ref="A5681:F5681"/>
    <mergeCell ref="A5709:E5709"/>
    <mergeCell ref="A5829:E5829"/>
    <mergeCell ref="A5831:E5831"/>
    <mergeCell ref="A5671:F5671"/>
    <mergeCell ref="A5756:E5756"/>
    <mergeCell ref="A5757:E5757"/>
    <mergeCell ref="A5434:E5434"/>
    <mergeCell ref="A5436:E5436"/>
    <mergeCell ref="A5437:E5437"/>
    <mergeCell ref="A4550:E4550"/>
    <mergeCell ref="A4609:E4609"/>
    <mergeCell ref="A4611:E4611"/>
    <mergeCell ref="A4612:E4612"/>
    <mergeCell ref="A4527:F4527"/>
    <mergeCell ref="A4543:F4543"/>
    <mergeCell ref="A4605:F4605"/>
    <mergeCell ref="A5397:F5397"/>
    <mergeCell ref="A5409:E5409"/>
    <mergeCell ref="A5264:E5264"/>
    <mergeCell ref="A5281:E5281"/>
    <mergeCell ref="A5327:E5327"/>
    <mergeCell ref="A4900:F4900"/>
    <mergeCell ref="A4950:E4950"/>
    <mergeCell ref="A4959:E4959"/>
    <mergeCell ref="A4992:E4992"/>
    <mergeCell ref="A4948:E4948"/>
    <mergeCell ref="A4889:E4889"/>
    <mergeCell ref="A4909:E4909"/>
    <mergeCell ref="A4925:E4925"/>
    <mergeCell ref="A5316:F5316"/>
    <mergeCell ref="A4624:E4624"/>
    <mergeCell ref="A4589:F4589"/>
    <mergeCell ref="A4593:E4593"/>
    <mergeCell ref="A4595:E4595"/>
    <mergeCell ref="A4596:E4596"/>
    <mergeCell ref="A4502:E4502"/>
    <mergeCell ref="A5774:E5774"/>
    <mergeCell ref="A5640:E5640"/>
    <mergeCell ref="A5362:E5362"/>
    <mergeCell ref="A5452:E5452"/>
    <mergeCell ref="A5453:E5453"/>
    <mergeCell ref="A5480:E5480"/>
    <mergeCell ref="A5454:E5454"/>
    <mergeCell ref="A5441:F5441"/>
    <mergeCell ref="A5486:F5486"/>
    <mergeCell ref="A5526:F5526"/>
    <mergeCell ref="A5505:E5505"/>
    <mergeCell ref="A5356:F5356"/>
    <mergeCell ref="A5344:E5344"/>
    <mergeCell ref="A5366:E5366"/>
    <mergeCell ref="A5415:F5415"/>
    <mergeCell ref="A5420:F5420"/>
    <mergeCell ref="A5126:E5126"/>
    <mergeCell ref="A5231:E5231"/>
    <mergeCell ref="A5234:E5234"/>
    <mergeCell ref="A5365:E5365"/>
    <mergeCell ref="A5246:E5246"/>
    <mergeCell ref="A5018:E5018"/>
    <mergeCell ref="A5020:E5020"/>
    <mergeCell ref="A5021:E5021"/>
    <mergeCell ref="A5022:E5022"/>
    <mergeCell ref="A5208:E5208"/>
    <mergeCell ref="B5269:F5269"/>
    <mergeCell ref="A5392:F5392"/>
    <mergeCell ref="A5045:E5045"/>
    <mergeCell ref="A5056:E5056"/>
    <mergeCell ref="A5036:F5036"/>
    <mergeCell ref="A4125:F4125"/>
    <mergeCell ref="A4165:E4165"/>
    <mergeCell ref="A4120:F4120"/>
    <mergeCell ref="A4262:E4262"/>
    <mergeCell ref="A4212:E4212"/>
    <mergeCell ref="A4245:E4245"/>
    <mergeCell ref="A4209:E4209"/>
    <mergeCell ref="A4242:E4242"/>
    <mergeCell ref="A5159:F5159"/>
    <mergeCell ref="A5170:E5170"/>
    <mergeCell ref="A5172:E5172"/>
    <mergeCell ref="A4728:F4728"/>
    <mergeCell ref="A4673:E4673"/>
    <mergeCell ref="A4613:E4613"/>
    <mergeCell ref="A4849:F4849"/>
    <mergeCell ref="A4551:E4551"/>
    <mergeCell ref="A4534:E4534"/>
    <mergeCell ref="A4391:E4391"/>
    <mergeCell ref="A4423:E4423"/>
    <mergeCell ref="A4392:E4392"/>
    <mergeCell ref="A4439:E4439"/>
    <mergeCell ref="A4686:E4686"/>
    <mergeCell ref="A4732:E4732"/>
    <mergeCell ref="A4688:E4688"/>
    <mergeCell ref="A4734:E4734"/>
    <mergeCell ref="A4422:E4422"/>
    <mergeCell ref="A4547:E4547"/>
    <mergeCell ref="A4533:E4533"/>
    <mergeCell ref="A4549:E4549"/>
    <mergeCell ref="A4164:E4164"/>
    <mergeCell ref="A4180:E4180"/>
    <mergeCell ref="A4176:E4176"/>
    <mergeCell ref="A3191:E3191"/>
    <mergeCell ref="B3193:F3193"/>
    <mergeCell ref="A3198:F3198"/>
    <mergeCell ref="A3202:E3202"/>
    <mergeCell ref="A3204:E3204"/>
    <mergeCell ref="A3214:F3214"/>
    <mergeCell ref="A3336:E3336"/>
    <mergeCell ref="A3322:E3322"/>
    <mergeCell ref="A3338:E3338"/>
    <mergeCell ref="A3374:E3374"/>
    <mergeCell ref="A3275:E3275"/>
    <mergeCell ref="A4600:F4600"/>
    <mergeCell ref="A4522:F4522"/>
    <mergeCell ref="A4431:F4431"/>
    <mergeCell ref="A4435:E4435"/>
    <mergeCell ref="A4437:E4437"/>
    <mergeCell ref="A4438:E4438"/>
    <mergeCell ref="A4081:E4081"/>
    <mergeCell ref="A4094:E4094"/>
    <mergeCell ref="A4085:F4085"/>
    <mergeCell ref="A4090:F4090"/>
    <mergeCell ref="A4093:E4093"/>
    <mergeCell ref="A4092:E4092"/>
    <mergeCell ref="A4127:E4127"/>
    <mergeCell ref="A4139:E4139"/>
    <mergeCell ref="A4128:E4128"/>
    <mergeCell ref="A4140:E4140"/>
    <mergeCell ref="A4113:F4113"/>
    <mergeCell ref="A4082:E4082"/>
    <mergeCell ref="A4137:F4137"/>
    <mergeCell ref="A4172:F4172"/>
    <mergeCell ref="A4141:E4141"/>
    <mergeCell ref="A2677:E2677"/>
    <mergeCell ref="A2756:F2756"/>
    <mergeCell ref="A2761:F2761"/>
    <mergeCell ref="A2694:F2694"/>
    <mergeCell ref="A2925:E2925"/>
    <mergeCell ref="A2948:F2948"/>
    <mergeCell ref="A2953:F2953"/>
    <mergeCell ref="A2958:E2958"/>
    <mergeCell ref="A2962:E2962"/>
    <mergeCell ref="A2929:E2929"/>
    <mergeCell ref="A2927:E2927"/>
    <mergeCell ref="A2823:F2823"/>
    <mergeCell ref="A2705:E2705"/>
    <mergeCell ref="A2691:E2691"/>
    <mergeCell ref="A2725:F2725"/>
    <mergeCell ref="A2730:F2730"/>
    <mergeCell ref="A2734:E2734"/>
    <mergeCell ref="A2736:E2736"/>
    <mergeCell ref="A2737:E2737"/>
    <mergeCell ref="A2738:E2738"/>
    <mergeCell ref="A2807:F2807"/>
    <mergeCell ref="A2811:E2811"/>
    <mergeCell ref="A2813:E2813"/>
    <mergeCell ref="A2814:E2814"/>
    <mergeCell ref="A2815:E2815"/>
    <mergeCell ref="A2784:E2784"/>
    <mergeCell ref="A2787:F2787"/>
    <mergeCell ref="A2907:E2907"/>
    <mergeCell ref="A2908:E2908"/>
    <mergeCell ref="A2910:F2910"/>
    <mergeCell ref="A2914:E2914"/>
    <mergeCell ref="A2916:E2916"/>
    <mergeCell ref="A2043:E2043"/>
    <mergeCell ref="A2044:E2044"/>
    <mergeCell ref="A2032:F2032"/>
    <mergeCell ref="A1865:F1865"/>
    <mergeCell ref="A2013:E2013"/>
    <mergeCell ref="A1973:E1973"/>
    <mergeCell ref="A1969:E1969"/>
    <mergeCell ref="A2010:E2010"/>
    <mergeCell ref="A1971:E1971"/>
    <mergeCell ref="A2012:E2012"/>
    <mergeCell ref="A2045:E2045"/>
    <mergeCell ref="A2014:E2014"/>
    <mergeCell ref="A1898:F1898"/>
    <mergeCell ref="A1991:E1991"/>
    <mergeCell ref="A1992:E1992"/>
    <mergeCell ref="A1993:E1993"/>
    <mergeCell ref="A2016:F2016"/>
    <mergeCell ref="A2021:F2021"/>
    <mergeCell ref="A2025:E2025"/>
    <mergeCell ref="A2027:E2027"/>
    <mergeCell ref="A2028:E2028"/>
    <mergeCell ref="A2029:E2029"/>
    <mergeCell ref="A1959:F1959"/>
    <mergeCell ref="A2001:F2001"/>
    <mergeCell ref="A1972:E1972"/>
    <mergeCell ref="A1909:F1909"/>
    <mergeCell ref="A1874:E1874"/>
    <mergeCell ref="A2037:F2037"/>
    <mergeCell ref="A2048:F2048"/>
    <mergeCell ref="A1950:E1950"/>
    <mergeCell ref="A1975:F1975"/>
    <mergeCell ref="A59:F59"/>
    <mergeCell ref="A64:E64"/>
    <mergeCell ref="A68:E68"/>
    <mergeCell ref="A67:E67"/>
    <mergeCell ref="A1647:F1647"/>
    <mergeCell ref="A1585:F1585"/>
    <mergeCell ref="A1601:F1601"/>
    <mergeCell ref="A1594:E1594"/>
    <mergeCell ref="A1610:E1610"/>
    <mergeCell ref="A1590:F1590"/>
    <mergeCell ref="A1606:F1606"/>
    <mergeCell ref="A1503:F1503"/>
    <mergeCell ref="A1706:E1706"/>
    <mergeCell ref="A1656:E1656"/>
    <mergeCell ref="A96:E96"/>
    <mergeCell ref="A129:E129"/>
    <mergeCell ref="A178:E178"/>
    <mergeCell ref="A795:E795"/>
    <mergeCell ref="A810:E810"/>
    <mergeCell ref="A796:E796"/>
    <mergeCell ref="A811:E811"/>
    <mergeCell ref="A797:E797"/>
    <mergeCell ref="A804:F804"/>
    <mergeCell ref="A799:F799"/>
    <mergeCell ref="A999:E999"/>
    <mergeCell ref="A1017:E1017"/>
    <mergeCell ref="A1018:E1018"/>
    <mergeCell ref="A1659:E1659"/>
    <mergeCell ref="A2041:E2041"/>
    <mergeCell ref="A812:E812"/>
    <mergeCell ref="A360:E360"/>
    <mergeCell ref="A180:E180"/>
    <mergeCell ref="A266:E266"/>
    <mergeCell ref="A377:E377"/>
    <mergeCell ref="A393:E393"/>
    <mergeCell ref="A381:F381"/>
    <mergeCell ref="A365:F365"/>
    <mergeCell ref="A793:E793"/>
    <mergeCell ref="A746:E746"/>
    <mergeCell ref="A747:E747"/>
    <mergeCell ref="A1136:E1136"/>
    <mergeCell ref="A1197:E1197"/>
    <mergeCell ref="A808:E808"/>
    <mergeCell ref="A264:E264"/>
    <mergeCell ref="A375:E375"/>
    <mergeCell ref="A391:E391"/>
    <mergeCell ref="A497:E497"/>
    <mergeCell ref="A498:E498"/>
    <mergeCell ref="A830:F830"/>
    <mergeCell ref="A844:F844"/>
    <mergeCell ref="A962:E962"/>
    <mergeCell ref="A1060:E1060"/>
    <mergeCell ref="A1062:E1062"/>
    <mergeCell ref="A1063:E1063"/>
    <mergeCell ref="A1003:E1003"/>
    <mergeCell ref="A1045:E1045"/>
    <mergeCell ref="A1047:E1047"/>
    <mergeCell ref="A1048:E1048"/>
    <mergeCell ref="B1005:F1005"/>
    <mergeCell ref="A964:E964"/>
    <mergeCell ref="A965:E965"/>
    <mergeCell ref="A298:E298"/>
    <mergeCell ref="A8:C8"/>
    <mergeCell ref="D8:F8"/>
    <mergeCell ref="A9:C9"/>
    <mergeCell ref="D9:F9"/>
    <mergeCell ref="A10:C10"/>
    <mergeCell ref="D10:F10"/>
    <mergeCell ref="A75:F75"/>
    <mergeCell ref="A91:F91"/>
    <mergeCell ref="A124:F124"/>
    <mergeCell ref="A173:F173"/>
    <mergeCell ref="A82:E82"/>
    <mergeCell ref="A98:E98"/>
    <mergeCell ref="A131:E131"/>
    <mergeCell ref="A83:E83"/>
    <mergeCell ref="A14:F14"/>
    <mergeCell ref="A19:F19"/>
    <mergeCell ref="A32:E32"/>
    <mergeCell ref="A36:E36"/>
    <mergeCell ref="A80:E80"/>
    <mergeCell ref="A35:E35"/>
    <mergeCell ref="A34:E34"/>
    <mergeCell ref="A38:F38"/>
    <mergeCell ref="A43:F43"/>
    <mergeCell ref="A47:E47"/>
    <mergeCell ref="A51:E51"/>
    <mergeCell ref="A50:E50"/>
    <mergeCell ref="A49:E49"/>
    <mergeCell ref="A66:E66"/>
    <mergeCell ref="A54:F54"/>
    <mergeCell ref="A217:F217"/>
    <mergeCell ref="A70:F70"/>
    <mergeCell ref="A789:F789"/>
    <mergeCell ref="A748:E748"/>
    <mergeCell ref="A784:F784"/>
    <mergeCell ref="A733:F733"/>
    <mergeCell ref="B1036:F1036"/>
    <mergeCell ref="A1249:E1249"/>
    <mergeCell ref="A1200:E1200"/>
    <mergeCell ref="A650:F650"/>
    <mergeCell ref="A516:E516"/>
    <mergeCell ref="A518:E518"/>
    <mergeCell ref="A519:E519"/>
    <mergeCell ref="A236:F236"/>
    <mergeCell ref="A241:F241"/>
    <mergeCell ref="A248:E248"/>
    <mergeCell ref="A250:E250"/>
    <mergeCell ref="A251:E251"/>
    <mergeCell ref="A252:E252"/>
    <mergeCell ref="A398:F398"/>
    <mergeCell ref="A403:F403"/>
    <mergeCell ref="A260:F260"/>
    <mergeCell ref="A370:F370"/>
    <mergeCell ref="A386:F386"/>
    <mergeCell ref="A270:F270"/>
    <mergeCell ref="A275:F275"/>
    <mergeCell ref="A361:E361"/>
    <mergeCell ref="A362:E362"/>
    <mergeCell ref="A255:F255"/>
    <mergeCell ref="A268:E268"/>
    <mergeCell ref="A379:E379"/>
    <mergeCell ref="A501:F501"/>
    <mergeCell ref="A505:F505"/>
    <mergeCell ref="A1184:E1184"/>
    <mergeCell ref="A454:E454"/>
    <mergeCell ref="A1953:F1953"/>
    <mergeCell ref="A1996:F1996"/>
    <mergeCell ref="A2215:F2215"/>
    <mergeCell ref="A1930:E1930"/>
    <mergeCell ref="A1797:F1797"/>
    <mergeCell ref="A2111:E2111"/>
    <mergeCell ref="A2108:E2108"/>
    <mergeCell ref="A2112:E2112"/>
    <mergeCell ref="A2690:E2690"/>
    <mergeCell ref="A3133:E3133"/>
    <mergeCell ref="A3134:E3134"/>
    <mergeCell ref="A3132:E3132"/>
    <mergeCell ref="A3126:F3126"/>
    <mergeCell ref="A3130:E3130"/>
    <mergeCell ref="A3190:E3190"/>
    <mergeCell ref="A3161:E3161"/>
    <mergeCell ref="B3178:F3178"/>
    <mergeCell ref="A3183:F3183"/>
    <mergeCell ref="A3187:E3187"/>
    <mergeCell ref="A3189:E3189"/>
    <mergeCell ref="A3175:E3175"/>
    <mergeCell ref="A3176:E3176"/>
    <mergeCell ref="A3172:E3172"/>
    <mergeCell ref="A3174:E3174"/>
    <mergeCell ref="A3168:F3168"/>
    <mergeCell ref="A3148:F3148"/>
    <mergeCell ref="A3153:F3153"/>
    <mergeCell ref="A3157:E3157"/>
    <mergeCell ref="A3159:E3159"/>
    <mergeCell ref="A3160:E3160"/>
    <mergeCell ref="A2166:F2166"/>
    <mergeCell ref="A3205:E3205"/>
    <mergeCell ref="A3206:E3206"/>
    <mergeCell ref="A3263:F3263"/>
    <mergeCell ref="A3268:F3268"/>
    <mergeCell ref="A3272:E3272"/>
    <mergeCell ref="A3274:E3274"/>
    <mergeCell ref="A3221:E3221"/>
    <mergeCell ref="A3218:E3218"/>
    <mergeCell ref="A3257:E3257"/>
    <mergeCell ref="A3220:E3220"/>
    <mergeCell ref="A3427:F3427"/>
    <mergeCell ref="A3324:E3324"/>
    <mergeCell ref="A3340:E3340"/>
    <mergeCell ref="A3332:F3332"/>
    <mergeCell ref="A3378:E3378"/>
    <mergeCell ref="A3320:E3320"/>
    <mergeCell ref="A3494:E3494"/>
    <mergeCell ref="A3477:E3477"/>
    <mergeCell ref="A3479:E3479"/>
    <mergeCell ref="A3480:E3480"/>
    <mergeCell ref="A3481:E3481"/>
    <mergeCell ref="B3484:F3484"/>
    <mergeCell ref="A3370:F3370"/>
    <mergeCell ref="A3442:E3442"/>
    <mergeCell ref="A3323:E3323"/>
    <mergeCell ref="A3339:E3339"/>
    <mergeCell ref="A3233:F3233"/>
    <mergeCell ref="A3299:F3299"/>
    <mergeCell ref="A3315:F3315"/>
    <mergeCell ref="A3303:E3303"/>
    <mergeCell ref="A3259:E3259"/>
    <mergeCell ref="A3305:E3305"/>
    <mergeCell ref="A4424:E4424"/>
    <mergeCell ref="A4294:E4294"/>
    <mergeCell ref="A4349:F4349"/>
    <mergeCell ref="A4031:F4031"/>
    <mergeCell ref="A3510:E3510"/>
    <mergeCell ref="A3512:E3512"/>
    <mergeCell ref="A3513:E3513"/>
    <mergeCell ref="A3514:E3514"/>
    <mergeCell ref="A3522:F3522"/>
    <mergeCell ref="A3994:E3994"/>
    <mergeCell ref="A3783:E3783"/>
    <mergeCell ref="A3965:E3965"/>
    <mergeCell ref="A3784:E3784"/>
    <mergeCell ref="A3990:F3990"/>
    <mergeCell ref="A3980:E3980"/>
    <mergeCell ref="A3966:E3966"/>
    <mergeCell ref="A3785:E3785"/>
    <mergeCell ref="A3738:E3738"/>
    <mergeCell ref="A3777:F3777"/>
    <mergeCell ref="A3560:E3560"/>
    <mergeCell ref="A3665:F3665"/>
    <mergeCell ref="A3557:E3557"/>
    <mergeCell ref="A3669:E3669"/>
    <mergeCell ref="A3640:E3640"/>
    <mergeCell ref="A3981:E3981"/>
    <mergeCell ref="A3982:E3982"/>
    <mergeCell ref="A3978:E3978"/>
    <mergeCell ref="A3963:E3963"/>
    <mergeCell ref="A3526:E3526"/>
    <mergeCell ref="A3730:F3730"/>
    <mergeCell ref="A3641:E3641"/>
    <mergeCell ref="A3737:E3737"/>
    <mergeCell ref="A4801:F4801"/>
    <mergeCell ref="A4872:E4872"/>
    <mergeCell ref="A4881:F4881"/>
    <mergeCell ref="A4178:E4178"/>
    <mergeCell ref="A4179:E4179"/>
    <mergeCell ref="A4215:F4215"/>
    <mergeCell ref="A4220:F4220"/>
    <mergeCell ref="A4225:E4225"/>
    <mergeCell ref="A4263:E4263"/>
    <mergeCell ref="A4213:E4213"/>
    <mergeCell ref="A4344:F4344"/>
    <mergeCell ref="A4361:F4361"/>
    <mergeCell ref="A4358:E4358"/>
    <mergeCell ref="A4375:E4375"/>
    <mergeCell ref="A4378:F4378"/>
    <mergeCell ref="A4342:E4342"/>
    <mergeCell ref="A4426:F4426"/>
    <mergeCell ref="A4420:E4420"/>
    <mergeCell ref="A4416:F4416"/>
    <mergeCell ref="A4227:E4227"/>
    <mergeCell ref="A4228:E4228"/>
    <mergeCell ref="A4229:E4229"/>
    <mergeCell ref="A4249:F4249"/>
    <mergeCell ref="A4313:F4313"/>
    <mergeCell ref="A4318:F4318"/>
    <mergeCell ref="A4295:E4295"/>
    <mergeCell ref="A4232:F4232"/>
    <mergeCell ref="A4366:F4366"/>
    <mergeCell ref="A4383:F4383"/>
    <mergeCell ref="A4354:E4354"/>
    <mergeCell ref="A4326:E4326"/>
    <mergeCell ref="A4328:F4328"/>
    <mergeCell ref="A5204:E5204"/>
    <mergeCell ref="A5242:F5242"/>
    <mergeCell ref="A5189:E5189"/>
    <mergeCell ref="A4494:F4494"/>
    <mergeCell ref="A4408:E4408"/>
    <mergeCell ref="A4441:F4441"/>
    <mergeCell ref="A4963:F4963"/>
    <mergeCell ref="A4969:F4969"/>
    <mergeCell ref="A4989:E4989"/>
    <mergeCell ref="A4991:E4991"/>
    <mergeCell ref="A4844:F4844"/>
    <mergeCell ref="A4957:E4957"/>
    <mergeCell ref="A4887:E4887"/>
    <mergeCell ref="A4813:E4813"/>
    <mergeCell ref="A4840:E4840"/>
    <mergeCell ref="A4810:E4810"/>
    <mergeCell ref="A4837:E4837"/>
    <mergeCell ref="A4814:E4814"/>
    <mergeCell ref="A4806:F4806"/>
    <mergeCell ref="A4828:F4828"/>
    <mergeCell ref="A4856:E4856"/>
    <mergeCell ref="A4857:E4857"/>
    <mergeCell ref="A4841:E4841"/>
    <mergeCell ref="A4858:E4858"/>
    <mergeCell ref="A4911:E4911"/>
    <mergeCell ref="A4876:F4876"/>
    <mergeCell ref="A4894:F4894"/>
    <mergeCell ref="A4913:F4913"/>
    <mergeCell ref="A4790:F4790"/>
    <mergeCell ref="A4794:E4794"/>
    <mergeCell ref="A4796:E4796"/>
    <mergeCell ref="A4797:E4797"/>
    <mergeCell ref="A6103:E6103"/>
    <mergeCell ref="A5666:F5666"/>
    <mergeCell ref="B5696:F5696"/>
    <mergeCell ref="A5686:F5686"/>
    <mergeCell ref="A5690:E5690"/>
    <mergeCell ref="A5692:E5692"/>
    <mergeCell ref="A6134:E6134"/>
    <mergeCell ref="A6135:E6135"/>
    <mergeCell ref="A6137:F6137"/>
    <mergeCell ref="A5048:F5048"/>
    <mergeCell ref="A5059:F5059"/>
    <mergeCell ref="A5043:E5043"/>
    <mergeCell ref="A5107:E5107"/>
    <mergeCell ref="A5052:E5052"/>
    <mergeCell ref="A5041:F5041"/>
    <mergeCell ref="A5125:E5125"/>
    <mergeCell ref="A5174:E5174"/>
    <mergeCell ref="A5127:E5127"/>
    <mergeCell ref="A5258:F5258"/>
    <mergeCell ref="A5173:E5173"/>
    <mergeCell ref="A5262:E5262"/>
    <mergeCell ref="A5411:E5411"/>
    <mergeCell ref="A5412:E5412"/>
    <mergeCell ref="A5413:E5413"/>
    <mergeCell ref="A5346:E5346"/>
    <mergeCell ref="A5325:E5325"/>
    <mergeCell ref="A5190:E5190"/>
    <mergeCell ref="A5207:E5207"/>
    <mergeCell ref="A5194:F5194"/>
    <mergeCell ref="A5182:F5182"/>
    <mergeCell ref="A5199:F5199"/>
    <mergeCell ref="A5187:E5187"/>
    <mergeCell ref="A5206:E5206"/>
    <mergeCell ref="A5233:E5233"/>
    <mergeCell ref="A5446:F5446"/>
    <mergeCell ref="A5279:E5279"/>
    <mergeCell ref="A6036:F6036"/>
    <mergeCell ref="A6041:F6041"/>
    <mergeCell ref="A6935:F6935"/>
    <mergeCell ref="A6940:F6940"/>
    <mergeCell ref="A6945:E6945"/>
    <mergeCell ref="A6947:E6947"/>
    <mergeCell ref="A6859:F6859"/>
    <mergeCell ref="A6910:F6910"/>
    <mergeCell ref="A6871:E6871"/>
    <mergeCell ref="A6869:E6869"/>
    <mergeCell ref="A6920:F6920"/>
    <mergeCell ref="A6925:F6925"/>
    <mergeCell ref="A6929:E6929"/>
    <mergeCell ref="A6931:E6931"/>
    <mergeCell ref="A6932:E6932"/>
    <mergeCell ref="A6091:F6091"/>
    <mergeCell ref="A6096:F6096"/>
    <mergeCell ref="A6100:E6100"/>
    <mergeCell ref="A6102:E6102"/>
    <mergeCell ref="A6146:E6146"/>
    <mergeCell ref="A6148:E6148"/>
    <mergeCell ref="A6149:E6149"/>
    <mergeCell ref="A6150:E6150"/>
    <mergeCell ref="A6153:F6153"/>
    <mergeCell ref="A6380:E6380"/>
    <mergeCell ref="A6381:E6381"/>
    <mergeCell ref="A6382:E6382"/>
    <mergeCell ref="A6384:F6384"/>
    <mergeCell ref="A7388:E7388"/>
    <mergeCell ref="A7448:E7448"/>
    <mergeCell ref="A7420:E7420"/>
    <mergeCell ref="A7406:F7406"/>
    <mergeCell ref="A7354:E7354"/>
    <mergeCell ref="A7300:F7300"/>
    <mergeCell ref="A7373:E7373"/>
    <mergeCell ref="A7374:E7374"/>
    <mergeCell ref="A7185:E7185"/>
    <mergeCell ref="A7186:E7186"/>
    <mergeCell ref="A7187:E7187"/>
    <mergeCell ref="A7315:F7315"/>
    <mergeCell ref="A7320:F7320"/>
    <mergeCell ref="A7324:E7324"/>
    <mergeCell ref="A7326:E7326"/>
    <mergeCell ref="A7391:F7391"/>
    <mergeCell ref="A7396:F7396"/>
    <mergeCell ref="A7389:E7389"/>
    <mergeCell ref="A7376:F7376"/>
    <mergeCell ref="A7205:F7205"/>
    <mergeCell ref="A7201:E7201"/>
    <mergeCell ref="A7289:F7289"/>
    <mergeCell ref="A7251:F7251"/>
    <mergeCell ref="A7225:F7225"/>
    <mergeCell ref="A7229:E7229"/>
    <mergeCell ref="A7231:E7231"/>
    <mergeCell ref="A7232:E7232"/>
    <mergeCell ref="A7233:E7233"/>
    <mergeCell ref="A7240:F7240"/>
    <mergeCell ref="A7246:E7246"/>
    <mergeCell ref="A7260:E7260"/>
    <mergeCell ref="A7276:E7276"/>
    <mergeCell ref="A7582:E7582"/>
    <mergeCell ref="A7480:E7480"/>
    <mergeCell ref="A7552:F7552"/>
    <mergeCell ref="A7561:F7561"/>
    <mergeCell ref="A7578:E7578"/>
    <mergeCell ref="A7580:E7580"/>
    <mergeCell ref="A7581:E7581"/>
    <mergeCell ref="A7937:F7937"/>
    <mergeCell ref="A7594:F7594"/>
    <mergeCell ref="A7624:F7624"/>
    <mergeCell ref="A7640:F7640"/>
    <mergeCell ref="A7967:E7967"/>
    <mergeCell ref="A7717:E7717"/>
    <mergeCell ref="A7665:E7665"/>
    <mergeCell ref="A7615:E7615"/>
    <mergeCell ref="A7682:E7682"/>
    <mergeCell ref="A7700:E7700"/>
    <mergeCell ref="A7673:F7673"/>
    <mergeCell ref="A7690:F7690"/>
    <mergeCell ref="A7707:F7707"/>
    <mergeCell ref="A7713:E7713"/>
    <mergeCell ref="A7715:E7715"/>
    <mergeCell ref="A7716:E7716"/>
    <mergeCell ref="A7663:E7663"/>
    <mergeCell ref="A7680:E7680"/>
    <mergeCell ref="A7698:E7698"/>
    <mergeCell ref="A7664:E7664"/>
    <mergeCell ref="A7681:E7681"/>
    <mergeCell ref="A7699:E7699"/>
    <mergeCell ref="A7628:E7628"/>
    <mergeCell ref="A7644:E7644"/>
    <mergeCell ref="A7647:E7647"/>
    <mergeCell ref="A7648:E7648"/>
    <mergeCell ref="A7742:F7742"/>
    <mergeCell ref="A7685:F7685"/>
    <mergeCell ref="A7827:F7827"/>
    <mergeCell ref="A7777:E7777"/>
    <mergeCell ref="A7809:E7809"/>
    <mergeCell ref="A7764:E7764"/>
    <mergeCell ref="A7724:F7724"/>
    <mergeCell ref="A7737:F7737"/>
    <mergeCell ref="A7768:F7768"/>
    <mergeCell ref="A7780:E7780"/>
    <mergeCell ref="A7812:E7812"/>
    <mergeCell ref="A7855:E7855"/>
    <mergeCell ref="A7730:E7730"/>
    <mergeCell ref="A7733:E7733"/>
    <mergeCell ref="A7811:E7811"/>
    <mergeCell ref="A7773:F7773"/>
    <mergeCell ref="A7702:F7702"/>
    <mergeCell ref="A7854:E7854"/>
    <mergeCell ref="A7852:E7852"/>
    <mergeCell ref="A7656:F7656"/>
    <mergeCell ref="A8066:F8066"/>
    <mergeCell ref="A8061:F8061"/>
    <mergeCell ref="A8054:E8054"/>
    <mergeCell ref="A8057:E8057"/>
    <mergeCell ref="A7873:F7873"/>
    <mergeCell ref="A7878:F7878"/>
    <mergeCell ref="A7882:E7882"/>
    <mergeCell ref="A7884:E7884"/>
    <mergeCell ref="A7746:E7746"/>
    <mergeCell ref="A7732:E7732"/>
    <mergeCell ref="A7858:F7858"/>
    <mergeCell ref="A7863:F7863"/>
    <mergeCell ref="A7867:E7867"/>
    <mergeCell ref="A7869:E7869"/>
    <mergeCell ref="A7870:E7870"/>
    <mergeCell ref="A7871:E7871"/>
    <mergeCell ref="A7856:E7856"/>
    <mergeCell ref="A7779:E7779"/>
    <mergeCell ref="A7848:F7848"/>
    <mergeCell ref="A7838:E7838"/>
    <mergeCell ref="A7839:E7839"/>
    <mergeCell ref="A7840:E7840"/>
    <mergeCell ref="A7843:F7843"/>
    <mergeCell ref="A7948:E7948"/>
    <mergeCell ref="A7930:F7930"/>
    <mergeCell ref="A7923:E7923"/>
    <mergeCell ref="A7925:E7925"/>
    <mergeCell ref="A7926:E7926"/>
    <mergeCell ref="A7927:E7927"/>
    <mergeCell ref="A8009:F8009"/>
    <mergeCell ref="A8014:F8014"/>
    <mergeCell ref="A8019:E8019"/>
    <mergeCell ref="A8158:E8158"/>
    <mergeCell ref="A8160:E8160"/>
    <mergeCell ref="A8161:E8161"/>
    <mergeCell ref="A8162:E8162"/>
    <mergeCell ref="A7985:E7985"/>
    <mergeCell ref="A7987:E7987"/>
    <mergeCell ref="A7969:E7969"/>
    <mergeCell ref="A7970:E7970"/>
    <mergeCell ref="A7971:E7971"/>
    <mergeCell ref="A7950:E7950"/>
    <mergeCell ref="A7960:F7960"/>
    <mergeCell ref="A8003:E8003"/>
    <mergeCell ref="A8005:E8005"/>
    <mergeCell ref="A8006:E8006"/>
    <mergeCell ref="A8007:E8007"/>
    <mergeCell ref="A8112:F8112"/>
    <mergeCell ref="A8093:E8093"/>
    <mergeCell ref="A8079:F8079"/>
    <mergeCell ref="A8096:F8096"/>
    <mergeCell ref="A8075:E8075"/>
    <mergeCell ref="A7955:F7955"/>
    <mergeCell ref="A7988:E7988"/>
    <mergeCell ref="A7989:E7989"/>
    <mergeCell ref="A7991:F7991"/>
    <mergeCell ref="A7996:F7996"/>
    <mergeCell ref="A8091:E8091"/>
    <mergeCell ref="A8092:E8092"/>
    <mergeCell ref="A7952:E7952"/>
    <mergeCell ref="A8042:F8042"/>
    <mergeCell ref="A8072:E8072"/>
    <mergeCell ref="A8058:E8058"/>
    <mergeCell ref="A8047:F8047"/>
    <mergeCell ref="A8182:E8182"/>
    <mergeCell ref="A8200:E8200"/>
    <mergeCell ref="A8197:E8197"/>
    <mergeCell ref="A8179:E8179"/>
    <mergeCell ref="A8328:E8328"/>
    <mergeCell ref="A8324:E8324"/>
    <mergeCell ref="A8341:E8341"/>
    <mergeCell ref="A8326:E8326"/>
    <mergeCell ref="A8172:F8172"/>
    <mergeCell ref="A8191:F8191"/>
    <mergeCell ref="A8165:F8165"/>
    <mergeCell ref="A8186:F8186"/>
    <mergeCell ref="A8076:E8076"/>
    <mergeCell ref="A8208:F8208"/>
    <mergeCell ref="A8201:E8201"/>
    <mergeCell ref="A8203:F8203"/>
    <mergeCell ref="A8262:E8262"/>
    <mergeCell ref="A8263:E8263"/>
    <mergeCell ref="A8264:E8264"/>
    <mergeCell ref="A8108:E8108"/>
    <mergeCell ref="A8109:E8109"/>
    <mergeCell ref="A8143:E8143"/>
    <mergeCell ref="A8145:E8145"/>
    <mergeCell ref="A8146:E8146"/>
    <mergeCell ref="A8147:E8147"/>
    <mergeCell ref="A8149:F8149"/>
    <mergeCell ref="A8117:F8117"/>
    <mergeCell ref="A8125:E8125"/>
    <mergeCell ref="A8127:E8127"/>
    <mergeCell ref="A8128:E8128"/>
    <mergeCell ref="A8129:E8129"/>
    <mergeCell ref="A8131:F8131"/>
    <mergeCell ref="A8393:E8393"/>
    <mergeCell ref="A8361:E8361"/>
    <mergeCell ref="B8379:F8379"/>
    <mergeCell ref="A8383:F8383"/>
    <mergeCell ref="A8389:E8389"/>
    <mergeCell ref="A8391:E8391"/>
    <mergeCell ref="A8304:E8304"/>
    <mergeCell ref="A8327:E8327"/>
    <mergeCell ref="A8218:E8218"/>
    <mergeCell ref="B8347:F8347"/>
    <mergeCell ref="A8351:F8351"/>
    <mergeCell ref="A8357:E8357"/>
    <mergeCell ref="A8359:E8359"/>
    <mergeCell ref="A8360:E8360"/>
    <mergeCell ref="A8313:F8313"/>
    <mergeCell ref="A8335:F8335"/>
    <mergeCell ref="A8392:E8392"/>
    <mergeCell ref="A8305:E8305"/>
    <mergeCell ref="A8221:F8221"/>
    <mergeCell ref="A8226:F8226"/>
    <mergeCell ref="A8233:E8233"/>
    <mergeCell ref="A8235:E8235"/>
    <mergeCell ref="A8236:E8236"/>
    <mergeCell ref="A8237:E8237"/>
    <mergeCell ref="A8373:E8373"/>
    <mergeCell ref="A8266:F8266"/>
    <mergeCell ref="A8273:F8273"/>
    <mergeCell ref="A8286:E8286"/>
    <mergeCell ref="A8288:E8288"/>
    <mergeCell ref="A8289:E8289"/>
    <mergeCell ref="A8290:E8290"/>
    <mergeCell ref="A8240:F8240"/>
    <mergeCell ref="A8607:E8607"/>
    <mergeCell ref="B8787:F8787"/>
    <mergeCell ref="A8834:F8834"/>
    <mergeCell ref="A8783:E8783"/>
    <mergeCell ref="A8784:E8784"/>
    <mergeCell ref="A8770:E8770"/>
    <mergeCell ref="A8534:E8534"/>
    <mergeCell ref="A9300:F9300"/>
    <mergeCell ref="A8593:F8593"/>
    <mergeCell ref="A8517:F8517"/>
    <mergeCell ref="A8531:E8531"/>
    <mergeCell ref="A8533:E8533"/>
    <mergeCell ref="B8412:F8412"/>
    <mergeCell ref="A8416:E8416"/>
    <mergeCell ref="A8418:E8418"/>
    <mergeCell ref="A8419:E8419"/>
    <mergeCell ref="A8420:E8420"/>
    <mergeCell ref="A8452:E8452"/>
    <mergeCell ref="A8598:F8598"/>
    <mergeCell ref="A8608:E8608"/>
    <mergeCell ref="A8708:E8708"/>
    <mergeCell ref="A8709:E8709"/>
    <mergeCell ref="A8463:F8463"/>
    <mergeCell ref="A8479:E8479"/>
    <mergeCell ref="A8454:E8454"/>
    <mergeCell ref="A8438:E8438"/>
    <mergeCell ref="A8453:E8453"/>
    <mergeCell ref="A8458:F8458"/>
    <mergeCell ref="A8508:E8508"/>
    <mergeCell ref="A8535:E8535"/>
    <mergeCell ref="B9295:F9295"/>
    <mergeCell ref="A9209:E9209"/>
    <mergeCell ref="A8803:F8803"/>
    <mergeCell ref="A8780:E8780"/>
    <mergeCell ref="A10304:F10304"/>
    <mergeCell ref="A10244:F10244"/>
    <mergeCell ref="A10264:E10264"/>
    <mergeCell ref="A10266:E10266"/>
    <mergeCell ref="A10267:E10267"/>
    <mergeCell ref="A10268:E10268"/>
    <mergeCell ref="A9075:F9075"/>
    <mergeCell ref="A9325:E9325"/>
    <mergeCell ref="A9332:F9332"/>
    <mergeCell ref="A9349:F9349"/>
    <mergeCell ref="A9339:E9339"/>
    <mergeCell ref="A9433:F9433"/>
    <mergeCell ref="A10239:F10239"/>
    <mergeCell ref="A9437:F9437"/>
    <mergeCell ref="A9384:E9384"/>
    <mergeCell ref="A9440:E9440"/>
    <mergeCell ref="B9344:F9344"/>
    <mergeCell ref="A9586:E9586"/>
    <mergeCell ref="A9604:E9604"/>
    <mergeCell ref="A9551:E9551"/>
    <mergeCell ref="A9474:F9474"/>
    <mergeCell ref="A9606:E9606"/>
    <mergeCell ref="A9453:E9453"/>
    <mergeCell ref="A9081:E9081"/>
    <mergeCell ref="A8903:F8903"/>
    <mergeCell ref="A9308:E9308"/>
    <mergeCell ref="A9476:E9476"/>
    <mergeCell ref="A8878:E8878"/>
    <mergeCell ref="A8942:F8942"/>
    <mergeCell ref="A8947:F8947"/>
    <mergeCell ref="A10604:E10604"/>
    <mergeCell ref="A10605:E10605"/>
    <mergeCell ref="A10554:E10554"/>
    <mergeCell ref="A10558:E10558"/>
    <mergeCell ref="A10548:F10548"/>
    <mergeCell ref="A10556:E10556"/>
    <mergeCell ref="A10557:E10557"/>
    <mergeCell ref="A10585:E10585"/>
    <mergeCell ref="A10587:E10587"/>
    <mergeCell ref="A10588:E10588"/>
    <mergeCell ref="A10589:E10589"/>
    <mergeCell ref="A10538:E10538"/>
    <mergeCell ref="A10539:E10539"/>
    <mergeCell ref="A10540:E10540"/>
    <mergeCell ref="A10527:F10527"/>
    <mergeCell ref="A10532:F10532"/>
    <mergeCell ref="A10536:E10536"/>
    <mergeCell ref="A11160:F11160"/>
    <mergeCell ref="A11085:F11085"/>
    <mergeCell ref="A11118:E11118"/>
    <mergeCell ref="A11107:F11107"/>
    <mergeCell ref="A11179:F11179"/>
    <mergeCell ref="A11078:E11078"/>
    <mergeCell ref="A11094:E11094"/>
    <mergeCell ref="A11114:E11114"/>
    <mergeCell ref="A11148:E11148"/>
    <mergeCell ref="A11199:E11199"/>
    <mergeCell ref="A11195:F11195"/>
    <mergeCell ref="A11150:E11150"/>
    <mergeCell ref="A11136:F11136"/>
    <mergeCell ref="A11132:E11132"/>
    <mergeCell ref="A11133:E11133"/>
    <mergeCell ref="A10681:E10681"/>
    <mergeCell ref="A10694:E10694"/>
    <mergeCell ref="A10710:E10710"/>
    <mergeCell ref="A10706:F10706"/>
    <mergeCell ref="A10722:F10722"/>
    <mergeCell ref="A10684:F10684"/>
    <mergeCell ref="A10696:E10696"/>
    <mergeCell ref="A10689:F10689"/>
    <mergeCell ref="A10757:E10757"/>
    <mergeCell ref="A10760:F10760"/>
    <mergeCell ref="A10921:E10921"/>
    <mergeCell ref="A10932:E10932"/>
    <mergeCell ref="A10907:F10907"/>
    <mergeCell ref="A10924:F10924"/>
    <mergeCell ref="A10912:F10912"/>
    <mergeCell ref="A10817:E10817"/>
    <mergeCell ref="A10790:F10790"/>
    <mergeCell ref="A11214:E11214"/>
    <mergeCell ref="A11216:E11216"/>
    <mergeCell ref="A11217:E11217"/>
    <mergeCell ref="A11218:E11218"/>
    <mergeCell ref="A11201:E11201"/>
    <mergeCell ref="A11186:E11186"/>
    <mergeCell ref="A11202:E11202"/>
    <mergeCell ref="A11190:F11190"/>
    <mergeCell ref="A11205:F11205"/>
    <mergeCell ref="A11210:F11210"/>
    <mergeCell ref="A11236:F11236"/>
    <mergeCell ref="A11241:F11241"/>
    <mergeCell ref="A11245:E11245"/>
    <mergeCell ref="A11247:E11247"/>
    <mergeCell ref="A11248:E11248"/>
    <mergeCell ref="A11249:E11249"/>
    <mergeCell ref="A11187:E11187"/>
    <mergeCell ref="A11203:E11203"/>
    <mergeCell ref="A11280:E11280"/>
    <mergeCell ref="A11282:F11282"/>
    <mergeCell ref="A11287:F11287"/>
    <mergeCell ref="A11291:E11291"/>
    <mergeCell ref="A11293:E11293"/>
    <mergeCell ref="A11294:E11294"/>
    <mergeCell ref="A11295:E11295"/>
    <mergeCell ref="A11401:F11401"/>
    <mergeCell ref="A11406:F11406"/>
    <mergeCell ref="A11410:E11410"/>
    <mergeCell ref="A11577:E11577"/>
    <mergeCell ref="A11226:F11226"/>
    <mergeCell ref="A11230:E11230"/>
    <mergeCell ref="A11232:E11232"/>
    <mergeCell ref="A11233:E11233"/>
    <mergeCell ref="A11234:E11234"/>
    <mergeCell ref="A11261:E11261"/>
    <mergeCell ref="A11337:F11337"/>
    <mergeCell ref="A11450:F11450"/>
    <mergeCell ref="A11455:F11455"/>
    <mergeCell ref="A11333:E11333"/>
    <mergeCell ref="A11334:E11334"/>
    <mergeCell ref="A11431:E11431"/>
    <mergeCell ref="A11432:E11432"/>
    <mergeCell ref="A11343:F11343"/>
    <mergeCell ref="A11359:F11359"/>
    <mergeCell ref="A11252:F11252"/>
    <mergeCell ref="A11257:F11257"/>
    <mergeCell ref="A11347:E11347"/>
    <mergeCell ref="A11364:E11364"/>
    <mergeCell ref="A11367:E11367"/>
    <mergeCell ref="A11496:E11496"/>
    <mergeCell ref="A11500:F11500"/>
    <mergeCell ref="A11460:E11460"/>
    <mergeCell ref="A11464:E11464"/>
    <mergeCell ref="A11351:E11351"/>
    <mergeCell ref="A11368:E11368"/>
    <mergeCell ref="B11354:F11354"/>
    <mergeCell ref="A11414:E11414"/>
    <mergeCell ref="A11430:E11430"/>
    <mergeCell ref="A11434:F11434"/>
    <mergeCell ref="A11395:E11395"/>
    <mergeCell ref="A11397:E11397"/>
    <mergeCell ref="A11398:E11398"/>
    <mergeCell ref="A11263:E11263"/>
    <mergeCell ref="A11264:E11264"/>
    <mergeCell ref="A11265:E11265"/>
    <mergeCell ref="A11298:F11298"/>
    <mergeCell ref="A11305:F11305"/>
    <mergeCell ref="A11315:E11315"/>
    <mergeCell ref="A11417:F11417"/>
    <mergeCell ref="A11422:F11422"/>
    <mergeCell ref="A11428:E11428"/>
    <mergeCell ref="A11493:E11493"/>
    <mergeCell ref="A11349:E11349"/>
    <mergeCell ref="A11366:E11366"/>
    <mergeCell ref="A11462:E11462"/>
    <mergeCell ref="A11350:E11350"/>
    <mergeCell ref="A11267:F11267"/>
    <mergeCell ref="A11272:F11272"/>
    <mergeCell ref="A11276:E11276"/>
    <mergeCell ref="A11278:E11278"/>
    <mergeCell ref="A11412:E11412"/>
    <mergeCell ref="A11279:E11279"/>
    <mergeCell ref="A11775:E11775"/>
    <mergeCell ref="A11777:F11777"/>
    <mergeCell ref="A11783:E11783"/>
    <mergeCell ref="A11784:E11784"/>
    <mergeCell ref="A11785:E11785"/>
    <mergeCell ref="A11560:E11560"/>
    <mergeCell ref="A11561:E11561"/>
    <mergeCell ref="A11562:E11562"/>
    <mergeCell ref="A11564:F11564"/>
    <mergeCell ref="A11569:F11569"/>
    <mergeCell ref="A11691:E11691"/>
    <mergeCell ref="A11678:F11678"/>
    <mergeCell ref="A11767:F11767"/>
    <mergeCell ref="A11771:E11771"/>
    <mergeCell ref="A11773:E11773"/>
    <mergeCell ref="A11774:E11774"/>
    <mergeCell ref="A11683:F11683"/>
    <mergeCell ref="A11702:E11702"/>
    <mergeCell ref="A11704:E11704"/>
    <mergeCell ref="A11763:E11763"/>
    <mergeCell ref="A11764:E11764"/>
    <mergeCell ref="A11748:F11748"/>
    <mergeCell ref="A11739:F11739"/>
    <mergeCell ref="B11663:F11663"/>
    <mergeCell ref="A11687:E11687"/>
    <mergeCell ref="A11689:E11689"/>
    <mergeCell ref="A11690:E11690"/>
    <mergeCell ref="A11574:E11574"/>
    <mergeCell ref="A11576:E11576"/>
    <mergeCell ref="A11578:E11578"/>
    <mergeCell ref="A11634:F11634"/>
    <mergeCell ref="A11640:E11640"/>
    <mergeCell ref="A102:F102"/>
    <mergeCell ref="A107:F107"/>
    <mergeCell ref="A112:E112"/>
    <mergeCell ref="A114:E114"/>
    <mergeCell ref="A115:E115"/>
    <mergeCell ref="A116:E116"/>
    <mergeCell ref="A135:F135"/>
    <mergeCell ref="A140:F140"/>
    <mergeCell ref="A145:E145"/>
    <mergeCell ref="A147:E147"/>
    <mergeCell ref="A148:E148"/>
    <mergeCell ref="A149:E149"/>
    <mergeCell ref="A151:F151"/>
    <mergeCell ref="A156:F156"/>
    <mergeCell ref="A161:E161"/>
    <mergeCell ref="A163:E163"/>
    <mergeCell ref="A164:E164"/>
    <mergeCell ref="A165:E165"/>
    <mergeCell ref="A184:F184"/>
    <mergeCell ref="A189:F189"/>
    <mergeCell ref="A194:E194"/>
    <mergeCell ref="A196:E196"/>
    <mergeCell ref="A197:E197"/>
    <mergeCell ref="A198:E198"/>
    <mergeCell ref="A200:F200"/>
    <mergeCell ref="A205:F205"/>
    <mergeCell ref="A210:E210"/>
    <mergeCell ref="A212:E212"/>
    <mergeCell ref="A213:E213"/>
    <mergeCell ref="A214:E214"/>
    <mergeCell ref="A285:F285"/>
    <mergeCell ref="A290:F290"/>
    <mergeCell ref="A295:E295"/>
    <mergeCell ref="A297:E297"/>
    <mergeCell ref="A229:E229"/>
    <mergeCell ref="A231:E231"/>
    <mergeCell ref="A232:E232"/>
    <mergeCell ref="A233:E233"/>
    <mergeCell ref="A279:E279"/>
    <mergeCell ref="A281:E281"/>
    <mergeCell ref="A282:E282"/>
    <mergeCell ref="A283:E283"/>
    <mergeCell ref="A182:E182"/>
    <mergeCell ref="A222:F222"/>
    <mergeCell ref="A299:E299"/>
    <mergeCell ref="A301:F301"/>
    <mergeCell ref="A306:F306"/>
    <mergeCell ref="A311:E311"/>
    <mergeCell ref="A313:E313"/>
    <mergeCell ref="A314:E314"/>
    <mergeCell ref="A315:E315"/>
    <mergeCell ref="A317:F317"/>
    <mergeCell ref="A322:F322"/>
    <mergeCell ref="A327:E327"/>
    <mergeCell ref="A329:E329"/>
    <mergeCell ref="A330:E330"/>
    <mergeCell ref="A331:E331"/>
    <mergeCell ref="A333:F333"/>
    <mergeCell ref="A338:F338"/>
    <mergeCell ref="A342:E342"/>
    <mergeCell ref="A344:E344"/>
    <mergeCell ref="A345:E345"/>
    <mergeCell ref="A346:E346"/>
    <mergeCell ref="A431:F431"/>
    <mergeCell ref="A436:F436"/>
    <mergeCell ref="A441:E441"/>
    <mergeCell ref="A443:E443"/>
    <mergeCell ref="A444:E444"/>
    <mergeCell ref="A445:E445"/>
    <mergeCell ref="A458:F458"/>
    <mergeCell ref="A463:F463"/>
    <mergeCell ref="A472:E472"/>
    <mergeCell ref="A474:E474"/>
    <mergeCell ref="A475:E475"/>
    <mergeCell ref="A476:E476"/>
    <mergeCell ref="A533:F533"/>
    <mergeCell ref="A538:F538"/>
    <mergeCell ref="A545:E545"/>
    <mergeCell ref="A455:E455"/>
    <mergeCell ref="A520:E520"/>
    <mergeCell ref="A410:E410"/>
    <mergeCell ref="A411:E411"/>
    <mergeCell ref="A412:E412"/>
    <mergeCell ref="A452:E452"/>
    <mergeCell ref="A420:F420"/>
    <mergeCell ref="A425:E425"/>
    <mergeCell ref="A427:E427"/>
    <mergeCell ref="A428:E428"/>
    <mergeCell ref="A429:E429"/>
    <mergeCell ref="A408:E408"/>
    <mergeCell ref="A348:F348"/>
    <mergeCell ref="A353:F353"/>
    <mergeCell ref="A358:E358"/>
    <mergeCell ref="A760:E760"/>
    <mergeCell ref="A547:E547"/>
    <mergeCell ref="A548:E548"/>
    <mergeCell ref="A549:E549"/>
    <mergeCell ref="A570:F570"/>
    <mergeCell ref="A575:F575"/>
    <mergeCell ref="A579:E579"/>
    <mergeCell ref="A581:E581"/>
    <mergeCell ref="A582:E582"/>
    <mergeCell ref="A583:E583"/>
    <mergeCell ref="A616:F616"/>
    <mergeCell ref="A628:F628"/>
    <mergeCell ref="A633:F633"/>
    <mergeCell ref="A639:E639"/>
    <mergeCell ref="A641:E641"/>
    <mergeCell ref="A642:E642"/>
    <mergeCell ref="A643:E643"/>
    <mergeCell ref="A645:F645"/>
    <mergeCell ref="A564:E564"/>
    <mergeCell ref="A744:E744"/>
    <mergeCell ref="A701:E701"/>
    <mergeCell ref="A703:E703"/>
    <mergeCell ref="A622:E622"/>
    <mergeCell ref="A597:E597"/>
    <mergeCell ref="A601:F601"/>
    <mergeCell ref="A598:E598"/>
    <mergeCell ref="A607:E607"/>
    <mergeCell ref="A624:E624"/>
    <mergeCell ref="A608:E608"/>
    <mergeCell ref="A625:E625"/>
    <mergeCell ref="A609:E609"/>
    <mergeCell ref="A626:E626"/>
    <mergeCell ref="A762:E762"/>
    <mergeCell ref="A763:E763"/>
    <mergeCell ref="A764:E764"/>
    <mergeCell ref="A766:F766"/>
    <mergeCell ref="A771:F771"/>
    <mergeCell ref="A777:E777"/>
    <mergeCell ref="A779:E779"/>
    <mergeCell ref="A780:E780"/>
    <mergeCell ref="A781:E781"/>
    <mergeCell ref="A814:F814"/>
    <mergeCell ref="A819:F819"/>
    <mergeCell ref="A823:E823"/>
    <mergeCell ref="A825:E825"/>
    <mergeCell ref="A826:E826"/>
    <mergeCell ref="A827:E827"/>
    <mergeCell ref="A1025:F1025"/>
    <mergeCell ref="A689:E689"/>
    <mergeCell ref="A691:E691"/>
    <mergeCell ref="A692:E692"/>
    <mergeCell ref="A693:E693"/>
    <mergeCell ref="A712:F712"/>
    <mergeCell ref="A716:E716"/>
    <mergeCell ref="A718:E718"/>
    <mergeCell ref="A719:E719"/>
    <mergeCell ref="A720:E720"/>
    <mergeCell ref="A722:F722"/>
    <mergeCell ref="A726:F726"/>
    <mergeCell ref="A728:E728"/>
    <mergeCell ref="A729:E729"/>
    <mergeCell ref="A730:E730"/>
    <mergeCell ref="A750:F750"/>
    <mergeCell ref="A755:F755"/>
    <mergeCell ref="A1031:E1031"/>
    <mergeCell ref="A1032:E1032"/>
    <mergeCell ref="A1033:E1033"/>
    <mergeCell ref="A1020:F1020"/>
    <mergeCell ref="A1066:F1066"/>
    <mergeCell ref="A1071:F1071"/>
    <mergeCell ref="A1075:E1075"/>
    <mergeCell ref="A1077:E1077"/>
    <mergeCell ref="A1078:E1078"/>
    <mergeCell ref="A1079:E1079"/>
    <mergeCell ref="A1081:F1081"/>
    <mergeCell ref="A1086:F1086"/>
    <mergeCell ref="A1090:E1090"/>
    <mergeCell ref="A1092:E1092"/>
    <mergeCell ref="A1093:E1093"/>
    <mergeCell ref="A1094:E1094"/>
    <mergeCell ref="A1096:F1096"/>
    <mergeCell ref="A1029:E1029"/>
    <mergeCell ref="A1049:E1049"/>
    <mergeCell ref="B1051:F1051"/>
    <mergeCell ref="A1101:F1101"/>
    <mergeCell ref="A1105:E1105"/>
    <mergeCell ref="A1107:E1107"/>
    <mergeCell ref="A1108:E1108"/>
    <mergeCell ref="A1109:E1109"/>
    <mergeCell ref="A1112:F1112"/>
    <mergeCell ref="A1117:F1117"/>
    <mergeCell ref="A1121:E1121"/>
    <mergeCell ref="A1123:E1123"/>
    <mergeCell ref="A1124:E1124"/>
    <mergeCell ref="A1125:E1125"/>
    <mergeCell ref="A1142:F1142"/>
    <mergeCell ref="A1147:F1147"/>
    <mergeCell ref="A1151:E1151"/>
    <mergeCell ref="A1153:E1153"/>
    <mergeCell ref="A1154:E1154"/>
    <mergeCell ref="A1155:E1155"/>
    <mergeCell ref="A1140:E1140"/>
    <mergeCell ref="A1132:F1132"/>
    <mergeCell ref="A1138:E1138"/>
    <mergeCell ref="A1139:E1139"/>
    <mergeCell ref="A1157:F1157"/>
    <mergeCell ref="A1162:F1162"/>
    <mergeCell ref="A1166:E1166"/>
    <mergeCell ref="A1168:E1168"/>
    <mergeCell ref="A1169:E1169"/>
    <mergeCell ref="A1170:E1170"/>
    <mergeCell ref="A1267:F1267"/>
    <mergeCell ref="A1272:F1272"/>
    <mergeCell ref="A1276:E1276"/>
    <mergeCell ref="A1278:E1278"/>
    <mergeCell ref="A1313:F1313"/>
    <mergeCell ref="A1318:F1318"/>
    <mergeCell ref="A1322:E1322"/>
    <mergeCell ref="A1324:E1324"/>
    <mergeCell ref="A1325:E1325"/>
    <mergeCell ref="A1326:E1326"/>
    <mergeCell ref="A1344:F1344"/>
    <mergeCell ref="A1231:E1231"/>
    <mergeCell ref="A1178:F1178"/>
    <mergeCell ref="A1298:F1298"/>
    <mergeCell ref="A1329:F1329"/>
    <mergeCell ref="A1280:E1280"/>
    <mergeCell ref="A1279:E1279"/>
    <mergeCell ref="A1185:E1185"/>
    <mergeCell ref="A1232:E1232"/>
    <mergeCell ref="A1224:F1224"/>
    <mergeCell ref="A1193:F1193"/>
    <mergeCell ref="A1182:E1182"/>
    <mergeCell ref="A1241:F1241"/>
    <mergeCell ref="A1245:E1245"/>
    <mergeCell ref="A1247:E1247"/>
    <mergeCell ref="A1248:E1248"/>
    <mergeCell ref="A1406:F1406"/>
    <mergeCell ref="A1411:F1411"/>
    <mergeCell ref="A1415:E1415"/>
    <mergeCell ref="A1417:E1417"/>
    <mergeCell ref="A1418:E1418"/>
    <mergeCell ref="A1419:E1419"/>
    <mergeCell ref="A1437:F1437"/>
    <mergeCell ref="A1442:F1442"/>
    <mergeCell ref="A1449:E1449"/>
    <mergeCell ref="A1450:E1450"/>
    <mergeCell ref="A1451:E1451"/>
    <mergeCell ref="A1454:F1454"/>
    <mergeCell ref="A1431:E1431"/>
    <mergeCell ref="A1447:E1447"/>
    <mergeCell ref="A1433:E1433"/>
    <mergeCell ref="A1375:F1375"/>
    <mergeCell ref="A1380:F1380"/>
    <mergeCell ref="A1435:E1435"/>
    <mergeCell ref="A1434:E1434"/>
    <mergeCell ref="A1384:E1384"/>
    <mergeCell ref="A1386:E1386"/>
    <mergeCell ref="A1387:E1387"/>
    <mergeCell ref="A1388:E1388"/>
    <mergeCell ref="A1459:F1459"/>
    <mergeCell ref="A1464:E1464"/>
    <mergeCell ref="A1466:E1466"/>
    <mergeCell ref="A1467:E1467"/>
    <mergeCell ref="A1468:E1468"/>
    <mergeCell ref="A1470:F1470"/>
    <mergeCell ref="A1475:F1475"/>
    <mergeCell ref="A1480:E1480"/>
    <mergeCell ref="A1482:E1482"/>
    <mergeCell ref="A1483:E1483"/>
    <mergeCell ref="A1484:E1484"/>
    <mergeCell ref="A1486:F1486"/>
    <mergeCell ref="A1491:F1491"/>
    <mergeCell ref="A1496:E1496"/>
    <mergeCell ref="A1498:E1498"/>
    <mergeCell ref="A1499:E1499"/>
    <mergeCell ref="A1500:E1500"/>
    <mergeCell ref="A1552:F1552"/>
    <mergeCell ref="A1562:E1562"/>
    <mergeCell ref="A1564:E1564"/>
    <mergeCell ref="A1565:E1565"/>
    <mergeCell ref="A1566:E1566"/>
    <mergeCell ref="A1632:F1632"/>
    <mergeCell ref="A1637:F1637"/>
    <mergeCell ref="A1641:E1641"/>
    <mergeCell ref="A1643:E1643"/>
    <mergeCell ref="A1644:E1644"/>
    <mergeCell ref="A1645:E1645"/>
    <mergeCell ref="A1662:F1662"/>
    <mergeCell ref="A1667:F1667"/>
    <mergeCell ref="A1671:E1671"/>
    <mergeCell ref="A1673:E1673"/>
    <mergeCell ref="A1674:E1674"/>
    <mergeCell ref="A1675:E1675"/>
    <mergeCell ref="A1652:F1652"/>
    <mergeCell ref="A1660:E1660"/>
    <mergeCell ref="A1574:F1574"/>
    <mergeCell ref="A1630:E1630"/>
    <mergeCell ref="A1628:E1628"/>
    <mergeCell ref="A1617:F1617"/>
    <mergeCell ref="A1622:F1622"/>
    <mergeCell ref="A1735:F1735"/>
    <mergeCell ref="A1745:F1745"/>
    <mergeCell ref="A1771:E1771"/>
    <mergeCell ref="A1773:E1773"/>
    <mergeCell ref="A1774:E1774"/>
    <mergeCell ref="A1775:E1775"/>
    <mergeCell ref="A1876:F1876"/>
    <mergeCell ref="A1881:F1881"/>
    <mergeCell ref="A1890:E1890"/>
    <mergeCell ref="A1892:E1892"/>
    <mergeCell ref="A1893:E1893"/>
    <mergeCell ref="A1894:E1894"/>
    <mergeCell ref="A1932:F1932"/>
    <mergeCell ref="A1937:F1937"/>
    <mergeCell ref="A1946:E1946"/>
    <mergeCell ref="A1948:E1948"/>
    <mergeCell ref="A1949:E1949"/>
    <mergeCell ref="A1837:F1837"/>
    <mergeCell ref="A1929:E1929"/>
    <mergeCell ref="A1823:E1823"/>
    <mergeCell ref="A1825:E1825"/>
    <mergeCell ref="A1807:F1807"/>
    <mergeCell ref="A1790:E1790"/>
    <mergeCell ref="A1791:E1791"/>
    <mergeCell ref="A1792:E1792"/>
    <mergeCell ref="A1830:F1830"/>
    <mergeCell ref="A1860:F1860"/>
    <mergeCell ref="A2053:F2053"/>
    <mergeCell ref="A2057:E2057"/>
    <mergeCell ref="A2059:E2059"/>
    <mergeCell ref="A2060:E2060"/>
    <mergeCell ref="A2061:E2061"/>
    <mergeCell ref="A2078:F2078"/>
    <mergeCell ref="A2084:F2084"/>
    <mergeCell ref="A2068:F2068"/>
    <mergeCell ref="A2072:E2072"/>
    <mergeCell ref="A2074:E2074"/>
    <mergeCell ref="A2063:F2063"/>
    <mergeCell ref="A2187:E2187"/>
    <mergeCell ref="A2189:E2189"/>
    <mergeCell ref="A2190:E2190"/>
    <mergeCell ref="A2191:E2191"/>
    <mergeCell ref="A2092:E2092"/>
    <mergeCell ref="A2094:E2094"/>
    <mergeCell ref="A2096:E2096"/>
    <mergeCell ref="A2114:F2114"/>
    <mergeCell ref="A2119:F2119"/>
    <mergeCell ref="A2123:E2123"/>
    <mergeCell ref="A2125:E2125"/>
    <mergeCell ref="A2126:E2126"/>
    <mergeCell ref="A2127:E2127"/>
    <mergeCell ref="A2145:F2145"/>
    <mergeCell ref="A2150:F2150"/>
    <mergeCell ref="A2154:E2154"/>
    <mergeCell ref="A2156:E2156"/>
    <mergeCell ref="A2157:E2157"/>
    <mergeCell ref="A2158:E2158"/>
    <mergeCell ref="A2177:F2177"/>
    <mergeCell ref="A2182:F2182"/>
    <mergeCell ref="A6165:E6165"/>
    <mergeCell ref="A6166:E6166"/>
    <mergeCell ref="A6168:F6168"/>
    <mergeCell ref="A6173:F6173"/>
    <mergeCell ref="A6177:E6177"/>
    <mergeCell ref="A6179:E6179"/>
    <mergeCell ref="A6180:E6180"/>
    <mergeCell ref="A6181:E6181"/>
    <mergeCell ref="A6314:F6314"/>
    <mergeCell ref="A6319:F6319"/>
    <mergeCell ref="A6326:E6326"/>
    <mergeCell ref="A6328:E6328"/>
    <mergeCell ref="A6329:E6329"/>
    <mergeCell ref="A6330:E6330"/>
    <mergeCell ref="A6351:F6351"/>
    <mergeCell ref="A6356:F6356"/>
    <mergeCell ref="A6363:E6363"/>
    <mergeCell ref="A6247:E6247"/>
    <mergeCell ref="A6229:E6229"/>
    <mergeCell ref="A6213:E6213"/>
    <mergeCell ref="A6271:F6271"/>
    <mergeCell ref="A6266:F6266"/>
    <mergeCell ref="A6202:F6202"/>
    <mergeCell ref="A6758:F6758"/>
    <mergeCell ref="A6763:F6763"/>
    <mergeCell ref="A6767:E6767"/>
    <mergeCell ref="A6769:E6769"/>
    <mergeCell ref="A6770:E6770"/>
    <mergeCell ref="A6771:E6771"/>
    <mergeCell ref="A6789:F6789"/>
    <mergeCell ref="A6799:E6799"/>
    <mergeCell ref="A6803:E6803"/>
    <mergeCell ref="A6822:F6822"/>
    <mergeCell ref="A6826:F6826"/>
    <mergeCell ref="A6830:E6830"/>
    <mergeCell ref="A6832:E6832"/>
    <mergeCell ref="A6818:E6818"/>
    <mergeCell ref="A6779:F6779"/>
    <mergeCell ref="A6794:F6794"/>
    <mergeCell ref="A6819:E6819"/>
    <mergeCell ref="A6806:F6806"/>
    <mergeCell ref="A6883:E6883"/>
    <mergeCell ref="A6885:E6885"/>
    <mergeCell ref="A6886:E6886"/>
    <mergeCell ref="A6887:E6887"/>
    <mergeCell ref="A6889:F6889"/>
    <mergeCell ref="A6894:F6894"/>
    <mergeCell ref="A6898:E6898"/>
    <mergeCell ref="A6900:E6900"/>
    <mergeCell ref="A6901:E6901"/>
    <mergeCell ref="A6902:E6902"/>
    <mergeCell ref="A7014:F7014"/>
    <mergeCell ref="A7019:F7019"/>
    <mergeCell ref="A7023:E7023"/>
    <mergeCell ref="A6841:F6841"/>
    <mergeCell ref="A6837:F6837"/>
    <mergeCell ref="A7025:E7025"/>
    <mergeCell ref="A7026:E7026"/>
    <mergeCell ref="A7027:E7027"/>
    <mergeCell ref="A7067:F7067"/>
    <mergeCell ref="A7072:F7072"/>
    <mergeCell ref="A7076:E7076"/>
    <mergeCell ref="A6996:E6996"/>
    <mergeCell ref="A6997:E6997"/>
    <mergeCell ref="A7004:F7004"/>
    <mergeCell ref="A7102:F7102"/>
    <mergeCell ref="A7106:E7106"/>
    <mergeCell ref="A7108:E7108"/>
    <mergeCell ref="A7109:E7109"/>
    <mergeCell ref="A7110:E7110"/>
    <mergeCell ref="A7174:F7174"/>
    <mergeCell ref="A7179:F7179"/>
    <mergeCell ref="A7183:E7183"/>
    <mergeCell ref="A7046:E7046"/>
    <mergeCell ref="A7054:F7054"/>
    <mergeCell ref="A7078:E7078"/>
    <mergeCell ref="A7079:E7079"/>
    <mergeCell ref="A7080:E7080"/>
    <mergeCell ref="A7082:F7082"/>
    <mergeCell ref="A7087:F7087"/>
    <mergeCell ref="A7091:E7091"/>
    <mergeCell ref="A7093:E7093"/>
    <mergeCell ref="A7094:E7094"/>
    <mergeCell ref="A7095:E7095"/>
    <mergeCell ref="A7097:F7097"/>
    <mergeCell ref="A7168:E7168"/>
    <mergeCell ref="A7170:E7170"/>
    <mergeCell ref="A7148:F7148"/>
    <mergeCell ref="A7164:F7164"/>
    <mergeCell ref="A7044:E7044"/>
    <mergeCell ref="A7502:F7502"/>
    <mergeCell ref="A7507:F7507"/>
    <mergeCell ref="A7513:E7513"/>
    <mergeCell ref="A7515:E7515"/>
    <mergeCell ref="A7516:E7516"/>
    <mergeCell ref="A7517:E7517"/>
    <mergeCell ref="A7433:E7433"/>
    <mergeCell ref="A7435:E7435"/>
    <mergeCell ref="A7436:E7436"/>
    <mergeCell ref="A7437:E7437"/>
    <mergeCell ref="A7439:F7439"/>
    <mergeCell ref="A7444:F7444"/>
    <mergeCell ref="A7400:E7400"/>
    <mergeCell ref="A7402:E7402"/>
    <mergeCell ref="A7403:E7403"/>
    <mergeCell ref="A7404:E7404"/>
    <mergeCell ref="A7422:F7422"/>
    <mergeCell ref="A7427:F7427"/>
    <mergeCell ref="A7418:E7418"/>
    <mergeCell ref="A7419:E7419"/>
    <mergeCell ref="A7411:F7411"/>
    <mergeCell ref="A7500:E7500"/>
    <mergeCell ref="A7478:E7478"/>
    <mergeCell ref="A7474:F7474"/>
    <mergeCell ref="A8021:E8021"/>
    <mergeCell ref="A8022:E8022"/>
    <mergeCell ref="A8023:E8023"/>
    <mergeCell ref="A8025:F8025"/>
    <mergeCell ref="A8030:F8030"/>
    <mergeCell ref="A8036:E8036"/>
    <mergeCell ref="A8038:E8038"/>
    <mergeCell ref="A8039:E8039"/>
    <mergeCell ref="A8040:E8040"/>
    <mergeCell ref="A7752:F7752"/>
    <mergeCell ref="A7757:F7757"/>
    <mergeCell ref="A7761:E7761"/>
    <mergeCell ref="A7763:E7763"/>
    <mergeCell ref="A7783:F7783"/>
    <mergeCell ref="A7788:F7788"/>
    <mergeCell ref="A7792:E7792"/>
    <mergeCell ref="A7794:E7794"/>
    <mergeCell ref="A7795:E7795"/>
    <mergeCell ref="A7796:E7796"/>
    <mergeCell ref="A7815:F7815"/>
    <mergeCell ref="A7820:E7820"/>
    <mergeCell ref="A7822:E7822"/>
    <mergeCell ref="A7823:E7823"/>
    <mergeCell ref="A7824:E7824"/>
    <mergeCell ref="A7911:F7911"/>
    <mergeCell ref="B8395:F8395"/>
    <mergeCell ref="A8399:F8399"/>
    <mergeCell ref="A8405:E8405"/>
    <mergeCell ref="A8407:E8407"/>
    <mergeCell ref="A8408:E8408"/>
    <mergeCell ref="A8409:E8409"/>
    <mergeCell ref="A8564:F8564"/>
    <mergeCell ref="A8569:F8569"/>
    <mergeCell ref="A8586:E8586"/>
    <mergeCell ref="A8588:E8588"/>
    <mergeCell ref="A8589:E8589"/>
    <mergeCell ref="A8590:E8590"/>
    <mergeCell ref="B8442:F8442"/>
    <mergeCell ref="A8424:F8424"/>
    <mergeCell ref="A8485:F8485"/>
    <mergeCell ref="A8505:E8505"/>
    <mergeCell ref="A8429:F8429"/>
    <mergeCell ref="A8446:F8446"/>
    <mergeCell ref="A8490:F8490"/>
    <mergeCell ref="A8481:E8481"/>
    <mergeCell ref="A8482:E8482"/>
    <mergeCell ref="A8483:E8483"/>
    <mergeCell ref="A8538:F8538"/>
    <mergeCell ref="A8439:E8439"/>
    <mergeCell ref="A8435:E8435"/>
    <mergeCell ref="A8450:E8450"/>
    <mergeCell ref="A8437:E8437"/>
    <mergeCell ref="A8634:F8634"/>
    <mergeCell ref="A8639:F8639"/>
    <mergeCell ref="A8643:E8643"/>
    <mergeCell ref="A8645:E8645"/>
    <mergeCell ref="A8646:E8646"/>
    <mergeCell ref="A8647:E8647"/>
    <mergeCell ref="A8711:F8711"/>
    <mergeCell ref="A8716:F8716"/>
    <mergeCell ref="A8735:E8735"/>
    <mergeCell ref="A8737:E8737"/>
    <mergeCell ref="A8738:E8738"/>
    <mergeCell ref="A8739:E8739"/>
    <mergeCell ref="A8865:F8865"/>
    <mergeCell ref="A8870:F8870"/>
    <mergeCell ref="A8874:E8874"/>
    <mergeCell ref="A8876:E8876"/>
    <mergeCell ref="A8877:E8877"/>
    <mergeCell ref="A8859:E8859"/>
    <mergeCell ref="A8861:E8861"/>
    <mergeCell ref="A8862:E8862"/>
    <mergeCell ref="A8863:E8863"/>
    <mergeCell ref="A8843:E8843"/>
    <mergeCell ref="A8845:E8845"/>
    <mergeCell ref="A8846:E8846"/>
    <mergeCell ref="A8847:E8847"/>
    <mergeCell ref="A8849:F8849"/>
    <mergeCell ref="A8854:F8854"/>
    <mergeCell ref="A8832:E8832"/>
    <mergeCell ref="A8839:F8839"/>
    <mergeCell ref="A8819:F8819"/>
    <mergeCell ref="A8681:F8681"/>
    <mergeCell ref="A8686:F8686"/>
    <mergeCell ref="A8951:E8951"/>
    <mergeCell ref="A8953:E8953"/>
    <mergeCell ref="A8954:E8954"/>
    <mergeCell ref="A8957:F8957"/>
    <mergeCell ref="A8962:F8962"/>
    <mergeCell ref="A8966:E8966"/>
    <mergeCell ref="A8968:E8968"/>
    <mergeCell ref="A8969:E8969"/>
    <mergeCell ref="A8970:E8970"/>
    <mergeCell ref="A8994:F8994"/>
    <mergeCell ref="A8998:F8998"/>
    <mergeCell ref="A9000:E9000"/>
    <mergeCell ref="A9001:E9001"/>
    <mergeCell ref="A9002:E9002"/>
    <mergeCell ref="A8938:E8938"/>
    <mergeCell ref="A8939:E8939"/>
    <mergeCell ref="A9022:F9022"/>
    <mergeCell ref="A9005:F9005"/>
    <mergeCell ref="A9016:E9016"/>
    <mergeCell ref="B9070:F9070"/>
    <mergeCell ref="A9098:E9098"/>
    <mergeCell ref="A9079:E9079"/>
    <mergeCell ref="A9094:E9094"/>
    <mergeCell ref="A9113:E9113"/>
    <mergeCell ref="A9115:F9115"/>
    <mergeCell ref="A9120:F9120"/>
    <mergeCell ref="A9125:E9125"/>
    <mergeCell ref="A9127:E9127"/>
    <mergeCell ref="A9128:E9128"/>
    <mergeCell ref="A9129:E9129"/>
    <mergeCell ref="A9213:F9213"/>
    <mergeCell ref="A9218:F9218"/>
    <mergeCell ref="A9223:E9223"/>
    <mergeCell ref="A9225:E9225"/>
    <mergeCell ref="A9226:E9226"/>
    <mergeCell ref="A9227:E9227"/>
    <mergeCell ref="A9160:E9160"/>
    <mergeCell ref="A9161:E9161"/>
    <mergeCell ref="A9162:E9162"/>
    <mergeCell ref="A9132:F9132"/>
    <mergeCell ref="A9137:F9137"/>
    <mergeCell ref="A9142:E9142"/>
    <mergeCell ref="A9144:E9144"/>
    <mergeCell ref="A9145:E9145"/>
    <mergeCell ref="A9146:E9146"/>
    <mergeCell ref="A9194:E9194"/>
    <mergeCell ref="A9195:E9195"/>
    <mergeCell ref="A9197:F9197"/>
    <mergeCell ref="A9202:F9202"/>
    <mergeCell ref="A9207:E9207"/>
    <mergeCell ref="A9181:F9181"/>
    <mergeCell ref="A9229:F9229"/>
    <mergeCell ref="A9234:F9234"/>
    <mergeCell ref="A9239:E9239"/>
    <mergeCell ref="A9241:E9241"/>
    <mergeCell ref="A9210:E9210"/>
    <mergeCell ref="A9177:E9177"/>
    <mergeCell ref="A9175:E9175"/>
    <mergeCell ref="A9165:F9165"/>
    <mergeCell ref="A9193:E9193"/>
    <mergeCell ref="A9170:F9170"/>
    <mergeCell ref="A9178:E9178"/>
    <mergeCell ref="A9242:E9242"/>
    <mergeCell ref="A9243:E9243"/>
    <mergeCell ref="A9278:F9278"/>
    <mergeCell ref="A9283:F9283"/>
    <mergeCell ref="A9288:E9288"/>
    <mergeCell ref="A9290:E9290"/>
    <mergeCell ref="A9275:E9275"/>
    <mergeCell ref="A9276:E9276"/>
    <mergeCell ref="A9186:F9186"/>
    <mergeCell ref="A9191:E9191"/>
    <mergeCell ref="A9291:E9291"/>
    <mergeCell ref="A9292:E9292"/>
    <mergeCell ref="A9418:F9418"/>
    <mergeCell ref="A9422:F9422"/>
    <mergeCell ref="A9426:E9426"/>
    <mergeCell ref="A9428:E9428"/>
    <mergeCell ref="A9429:E9429"/>
    <mergeCell ref="A9430:E9430"/>
    <mergeCell ref="A9457:F9457"/>
    <mergeCell ref="A9462:F9462"/>
    <mergeCell ref="A9464:E9464"/>
    <mergeCell ref="A9455:E9455"/>
    <mergeCell ref="A9357:E9357"/>
    <mergeCell ref="A9377:F9377"/>
    <mergeCell ref="A9340:E9340"/>
    <mergeCell ref="A9341:E9341"/>
    <mergeCell ref="A9381:F9381"/>
    <mergeCell ref="A9360:F9360"/>
    <mergeCell ref="A9365:F9365"/>
    <mergeCell ref="A9370:E9370"/>
    <mergeCell ref="A9372:E9372"/>
    <mergeCell ref="A9373:E9373"/>
    <mergeCell ref="A9337:E9337"/>
    <mergeCell ref="A9311:F9311"/>
    <mergeCell ref="A9465:E9465"/>
    <mergeCell ref="A9466:E9466"/>
    <mergeCell ref="A9480:F9480"/>
    <mergeCell ref="A9485:F9485"/>
    <mergeCell ref="A9487:E9487"/>
    <mergeCell ref="A9488:E9488"/>
    <mergeCell ref="A9489:E9489"/>
    <mergeCell ref="A9525:F9525"/>
    <mergeCell ref="A9530:F9530"/>
    <mergeCell ref="A9532:E9532"/>
    <mergeCell ref="A9533:E9533"/>
    <mergeCell ref="A9534:E9534"/>
    <mergeCell ref="A9597:F9597"/>
    <mergeCell ref="A9608:F9608"/>
    <mergeCell ref="A9613:F9613"/>
    <mergeCell ref="A9618:E9618"/>
    <mergeCell ref="A9620:E9620"/>
    <mergeCell ref="A9548:E9548"/>
    <mergeCell ref="A9566:E9566"/>
    <mergeCell ref="A9584:E9584"/>
    <mergeCell ref="A9602:E9602"/>
    <mergeCell ref="A9605:E9605"/>
    <mergeCell ref="A9542:F9542"/>
    <mergeCell ref="A9560:F9560"/>
    <mergeCell ref="A9578:F9578"/>
    <mergeCell ref="A9501:F9501"/>
    <mergeCell ref="A9522:E9522"/>
    <mergeCell ref="A9587:E9587"/>
    <mergeCell ref="A9569:E9569"/>
    <mergeCell ref="A9555:F9555"/>
    <mergeCell ref="A9573:F9573"/>
    <mergeCell ref="A9592:F9592"/>
    <mergeCell ref="A9621:E9621"/>
    <mergeCell ref="A9622:E9622"/>
    <mergeCell ref="A9624:F9624"/>
    <mergeCell ref="A9629:F9629"/>
    <mergeCell ref="A9633:E9633"/>
    <mergeCell ref="A9635:E9635"/>
    <mergeCell ref="A9636:E9636"/>
    <mergeCell ref="A9637:E9637"/>
    <mergeCell ref="A9639:F9639"/>
    <mergeCell ref="A9644:F9644"/>
    <mergeCell ref="A9649:E9649"/>
    <mergeCell ref="A9651:E9651"/>
    <mergeCell ref="A9652:E9652"/>
    <mergeCell ref="A9653:E9653"/>
    <mergeCell ref="A9655:F9655"/>
    <mergeCell ref="A9660:F9660"/>
    <mergeCell ref="A9664:E9664"/>
    <mergeCell ref="A9666:E9666"/>
    <mergeCell ref="A9667:E9667"/>
    <mergeCell ref="A9668:E9668"/>
    <mergeCell ref="A9686:F9686"/>
    <mergeCell ref="A9691:F9691"/>
    <mergeCell ref="A9695:E9695"/>
    <mergeCell ref="A9697:E9697"/>
    <mergeCell ref="A9698:E9698"/>
    <mergeCell ref="A9699:E9699"/>
    <mergeCell ref="A9736:F9736"/>
    <mergeCell ref="A9741:F9741"/>
    <mergeCell ref="A9746:E9746"/>
    <mergeCell ref="A9748:E9748"/>
    <mergeCell ref="A9749:E9749"/>
    <mergeCell ref="A9750:E9750"/>
    <mergeCell ref="B9769:F9769"/>
    <mergeCell ref="A9773:F9773"/>
    <mergeCell ref="A9680:E9680"/>
    <mergeCell ref="A9682:E9682"/>
    <mergeCell ref="A9730:E9730"/>
    <mergeCell ref="A9725:F9725"/>
    <mergeCell ref="A9715:E9715"/>
    <mergeCell ref="A9712:E9712"/>
    <mergeCell ref="A9707:F9707"/>
    <mergeCell ref="A9702:F9702"/>
    <mergeCell ref="A9684:E9684"/>
    <mergeCell ref="A9671:F9671"/>
    <mergeCell ref="A9716:E9716"/>
    <mergeCell ref="A10025:E10025"/>
    <mergeCell ref="A10027:E10027"/>
    <mergeCell ref="A10028:E10028"/>
    <mergeCell ref="A10029:E10029"/>
    <mergeCell ref="A10149:F10149"/>
    <mergeCell ref="A10153:F10153"/>
    <mergeCell ref="A10157:E10157"/>
    <mergeCell ref="A10159:E10159"/>
    <mergeCell ref="A10129:E10129"/>
    <mergeCell ref="A10133:F10133"/>
    <mergeCell ref="A10138:F10138"/>
    <mergeCell ref="A10160:E10160"/>
    <mergeCell ref="A10161:E10161"/>
    <mergeCell ref="A10194:F10194"/>
    <mergeCell ref="A10199:F10199"/>
    <mergeCell ref="A10203:E10203"/>
    <mergeCell ref="A10205:E10205"/>
    <mergeCell ref="A10072:E10072"/>
    <mergeCell ref="A10070:E10070"/>
    <mergeCell ref="A10096:E10096"/>
    <mergeCell ref="A10058:E10058"/>
    <mergeCell ref="A10041:E10041"/>
    <mergeCell ref="A10043:E10043"/>
    <mergeCell ref="A10179:F10179"/>
    <mergeCell ref="A10174:E10174"/>
    <mergeCell ref="A10190:E10190"/>
    <mergeCell ref="A10125:E10125"/>
    <mergeCell ref="B10077:F10077"/>
    <mergeCell ref="A10074:E10074"/>
    <mergeCell ref="B10592:F10592"/>
    <mergeCell ref="A10597:F10597"/>
    <mergeCell ref="A10601:E10601"/>
    <mergeCell ref="A10603:E10603"/>
    <mergeCell ref="A10270:F10270"/>
    <mergeCell ref="A10275:F10275"/>
    <mergeCell ref="A10280:E10280"/>
    <mergeCell ref="A10175:E10175"/>
    <mergeCell ref="A10191:E10191"/>
    <mergeCell ref="A10222:E10222"/>
    <mergeCell ref="B10164:F10164"/>
    <mergeCell ref="A10607:F10607"/>
    <mergeCell ref="A10622:F10622"/>
    <mergeCell ref="A10627:F10627"/>
    <mergeCell ref="A10631:E10631"/>
    <mergeCell ref="A10633:E10633"/>
    <mergeCell ref="A10634:E10634"/>
    <mergeCell ref="A10493:E10493"/>
    <mergeCell ref="A10494:E10494"/>
    <mergeCell ref="A10523:E10523"/>
    <mergeCell ref="A10522:E10522"/>
    <mergeCell ref="A10509:E10509"/>
    <mergeCell ref="A10511:F10511"/>
    <mergeCell ref="A10520:E10520"/>
    <mergeCell ref="A10496:F10496"/>
    <mergeCell ref="A10501:F10501"/>
    <mergeCell ref="A10505:E10505"/>
    <mergeCell ref="A10507:E10507"/>
    <mergeCell ref="A10490:E10490"/>
    <mergeCell ref="A10481:F10481"/>
    <mergeCell ref="A10465:F10465"/>
    <mergeCell ref="A10470:F10470"/>
    <mergeCell ref="A10282:E10282"/>
    <mergeCell ref="A10283:E10283"/>
    <mergeCell ref="A10284:E10284"/>
    <mergeCell ref="A10433:F10433"/>
    <mergeCell ref="A10438:F10438"/>
    <mergeCell ref="A10442:E10442"/>
    <mergeCell ref="A10444:E10444"/>
    <mergeCell ref="A10445:E10445"/>
    <mergeCell ref="A10446:E10446"/>
    <mergeCell ref="A10560:F10560"/>
    <mergeCell ref="A10565:F10565"/>
    <mergeCell ref="A10569:E10569"/>
    <mergeCell ref="A10571:E10571"/>
    <mergeCell ref="A10572:E10572"/>
    <mergeCell ref="A10573:E10573"/>
    <mergeCell ref="A10575:F10575"/>
    <mergeCell ref="A10580:F10580"/>
    <mergeCell ref="A10453:F10453"/>
    <mergeCell ref="A10331:E10331"/>
    <mergeCell ref="A10347:E10347"/>
    <mergeCell ref="A10379:E10379"/>
    <mergeCell ref="A10396:E10396"/>
    <mergeCell ref="A10333:E10333"/>
    <mergeCell ref="A10349:E10349"/>
    <mergeCell ref="A10508:E10508"/>
    <mergeCell ref="A10486:F10486"/>
    <mergeCell ref="A10461:E10461"/>
    <mergeCell ref="A10477:E10477"/>
    <mergeCell ref="A10478:E10478"/>
    <mergeCell ref="A10649:E10649"/>
    <mergeCell ref="A10650:E10650"/>
    <mergeCell ref="A10668:F10668"/>
    <mergeCell ref="A10673:F10673"/>
    <mergeCell ref="A10677:E10677"/>
    <mergeCell ref="A10679:E10679"/>
    <mergeCell ref="A10732:F10732"/>
    <mergeCell ref="A10737:E10737"/>
    <mergeCell ref="A10739:E10739"/>
    <mergeCell ref="A10740:E10740"/>
    <mergeCell ref="A10741:E10741"/>
    <mergeCell ref="A10743:F10743"/>
    <mergeCell ref="A10748:F10748"/>
    <mergeCell ref="A10753:E10753"/>
    <mergeCell ref="A10755:E10755"/>
    <mergeCell ref="A10756:E10756"/>
    <mergeCell ref="A10612:F10612"/>
    <mergeCell ref="A10616:E10616"/>
    <mergeCell ref="A10618:E10618"/>
    <mergeCell ref="A10619:E10619"/>
    <mergeCell ref="A10620:E10620"/>
    <mergeCell ref="A10662:E10662"/>
    <mergeCell ref="A10653:F10653"/>
    <mergeCell ref="A10665:E10665"/>
    <mergeCell ref="A10664:E10664"/>
    <mergeCell ref="A10680:E10680"/>
    <mergeCell ref="A10658:F10658"/>
    <mergeCell ref="A10648:E10648"/>
    <mergeCell ref="A10635:E10635"/>
    <mergeCell ref="A10637:F10637"/>
    <mergeCell ref="A10642:F10642"/>
    <mergeCell ref="A10646:E10646"/>
    <mergeCell ref="A10795:F10795"/>
    <mergeCell ref="A10800:E10800"/>
    <mergeCell ref="A10802:E10802"/>
    <mergeCell ref="A10803:E10803"/>
    <mergeCell ref="A10804:E10804"/>
    <mergeCell ref="A10856:F10856"/>
    <mergeCell ref="A10861:F10861"/>
    <mergeCell ref="A10866:E10866"/>
    <mergeCell ref="A10868:E10868"/>
    <mergeCell ref="A10869:E10869"/>
    <mergeCell ref="A10870:E10870"/>
    <mergeCell ref="A10873:F10873"/>
    <mergeCell ref="A10878:F10878"/>
    <mergeCell ref="A10883:E10883"/>
    <mergeCell ref="A10885:E10885"/>
    <mergeCell ref="A10886:E10886"/>
    <mergeCell ref="A10834:E10834"/>
    <mergeCell ref="A10819:E10819"/>
    <mergeCell ref="A10836:E10836"/>
    <mergeCell ref="A10837:E10837"/>
    <mergeCell ref="A10821:E10821"/>
    <mergeCell ref="A10852:E10852"/>
    <mergeCell ref="A10853:E10853"/>
    <mergeCell ref="A10854:E10854"/>
    <mergeCell ref="A10824:F10824"/>
    <mergeCell ref="A10845:F10845"/>
    <mergeCell ref="A10850:E10850"/>
    <mergeCell ref="A10812:F10812"/>
    <mergeCell ref="A10829:F10829"/>
    <mergeCell ref="A10887:E10887"/>
    <mergeCell ref="A10960:F10960"/>
    <mergeCell ref="A10965:F10965"/>
    <mergeCell ref="A10983:E10983"/>
    <mergeCell ref="A10985:E10985"/>
    <mergeCell ref="A10986:E10986"/>
    <mergeCell ref="A10987:E10987"/>
    <mergeCell ref="A10990:F10990"/>
    <mergeCell ref="A10995:F10995"/>
    <mergeCell ref="A10999:E10999"/>
    <mergeCell ref="A11001:E11001"/>
    <mergeCell ref="A11002:E11002"/>
    <mergeCell ref="A11003:E11003"/>
    <mergeCell ref="A11120:F11120"/>
    <mergeCell ref="A11125:F11125"/>
    <mergeCell ref="A11129:E11129"/>
    <mergeCell ref="A11131:E11131"/>
    <mergeCell ref="A11082:E11082"/>
    <mergeCell ref="A11098:E11098"/>
    <mergeCell ref="A10903:E10903"/>
    <mergeCell ref="A10899:E10899"/>
    <mergeCell ref="A10901:E10901"/>
    <mergeCell ref="A10902:E10902"/>
    <mergeCell ref="A10917:E10917"/>
    <mergeCell ref="A10958:E10958"/>
    <mergeCell ref="A11011:F11011"/>
    <mergeCell ref="A10957:E10957"/>
    <mergeCell ref="A11033:E11033"/>
    <mergeCell ref="A11034:E11034"/>
    <mergeCell ref="A11052:F11052"/>
    <mergeCell ref="A11057:F11057"/>
    <mergeCell ref="A11090:F11090"/>
    <mergeCell ref="A11413:E11413"/>
    <mergeCell ref="A11399:E11399"/>
    <mergeCell ref="A11317:E11317"/>
    <mergeCell ref="A11318:E11318"/>
    <mergeCell ref="A11319:E11319"/>
    <mergeCell ref="B11321:F11321"/>
    <mergeCell ref="A11326:F11326"/>
    <mergeCell ref="A11331:E11331"/>
    <mergeCell ref="A11709:F11709"/>
    <mergeCell ref="A11714:F11714"/>
    <mergeCell ref="A11718:E11718"/>
    <mergeCell ref="A11720:E11720"/>
    <mergeCell ref="A11721:E11721"/>
    <mergeCell ref="A11722:E11722"/>
    <mergeCell ref="A11724:F11724"/>
    <mergeCell ref="A11729:F11729"/>
    <mergeCell ref="A11558:E11558"/>
    <mergeCell ref="A11335:E11335"/>
    <mergeCell ref="A11370:F11370"/>
    <mergeCell ref="A11376:F11376"/>
    <mergeCell ref="A11380:E11380"/>
    <mergeCell ref="A11382:E11382"/>
    <mergeCell ref="A11383:E11383"/>
    <mergeCell ref="A11384:E11384"/>
    <mergeCell ref="A11386:F11386"/>
    <mergeCell ref="A11391:F11391"/>
    <mergeCell ref="A11526:E11526"/>
    <mergeCell ref="A11528:E11528"/>
    <mergeCell ref="A11529:E11529"/>
    <mergeCell ref="A11530:E11530"/>
    <mergeCell ref="A11548:F11548"/>
    <mergeCell ref="A11483:F11483"/>
    <mergeCell ref="A11733:E11733"/>
    <mergeCell ref="A11735:E11735"/>
    <mergeCell ref="A11736:E11736"/>
    <mergeCell ref="A11737:E11737"/>
    <mergeCell ref="A11439:F11439"/>
    <mergeCell ref="A11443:E11443"/>
    <mergeCell ref="A11445:E11445"/>
    <mergeCell ref="A11446:E11446"/>
    <mergeCell ref="A11447:E11447"/>
    <mergeCell ref="A11466:F11466"/>
    <mergeCell ref="A11471:F11471"/>
    <mergeCell ref="A11476:E11476"/>
    <mergeCell ref="A11478:E11478"/>
    <mergeCell ref="A11479:E11479"/>
    <mergeCell ref="A11480:E11480"/>
    <mergeCell ref="A11612:F11612"/>
    <mergeCell ref="A11617:F11617"/>
    <mergeCell ref="A11622:E11622"/>
    <mergeCell ref="A11624:E11624"/>
    <mergeCell ref="A11625:E11625"/>
    <mergeCell ref="A11626:E11626"/>
    <mergeCell ref="A11642:E11642"/>
    <mergeCell ref="A11643:E11643"/>
    <mergeCell ref="A11644:E11644"/>
    <mergeCell ref="A11553:F11553"/>
    <mergeCell ref="A11516:F11516"/>
    <mergeCell ref="A11521:F11521"/>
    <mergeCell ref="A11532:F11532"/>
    <mergeCell ref="A11510:E11510"/>
    <mergeCell ref="A11542:E11542"/>
    <mergeCell ref="A11705:E11705"/>
    <mergeCell ref="A11676:E11676"/>
  </mergeCells>
  <pageMargins left="0.51181102362204722" right="0.51181102362204722" top="0.78740157480314965" bottom="0.78740157480314965" header="0.31496062992125984" footer="0.31496062992125984"/>
  <pageSetup paperSize="9" scale="86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resumo</vt:lpstr>
      <vt:lpstr>orc</vt:lpstr>
      <vt:lpstr>soma</vt:lpstr>
      <vt:lpstr>crono</vt:lpstr>
      <vt:lpstr>bdi</vt:lpstr>
      <vt:lpstr>rela</vt:lpstr>
      <vt:lpstr>maior</vt:lpstr>
      <vt:lpstr>compos apresentar</vt:lpstr>
      <vt:lpstr>'compos apresentar'!Area_de_impressao</vt:lpstr>
      <vt:lpstr>orc!Area_de_impressao</vt:lpstr>
      <vt:lpstr>rela!Area_de_impressao</vt:lpstr>
      <vt:lpstr>resumo!Area_de_impressao</vt:lpstr>
      <vt:lpstr>soma!Area_de_impressao</vt:lpstr>
      <vt:lpstr>'compos apresentar'!Titulos_de_impressao</vt:lpstr>
      <vt:lpstr>orc!Titulos_de_impressao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ORC_ONERA_52054330_JUL23 SIGN.xlsm</dc:title>
  <dc:creator>elder.mancini</dc:creator>
  <cp:lastModifiedBy>Brener Gomes</cp:lastModifiedBy>
  <cp:lastPrinted>2023-12-18T18:41:53Z</cp:lastPrinted>
  <dcterms:created xsi:type="dcterms:W3CDTF">2023-11-30T17:14:53Z</dcterms:created>
  <dcterms:modified xsi:type="dcterms:W3CDTF">2024-05-31T13:43:31Z</dcterms:modified>
</cp:coreProperties>
</file>